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黑色"/>
    <sheet r:id="rId2" sheetId="2" name="玻璃纯碱"/>
    <sheet r:id="rId3" sheetId="3" name="两粕"/>
  </sheets>
  <calcPr fullCalcOnLoad="1"/>
</workbook>
</file>

<file path=xl/sharedStrings.xml><?xml version="1.0" encoding="utf-8"?>
<sst xmlns="http://schemas.openxmlformats.org/spreadsheetml/2006/main" count="618" uniqueCount="80">
  <si>
    <t>日期</t>
  </si>
  <si>
    <t>板块</t>
  </si>
  <si>
    <t>方向</t>
  </si>
  <si>
    <t>品种</t>
  </si>
  <si>
    <t>交易合约</t>
  </si>
  <si>
    <t>昨日收盘价</t>
  </si>
  <si>
    <t>当日收盘价</t>
  </si>
  <si>
    <t>开仓数量（手）</t>
  </si>
  <si>
    <t>昨多空比</t>
  </si>
  <si>
    <t>今多空比</t>
  </si>
  <si>
    <t>次日开仓比例</t>
  </si>
  <si>
    <t>是否背离</t>
  </si>
  <si>
    <t>两粕</t>
  </si>
  <si>
    <t>空</t>
  </si>
  <si>
    <t>豆粕</t>
  </si>
  <si>
    <t>M2301</t>
  </si>
  <si>
    <t>多</t>
  </si>
  <si>
    <t>菜粕</t>
  </si>
  <si>
    <t>RM2301</t>
  </si>
  <si>
    <t>菜粕 / 豆粕 = 0.741667</t>
  </si>
  <si>
    <t>无</t>
  </si>
  <si>
    <t>玻璃纯碱</t>
  </si>
  <si>
    <t>玻璃</t>
  </si>
  <si>
    <t>FG2301</t>
  </si>
  <si>
    <t>纯碱</t>
  </si>
  <si>
    <t>SA2301</t>
  </si>
  <si>
    <t>玻璃 / 纯碱 = 0.63411</t>
  </si>
  <si>
    <t>玻璃 / 纯碱 = 0.618626</t>
  </si>
  <si>
    <t>纯碱 / 玻璃  =1.60557</t>
  </si>
  <si>
    <t>黑色</t>
  </si>
  <si>
    <t>铁矿石</t>
  </si>
  <si>
    <t>热卷/铁矿=5.5545</t>
  </si>
  <si>
    <t>螺纹钢</t>
  </si>
  <si>
    <t>热卷</t>
  </si>
  <si>
    <t>铁矿/热卷=0.1796</t>
  </si>
  <si>
    <t>螺纹钢/热卷=0.9976</t>
  </si>
  <si>
    <t>螺纹钢/铁矿=5.4642</t>
  </si>
  <si>
    <t>热卷/铁矿=5.4642</t>
  </si>
  <si>
    <t>螺纹钢/铁矿= 5.5111</t>
  </si>
  <si>
    <t>螺纹钢-热卷 = 41</t>
  </si>
  <si>
    <t>铁矿/螺纹= 0.1797</t>
  </si>
  <si>
    <t>热卷 - 螺纹 =  -13</t>
  </si>
  <si>
    <t>螺纹/铁矿 =  5.5670</t>
  </si>
  <si>
    <t>热卷/铁矿 =  5.5744</t>
  </si>
  <si>
    <t xml:space="preserve">   铁矿/螺纹= 0.17395</t>
  </si>
  <si>
    <t>热卷 - 螺纹 =  -19</t>
  </si>
  <si>
    <t xml:space="preserve">   铁矿/螺纹= 0.17206</t>
  </si>
  <si>
    <t>热卷 - 螺纹 =  -9</t>
  </si>
  <si>
    <t xml:space="preserve">   铁矿/螺纹= 0.171496</t>
  </si>
  <si>
    <t>热卷 - 螺纹 =  -21</t>
  </si>
  <si>
    <t>铁矿 / 热卷 = 0.18434</t>
  </si>
  <si>
    <t>螺纹-热卷 = 2</t>
  </si>
  <si>
    <t>铁矿 / 热卷 = 0.19321</t>
  </si>
  <si>
    <t>螺纹-热卷 = 14</t>
  </si>
  <si>
    <t>铁矿 / 螺纹 = 0.19012</t>
  </si>
  <si>
    <t>铁矿 / 热卷 = 0.19218</t>
  </si>
  <si>
    <t>铁矿 / 螺纹 = 0.18296</t>
  </si>
  <si>
    <t>铁矿 / 热卷 = 0.18254</t>
  </si>
  <si>
    <t>螺纹 / 铁矿  = 5.34194</t>
  </si>
  <si>
    <t>热卷 / 铁矿 = 5.37865</t>
  </si>
  <si>
    <t>螺纹 / 铁矿  = 5.43811</t>
  </si>
  <si>
    <t>螺纹 - 热卷 = -20</t>
  </si>
  <si>
    <t>热卷 / 铁矿  = 5.57734</t>
  </si>
  <si>
    <t>热卷 - 螺纹 = 53</t>
  </si>
  <si>
    <t>螺纹 / 铁矿  = 5.40610</t>
  </si>
  <si>
    <t>螺纹 - 热卷 = -21</t>
  </si>
  <si>
    <t>螺纹 / 铁矿  = 5.31714</t>
  </si>
  <si>
    <t>热卷 / 铁矿  = 5.34818</t>
  </si>
  <si>
    <t>铁矿 / 热卷 = 0.18424</t>
  </si>
  <si>
    <t>热卷 / 铁矿  = 5.55409</t>
  </si>
  <si>
    <t>热卷 - 螺纹 =  2</t>
  </si>
  <si>
    <t>螺纹 / 铁矿  = 5.507603</t>
  </si>
  <si>
    <t>热卷 / 铁矿  = 5.48298</t>
  </si>
  <si>
    <t>铁矿 / 热卷 = 0.183689</t>
  </si>
  <si>
    <t>螺纹 - 热卷 = -1</t>
  </si>
  <si>
    <t>铁矿 / 螺纹 = 0.186119</t>
  </si>
  <si>
    <t>热卷 - 螺纹 =  21</t>
  </si>
  <si>
    <t>铁矿/螺纹= 0.1829141</t>
  </si>
  <si>
    <t>铁矿/热卷= 0.1849279</t>
  </si>
  <si>
    <t>铁矿 / 螺纹 = 0.1829141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</si>
</sst>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fbe5d6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xfId="0" numFmtId="0" borderId="0" fontId="0" fillId="0"/>
    <xf xfId="0" numFmtId="1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14" applyNumberFormat="1" borderId="2" applyBorder="1" fontId="1" applyFont="1" fillId="0" applyAlignment="1">
      <alignment horizontal="center" vertical="top"/>
    </xf>
    <xf xfId="0" numFmtId="0" borderId="3" applyBorder="1" fontId="1" applyFont="1" fillId="0" applyAlignment="1">
      <alignment horizontal="center" vertical="top"/>
    </xf>
    <xf xfId="0" numFmtId="0" borderId="3" applyBorder="1" fontId="1" applyFont="1" fillId="0" applyAlignment="1">
      <alignment horizontal="center"/>
    </xf>
    <xf xfId="0" numFmtId="3" applyNumberFormat="1" borderId="4" applyBorder="1" fontId="1" applyFont="1" fillId="2" applyFill="1" applyAlignment="1">
      <alignment horizontal="center"/>
    </xf>
    <xf xfId="0" numFmtId="3" applyNumberFormat="1" borderId="4" applyBorder="1" fontId="1" applyFont="1" fillId="3" applyFill="1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4" applyNumberFormat="1" borderId="4" applyBorder="1" fontId="1" applyFont="1" fillId="2" applyFill="1" applyAlignment="1">
      <alignment horizontal="center"/>
    </xf>
    <xf xfId="0" numFmtId="4" applyNumberFormat="1" borderId="4" applyBorder="1" fontId="1" applyFont="1" fillId="3" applyFill="1" applyAlignment="1">
      <alignment horizontal="center"/>
    </xf>
    <xf xfId="0" numFmtId="0" borderId="5" applyBorder="1" fontId="1" applyFont="1" fillId="0" applyAlignment="1">
      <alignment horizontal="center"/>
    </xf>
    <xf xfId="0" numFmtId="14" applyNumberFormat="1" borderId="6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3" applyNumberFormat="1" borderId="8" applyBorder="1" fontId="1" applyFont="1" fillId="2" applyFill="1" applyAlignment="1">
      <alignment horizontal="center"/>
    </xf>
    <xf xfId="0" numFmtId="3" applyNumberFormat="1" borderId="8" applyBorder="1" fontId="1" applyFont="1" fillId="3" applyFill="1" applyAlignment="1">
      <alignment horizontal="center"/>
    </xf>
    <xf xfId="0" numFmtId="3" applyNumberFormat="1" borderId="7" applyBorder="1" fontId="1" applyFont="1" fillId="0" applyAlignment="1">
      <alignment horizontal="center"/>
    </xf>
    <xf xfId="0" numFmtId="4" applyNumberFormat="1" borderId="8" applyBorder="1" fontId="1" applyFont="1" fillId="2" applyFill="1" applyAlignment="1">
      <alignment horizontal="center"/>
    </xf>
    <xf xfId="0" numFmtId="4" applyNumberFormat="1" borderId="8" applyBorder="1" fontId="1" applyFont="1" fillId="3" applyFill="1" applyAlignment="1">
      <alignment horizontal="center"/>
    </xf>
    <xf xfId="0" numFmtId="0" borderId="9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4" applyNumberFormat="1" borderId="10" applyBorder="1" fontId="1" applyFont="1" fillId="0" applyAlignment="1">
      <alignment horizontal="center"/>
    </xf>
    <xf xfId="0" numFmtId="3" applyNumberFormat="1" borderId="11" applyBorder="1" fontId="1" applyFont="1" fillId="2" applyFill="1" applyAlignment="1">
      <alignment horizontal="center"/>
    </xf>
    <xf xfId="0" numFmtId="3" applyNumberFormat="1" borderId="11" applyBorder="1" fontId="1" applyFont="1" fillId="3" applyFill="1" applyAlignment="1">
      <alignment horizontal="center"/>
    </xf>
    <xf xfId="0" numFmtId="4" applyNumberFormat="1" borderId="11" applyBorder="1" fontId="1" applyFont="1" fillId="2" applyFill="1" applyAlignment="1">
      <alignment horizontal="center"/>
    </xf>
    <xf xfId="0" numFmtId="4" applyNumberFormat="1" borderId="11" applyBorder="1" fontId="1" applyFont="1" fillId="3" applyFill="1" applyAlignment="1">
      <alignment horizontal="center"/>
    </xf>
    <xf xfId="0" numFmtId="0" borderId="12" applyBorder="1" fontId="1" applyFont="1" fillId="0" applyAlignment="1">
      <alignment horizontal="left"/>
    </xf>
    <xf xfId="0" numFmtId="0" borderId="9" applyBorder="1" fontId="1" applyFont="1" fillId="0" applyAlignment="1">
      <alignment horizontal="left"/>
    </xf>
    <xf xfId="0" numFmtId="4" applyNumberFormat="1" borderId="4" applyBorder="1" fontId="1" applyFont="1" fillId="3" applyFill="1" applyAlignment="1">
      <alignment horizontal="right"/>
    </xf>
    <xf xfId="0" numFmtId="0" borderId="3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7" applyBorder="1" fontId="1" applyFont="1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12"/>
  <sheetViews>
    <sheetView workbookViewId="0"/>
  </sheetViews>
  <sheetFormatPr defaultRowHeight="15" x14ac:dyDescent="0.25"/>
  <cols>
    <col min="1" max="1" style="24" width="10.290714285714287" customWidth="1" bestFit="1"/>
    <col min="2" max="2" style="25" width="11.005" customWidth="1" bestFit="1"/>
    <col min="3" max="3" style="25" width="12.862142857142858" customWidth="1" bestFit="1"/>
    <col min="4" max="4" style="25" width="13.719285714285713" customWidth="1" bestFit="1"/>
    <col min="5" max="5" style="26" width="12.862142857142858" customWidth="1" bestFit="1"/>
    <col min="6" max="6" style="26" width="12.290714285714287" customWidth="1" bestFit="1"/>
    <col min="7" max="7" style="26" width="12.290714285714287" customWidth="1" bestFit="1"/>
    <col min="8" max="8" style="26" width="16.14785714285714" customWidth="1" bestFit="1"/>
    <col min="9" max="9" style="27" width="12.719285714285713" customWidth="1" bestFit="1"/>
    <col min="10" max="10" style="27" width="13.43357142857143" customWidth="1" bestFit="1"/>
    <col min="11" max="11" style="42" width="20.862142857142857" customWidth="1" bestFit="1"/>
    <col min="12" max="12" style="42" width="13.576428571428572" customWidth="1" bestFit="1"/>
    <col min="13" max="13" style="2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2" t="s">
        <v>10</v>
      </c>
      <c r="L1" s="29" t="s">
        <v>11</v>
      </c>
      <c r="M1" s="23"/>
    </row>
    <row x14ac:dyDescent="0.25" r="2" customHeight="1" ht="18.75">
      <c r="A2" s="5">
        <v>44749</v>
      </c>
      <c r="B2" s="6" t="s">
        <v>29</v>
      </c>
      <c r="C2" s="7" t="s">
        <v>13</v>
      </c>
      <c r="D2" s="7" t="s">
        <v>30</v>
      </c>
      <c r="E2" s="10">
        <v>2209</v>
      </c>
      <c r="F2" s="8">
        <v>747</v>
      </c>
      <c r="G2" s="12">
        <v>756.5</v>
      </c>
      <c r="H2" s="10">
        <v>14</v>
      </c>
      <c r="I2" s="11">
        <v>0.978644755878462</v>
      </c>
      <c r="J2" s="12">
        <v>0.969806093843874</v>
      </c>
      <c r="K2" s="7" t="s">
        <v>31</v>
      </c>
      <c r="L2" s="30">
        <f>IF(J2&gt;I2,IF(G2&lt;F2,"多配","不背离"),IF(G2&gt;F2,"空配","不背离"))</f>
      </c>
      <c r="M2" s="23"/>
    </row>
    <row x14ac:dyDescent="0.25" r="3" customHeight="1" ht="18.75">
      <c r="A3" s="31"/>
      <c r="B3" s="2"/>
      <c r="C3" s="2" t="s">
        <v>20</v>
      </c>
      <c r="D3" s="2" t="s">
        <v>32</v>
      </c>
      <c r="E3" s="3">
        <v>2210</v>
      </c>
      <c r="F3" s="32">
        <v>4245</v>
      </c>
      <c r="G3" s="33">
        <v>4209</v>
      </c>
      <c r="H3" s="3">
        <v>0</v>
      </c>
      <c r="I3" s="34">
        <v>0.975268711095645</v>
      </c>
      <c r="J3" s="35">
        <v>0.939113894878212</v>
      </c>
      <c r="K3" s="2"/>
      <c r="L3" s="36">
        <f>IF(J3&gt;I3,IF(G3&lt;F3,"多配","不背离"),IF(G3&gt;F3,"空配","不背离"))</f>
      </c>
      <c r="M3" s="23"/>
    </row>
    <row x14ac:dyDescent="0.25" r="4" customHeight="1" ht="18.75">
      <c r="A4" s="14"/>
      <c r="B4" s="15"/>
      <c r="C4" s="15" t="s">
        <v>16</v>
      </c>
      <c r="D4" s="15" t="s">
        <v>33</v>
      </c>
      <c r="E4" s="18">
        <v>2210</v>
      </c>
      <c r="F4" s="16">
        <v>4238</v>
      </c>
      <c r="G4" s="17">
        <v>4202</v>
      </c>
      <c r="H4" s="18">
        <v>24</v>
      </c>
      <c r="I4" s="19">
        <v>0.919112418557414</v>
      </c>
      <c r="J4" s="20">
        <v>0.926936441522822</v>
      </c>
      <c r="K4" s="15" t="s">
        <v>31</v>
      </c>
      <c r="L4" s="37">
        <f>IF(J4&gt;I4,IF(G4&lt;F4,"多配","不背离"),IF(G4&gt;F4,"空配","不背离"))</f>
      </c>
      <c r="M4" s="22">
        <f>(G5-G2)*H2*100*IF(C2="无",0,IF(C2="空",-1,1))+(G6-G3)*H3*10*IF(C3="无",0,IF(C3="空",-1,1))+(G7-G4)*H4*10*IF(C4="无",0,IF(C4="空",-1,1))</f>
      </c>
    </row>
    <row x14ac:dyDescent="0.25" r="5" customHeight="1" ht="18.75">
      <c r="A5" s="5">
        <v>44750</v>
      </c>
      <c r="B5" s="6" t="s">
        <v>29</v>
      </c>
      <c r="C5" s="7" t="s">
        <v>16</v>
      </c>
      <c r="D5" s="7" t="s">
        <v>30</v>
      </c>
      <c r="E5" s="10">
        <v>2209</v>
      </c>
      <c r="F5" s="11">
        <f>G2</f>
      </c>
      <c r="G5" s="12">
        <v>755.5</v>
      </c>
      <c r="H5" s="10">
        <v>7</v>
      </c>
      <c r="I5" s="11">
        <f>J2</f>
      </c>
      <c r="J5" s="38">
        <v>1.01776135838869</v>
      </c>
      <c r="K5" s="7" t="s">
        <v>34</v>
      </c>
      <c r="L5" s="30">
        <f>IF(J5&gt;I5,IF(G5&lt;F5,"多配","不背离"),IF(G5&gt;F5,"空配","不背离"))</f>
      </c>
      <c r="M5" s="23"/>
    </row>
    <row x14ac:dyDescent="0.25" r="6" customHeight="1" ht="18.75">
      <c r="A6" s="31"/>
      <c r="B6" s="2"/>
      <c r="C6" s="2" t="s">
        <v>16</v>
      </c>
      <c r="D6" s="2" t="s">
        <v>32</v>
      </c>
      <c r="E6" s="3">
        <v>2210</v>
      </c>
      <c r="F6" s="32">
        <f>G3</f>
      </c>
      <c r="G6" s="33">
        <v>4196</v>
      </c>
      <c r="H6" s="3">
        <v>12</v>
      </c>
      <c r="I6" s="34">
        <f>J3</f>
      </c>
      <c r="J6" s="35">
        <v>0.956778304754654</v>
      </c>
      <c r="K6" s="2" t="s">
        <v>35</v>
      </c>
      <c r="L6" s="36">
        <f>IF(J6&gt;I6,IF(G6&lt;F6,"多配","不背离"),IF(G6&gt;F6,"空配","不背离"))</f>
      </c>
      <c r="M6" s="23"/>
    </row>
    <row x14ac:dyDescent="0.25" r="7" customHeight="1" ht="18.75">
      <c r="A7" s="14"/>
      <c r="B7" s="15"/>
      <c r="C7" s="15" t="s">
        <v>13</v>
      </c>
      <c r="D7" s="15" t="s">
        <v>33</v>
      </c>
      <c r="E7" s="18">
        <v>2210</v>
      </c>
      <c r="F7" s="16">
        <f>G4</f>
      </c>
      <c r="G7" s="17">
        <v>4206</v>
      </c>
      <c r="H7" s="18">
        <f>12+12</f>
      </c>
      <c r="I7" s="19">
        <f>J4</f>
      </c>
      <c r="J7" s="20">
        <v>0.921261116091066</v>
      </c>
      <c r="K7" s="15"/>
      <c r="L7" s="37">
        <f>IF(J7&gt;I7,IF(G7&lt;F7,"多配","不背离"),IF(G7&gt;F7,"空配","不背离"))</f>
      </c>
      <c r="M7" s="22">
        <f>(G8-G5)*H5*100*IF(C5="无",0,IF(C5="空",-1,1))+(G9-G6)*H6*10*IF(C6="无",0,IF(C6="空",-1,1))+(G10-G7)*H7*10*IF(C7="无",0,IF(C7="空",-1,1))</f>
      </c>
    </row>
    <row x14ac:dyDescent="0.25" r="8" customHeight="1" ht="18.75">
      <c r="A8" s="5">
        <v>44753</v>
      </c>
      <c r="B8" s="6" t="s">
        <v>29</v>
      </c>
      <c r="C8" s="7" t="s">
        <v>13</v>
      </c>
      <c r="D8" s="7" t="s">
        <v>30</v>
      </c>
      <c r="E8" s="10">
        <v>2209</v>
      </c>
      <c r="F8" s="11">
        <f>G5</f>
      </c>
      <c r="G8" s="9">
        <v>741</v>
      </c>
      <c r="H8" s="10">
        <v>14</v>
      </c>
      <c r="I8" s="11">
        <f>J5</f>
      </c>
      <c r="J8" s="12">
        <v>0.966633714727559</v>
      </c>
      <c r="K8" s="7"/>
      <c r="L8" s="30">
        <f>IF(J8&gt;I8,IF(G8&lt;F8,"多配","不背离"),IF(G8&gt;F8,"空配","不背离"))</f>
      </c>
      <c r="M8" s="23"/>
    </row>
    <row x14ac:dyDescent="0.25" r="9" customHeight="1" ht="18.75">
      <c r="A9" s="31"/>
      <c r="B9" s="2"/>
      <c r="C9" s="2" t="s">
        <v>16</v>
      </c>
      <c r="D9" s="2" t="s">
        <v>32</v>
      </c>
      <c r="E9" s="3">
        <v>2210</v>
      </c>
      <c r="F9" s="32">
        <f>G6</f>
      </c>
      <c r="G9" s="33">
        <v>4049</v>
      </c>
      <c r="H9" s="3">
        <v>12</v>
      </c>
      <c r="I9" s="34">
        <f>J6</f>
      </c>
      <c r="J9" s="35">
        <v>0.974097208529786</v>
      </c>
      <c r="K9" s="2" t="s">
        <v>36</v>
      </c>
      <c r="L9" s="36">
        <f>IF(J9&gt;I9,IF(G9&lt;F9,"多配","不背离"),IF(G9&gt;F9,"空配","不背离"))</f>
      </c>
      <c r="M9" s="23"/>
    </row>
    <row x14ac:dyDescent="0.25" r="10" customHeight="1" ht="18.75">
      <c r="A10" s="14"/>
      <c r="B10" s="15"/>
      <c r="C10" s="15" t="s">
        <v>16</v>
      </c>
      <c r="D10" s="15" t="s">
        <v>33</v>
      </c>
      <c r="E10" s="18">
        <v>2210</v>
      </c>
      <c r="F10" s="16">
        <f>G7</f>
      </c>
      <c r="G10" s="17">
        <v>4049</v>
      </c>
      <c r="H10" s="18">
        <v>12</v>
      </c>
      <c r="I10" s="19">
        <f>J7</f>
      </c>
      <c r="J10" s="20">
        <v>0.939647830454972</v>
      </c>
      <c r="K10" s="15" t="s">
        <v>37</v>
      </c>
      <c r="L10" s="37">
        <f>IF(J10&gt;I10,IF(G10&lt;F10,"多配","不背离"),IF(G10&gt;F10,"空配","不背离"))</f>
      </c>
      <c r="M10" s="22">
        <f>(G11-G8)*H8*100*IF(C8="无",0,IF(C8="空",-1,1))+(G12-G9)*H9*10*IF(C9="无",0,IF(C9="空",-1,1))+(G13-G10)*H10*10*IF(C10="无",0,IF(C10="空",-1,1))</f>
      </c>
    </row>
    <row x14ac:dyDescent="0.25" r="11" customHeight="1" ht="18.75">
      <c r="A11" s="5">
        <v>44754</v>
      </c>
      <c r="B11" s="6" t="s">
        <v>29</v>
      </c>
      <c r="C11" s="7" t="s">
        <v>20</v>
      </c>
      <c r="D11" s="7" t="s">
        <v>30</v>
      </c>
      <c r="E11" s="10">
        <v>2209</v>
      </c>
      <c r="F11" s="8">
        <f>G8</f>
      </c>
      <c r="G11" s="9">
        <v>707</v>
      </c>
      <c r="H11" s="10"/>
      <c r="I11" s="11">
        <f>J8</f>
      </c>
      <c r="J11" s="12">
        <v>0.962302907071118</v>
      </c>
      <c r="K11" s="7"/>
      <c r="L11" s="30">
        <f>IF(J11&gt;I11,IF(G11&lt;F11,"多配","不背离"),IF(G11&gt;F11,"空配","不背离"))</f>
      </c>
      <c r="M11" s="23"/>
    </row>
    <row x14ac:dyDescent="0.25" r="12" customHeight="1" ht="18.75">
      <c r="A12" s="31"/>
      <c r="B12" s="2"/>
      <c r="C12" s="2" t="s">
        <v>20</v>
      </c>
      <c r="D12" s="2" t="s">
        <v>32</v>
      </c>
      <c r="E12" s="3">
        <v>2210</v>
      </c>
      <c r="F12" s="32">
        <f>G9</f>
      </c>
      <c r="G12" s="33">
        <v>3910</v>
      </c>
      <c r="H12" s="3"/>
      <c r="I12" s="34">
        <f>J9</f>
      </c>
      <c r="J12" s="35">
        <v>0.944855410683451</v>
      </c>
      <c r="K12" s="2"/>
      <c r="L12" s="36">
        <f>IF(J12&gt;I12,IF(G12&lt;F12,"多配","不背离"),IF(G12&gt;F12,"空配","不背离"))</f>
      </c>
      <c r="M12" s="23"/>
    </row>
    <row x14ac:dyDescent="0.25" r="13" customHeight="1" ht="18.75">
      <c r="A13" s="14"/>
      <c r="B13" s="15"/>
      <c r="C13" s="15" t="s">
        <v>20</v>
      </c>
      <c r="D13" s="15" t="s">
        <v>33</v>
      </c>
      <c r="E13" s="18">
        <v>2210</v>
      </c>
      <c r="F13" s="16">
        <f>G10</f>
      </c>
      <c r="G13" s="17">
        <v>3916</v>
      </c>
      <c r="H13" s="18"/>
      <c r="I13" s="19">
        <f>J10</f>
      </c>
      <c r="J13" s="20">
        <v>0.931765744580847</v>
      </c>
      <c r="K13" s="15"/>
      <c r="L13" s="37">
        <f>IF(J13&gt;I13,IF(G13&lt;F13,"多配","不背离"),IF(G13&gt;F13,"空配","不背离"))</f>
      </c>
      <c r="M13" s="22">
        <f>(G14-G11)*H11*100*IF(C11="无",0,IF(C11="空",-1,1))+(G15-G12)*H12*10*IF(C12="无",0,IF(C12="空",-1,1))+(G16-G13)*H13*10*IF(C13="无",0,IF(C13="空",-1,1))</f>
      </c>
    </row>
    <row x14ac:dyDescent="0.25" r="14" customHeight="1" ht="18.75">
      <c r="A14" s="5">
        <v>44755</v>
      </c>
      <c r="B14" s="6" t="s">
        <v>29</v>
      </c>
      <c r="C14" s="7" t="s">
        <v>20</v>
      </c>
      <c r="D14" s="7" t="s">
        <v>30</v>
      </c>
      <c r="E14" s="10">
        <v>2209</v>
      </c>
      <c r="F14" s="8">
        <f>G11</f>
      </c>
      <c r="G14" s="9">
        <v>732</v>
      </c>
      <c r="H14" s="10"/>
      <c r="I14" s="11">
        <f>J11</f>
      </c>
      <c r="J14" s="12">
        <v>0.97445759590999</v>
      </c>
      <c r="K14" s="7"/>
      <c r="L14" s="30">
        <f>IF(J14&gt;I14,IF(G14&lt;F14,"多配","不背离"),IF(G14&gt;F14,"空配","不背离"))</f>
      </c>
      <c r="M14" s="23"/>
    </row>
    <row x14ac:dyDescent="0.25" r="15" customHeight="1" ht="18.75">
      <c r="A15" s="31"/>
      <c r="B15" s="2"/>
      <c r="C15" s="2" t="s">
        <v>20</v>
      </c>
      <c r="D15" s="2" t="s">
        <v>32</v>
      </c>
      <c r="E15" s="3">
        <v>2210</v>
      </c>
      <c r="F15" s="32">
        <f>G12</f>
      </c>
      <c r="G15" s="33">
        <v>3910</v>
      </c>
      <c r="H15" s="3"/>
      <c r="I15" s="34">
        <f>J12</f>
      </c>
      <c r="J15" s="35">
        <v>0.951885338013314</v>
      </c>
      <c r="K15" s="2"/>
      <c r="L15" s="36">
        <f>IF(J15&gt;I15,IF(G15&lt;F15,"多配","不背离"),IF(G15&gt;F15,"空配","不背离"))</f>
      </c>
      <c r="M15" s="23"/>
    </row>
    <row x14ac:dyDescent="0.25" r="16" customHeight="1" ht="18.75">
      <c r="A16" s="14"/>
      <c r="B16" s="15"/>
      <c r="C16" s="15" t="s">
        <v>20</v>
      </c>
      <c r="D16" s="15" t="s">
        <v>33</v>
      </c>
      <c r="E16" s="18">
        <v>2210</v>
      </c>
      <c r="F16" s="16">
        <f>G13</f>
      </c>
      <c r="G16" s="17">
        <v>3917</v>
      </c>
      <c r="H16" s="18"/>
      <c r="I16" s="34">
        <f>J13</f>
      </c>
      <c r="J16" s="20">
        <v>0.933437593727238</v>
      </c>
      <c r="K16" s="15"/>
      <c r="L16" s="37">
        <f>IF(J16&gt;I16,IF(G16&lt;F16,"多配","不背离"),IF(G16&gt;F16,"空配","不背离"))</f>
      </c>
      <c r="M16" s="22">
        <f>(G17-G14)*H14*100*IF(C14="无",0,IF(C14="空",-1,1))+(G18-G15)*H15*10*IF(C15="无",0,IF(C15="空",-1,1))+(G19-G16)*H16*10*IF(C16="无",0,IF(C16="空",-1,1))</f>
      </c>
    </row>
    <row x14ac:dyDescent="0.25" r="17" customHeight="1" ht="18.75">
      <c r="A17" s="5">
        <v>44756</v>
      </c>
      <c r="B17" s="6" t="s">
        <v>29</v>
      </c>
      <c r="C17" s="7" t="s">
        <v>13</v>
      </c>
      <c r="D17" s="7" t="s">
        <v>30</v>
      </c>
      <c r="E17" s="10">
        <v>2209</v>
      </c>
      <c r="F17" s="8">
        <f>G14</f>
      </c>
      <c r="G17" s="12">
        <v>695.5</v>
      </c>
      <c r="H17" s="10">
        <v>8</v>
      </c>
      <c r="I17" s="11">
        <f>J14</f>
      </c>
      <c r="J17" s="12">
        <v>0.961017768361383</v>
      </c>
      <c r="K17" s="7" t="s">
        <v>38</v>
      </c>
      <c r="L17" s="30">
        <f>IF(J17&gt;I17,IF(G17&lt;F17,"多配","不背离"),IF(G17&gt;F17,"空配","不背离"))</f>
      </c>
      <c r="M17" s="23"/>
    </row>
    <row x14ac:dyDescent="0.25" r="18" customHeight="1" ht="18.75">
      <c r="A18" s="31"/>
      <c r="B18" s="2"/>
      <c r="C18" s="2" t="s">
        <v>16</v>
      </c>
      <c r="D18" s="2" t="s">
        <v>32</v>
      </c>
      <c r="E18" s="3">
        <v>2210</v>
      </c>
      <c r="F18" s="32">
        <f>G15</f>
      </c>
      <c r="G18" s="33">
        <v>3833</v>
      </c>
      <c r="H18" s="3">
        <v>26</v>
      </c>
      <c r="I18" s="34">
        <f>J15</f>
      </c>
      <c r="J18" s="35">
        <v>0.958690270040751</v>
      </c>
      <c r="K18" s="2"/>
      <c r="L18" s="36">
        <f>IF(J18&gt;I18,IF(G18&lt;F18,"多配","不背离"),IF(G18&gt;F18,"空配","不背离"))</f>
      </c>
      <c r="M18" s="23"/>
    </row>
    <row x14ac:dyDescent="0.25" r="19" customHeight="1" ht="18.75">
      <c r="A19" s="14"/>
      <c r="B19" s="15"/>
      <c r="C19" s="15" t="s">
        <v>13</v>
      </c>
      <c r="D19" s="15" t="s">
        <v>33</v>
      </c>
      <c r="E19" s="18">
        <v>2210</v>
      </c>
      <c r="F19" s="16">
        <f>G16</f>
      </c>
      <c r="G19" s="17">
        <v>3792</v>
      </c>
      <c r="H19" s="18">
        <v>13</v>
      </c>
      <c r="I19" s="19">
        <f>J16</f>
      </c>
      <c r="J19" s="20">
        <v>0.91966475739632</v>
      </c>
      <c r="K19" s="15" t="s">
        <v>39</v>
      </c>
      <c r="L19" s="37">
        <f>IF(J19&gt;I19,IF(G19&lt;F19,"多配","不背离"),IF(G19&gt;F19,"空配","不背离"))</f>
      </c>
      <c r="M19" s="22">
        <f>(G20-G17)*H17*100*IF(C17="无",0,IF(C17="空",-1,1))+(G21-G18)*H18*10*IF(C18="无",0,IF(C18="空",-1,1))+(G22-G19)*H19*10*IF(C19="无",0,IF(C19="空",-1,1))</f>
      </c>
    </row>
    <row x14ac:dyDescent="0.25" r="20" customHeight="1" ht="18.75">
      <c r="A20" s="5">
        <v>44757</v>
      </c>
      <c r="B20" s="6" t="s">
        <v>29</v>
      </c>
      <c r="C20" s="7" t="s">
        <v>16</v>
      </c>
      <c r="D20" s="7" t="s">
        <v>30</v>
      </c>
      <c r="E20" s="10">
        <v>2209</v>
      </c>
      <c r="F20" s="11">
        <f>G17</f>
      </c>
      <c r="G20" s="9">
        <v>645</v>
      </c>
      <c r="H20" s="10">
        <v>8</v>
      </c>
      <c r="I20" s="11">
        <f>J17</f>
      </c>
      <c r="J20" s="12">
        <v>0.997637288482605</v>
      </c>
      <c r="K20" s="7" t="s">
        <v>40</v>
      </c>
      <c r="L20" s="30">
        <f>IF(J20&gt;I20,IF(G20&lt;F20,"多配","不背离"),IF(G20&gt;F20,"空配","不背离"))</f>
      </c>
      <c r="M20" s="23"/>
    </row>
    <row x14ac:dyDescent="0.25" r="21" customHeight="1" ht="18.75">
      <c r="A21" s="31"/>
      <c r="B21" s="2"/>
      <c r="C21" s="2" t="s">
        <v>13</v>
      </c>
      <c r="D21" s="2" t="s">
        <v>32</v>
      </c>
      <c r="E21" s="3">
        <v>2210</v>
      </c>
      <c r="F21" s="32">
        <f>G18</f>
      </c>
      <c r="G21" s="33">
        <v>3589</v>
      </c>
      <c r="H21" s="3">
        <f>14+14</f>
      </c>
      <c r="I21" s="34">
        <f>J18</f>
      </c>
      <c r="J21" s="35">
        <v>0.957354434699902</v>
      </c>
      <c r="K21" s="2"/>
      <c r="L21" s="36">
        <f>IF(J21&gt;I21,IF(G21&lt;F21,"多配","不背离"),IF(G21&gt;F21,"空配","不背离"))</f>
      </c>
      <c r="M21" s="23"/>
    </row>
    <row x14ac:dyDescent="0.25" r="22" customHeight="1" ht="18.75">
      <c r="A22" s="14"/>
      <c r="B22" s="15"/>
      <c r="C22" s="15" t="s">
        <v>16</v>
      </c>
      <c r="D22" s="15" t="s">
        <v>33</v>
      </c>
      <c r="E22" s="18">
        <v>2210</v>
      </c>
      <c r="F22" s="16">
        <f>G19</f>
      </c>
      <c r="G22" s="17">
        <v>3576</v>
      </c>
      <c r="H22" s="18">
        <v>14</v>
      </c>
      <c r="I22" s="19">
        <f>J19</f>
      </c>
      <c r="J22" s="20">
        <v>0.921039960209114</v>
      </c>
      <c r="K22" s="15" t="s">
        <v>41</v>
      </c>
      <c r="L22" s="37">
        <f>IF(J22&gt;I22,IF(G22&lt;F22,"多配","不背离"),IF(G22&gt;F22,"空配","不背离"))</f>
      </c>
      <c r="M22" s="22">
        <f>(G23-G20)*H20*100*IF(C20="无",0,IF(C20="空",-1,1))+(G24-G21)*H21*10*IF(C21="无",0,IF(C21="空",-1,1))+(G25-G22)*H22*10*IF(C22="无",0,IF(C22="空",-1,1))</f>
      </c>
    </row>
    <row x14ac:dyDescent="0.25" r="23" customHeight="1" ht="18.75">
      <c r="A23" s="5">
        <v>44760</v>
      </c>
      <c r="B23" s="6" t="s">
        <v>29</v>
      </c>
      <c r="C23" s="7" t="s">
        <v>13</v>
      </c>
      <c r="D23" s="7" t="s">
        <v>30</v>
      </c>
      <c r="E23" s="10">
        <v>2209</v>
      </c>
      <c r="F23" s="8">
        <f>G20</f>
      </c>
      <c r="G23" s="9">
        <v>679</v>
      </c>
      <c r="H23" s="10">
        <f>8+8</f>
      </c>
      <c r="I23" s="11">
        <f>J20</f>
      </c>
      <c r="J23" s="12">
        <v>0.98504988962684</v>
      </c>
      <c r="K23" s="39"/>
      <c r="L23" s="30">
        <f>IF(J23&gt;I23,IF(G23&lt;F23,"多配","不背离"),IF(G23&gt;F23,"空配","不背离"))</f>
      </c>
      <c r="M23" s="23"/>
    </row>
    <row x14ac:dyDescent="0.25" r="24" customHeight="1" ht="18.75">
      <c r="A24" s="31"/>
      <c r="B24" s="2"/>
      <c r="C24" s="2" t="s">
        <v>16</v>
      </c>
      <c r="D24" s="2" t="s">
        <v>32</v>
      </c>
      <c r="E24" s="3">
        <v>2210</v>
      </c>
      <c r="F24" s="32">
        <f>G21</f>
      </c>
      <c r="G24" s="33">
        <v>3780</v>
      </c>
      <c r="H24" s="3">
        <v>14</v>
      </c>
      <c r="I24" s="34">
        <f>J21</f>
      </c>
      <c r="J24" s="35">
        <v>0.985502444131256</v>
      </c>
      <c r="K24" s="2" t="s">
        <v>42</v>
      </c>
      <c r="L24" s="36">
        <f>IF(J24&gt;I24,IF(G24&lt;F24,"多配","不背离"),IF(G24&gt;F24,"空配","不背离"))</f>
      </c>
      <c r="M24" s="23"/>
    </row>
    <row x14ac:dyDescent="0.25" r="25" customHeight="1" ht="18.75">
      <c r="A25" s="14"/>
      <c r="B25" s="15"/>
      <c r="C25" s="15" t="s">
        <v>16</v>
      </c>
      <c r="D25" s="15" t="s">
        <v>33</v>
      </c>
      <c r="E25" s="18">
        <v>2210</v>
      </c>
      <c r="F25" s="16">
        <f>G22</f>
      </c>
      <c r="G25" s="17">
        <v>3785</v>
      </c>
      <c r="H25" s="18">
        <v>14</v>
      </c>
      <c r="I25" s="19">
        <f>J22</f>
      </c>
      <c r="J25" s="20">
        <v>0.93409510254328</v>
      </c>
      <c r="K25" s="15" t="s">
        <v>43</v>
      </c>
      <c r="L25" s="37">
        <f>IF(J25&gt;I25,IF(G25&lt;F25,"多配","不背离"),IF(G25&gt;F25,"空配","不背离"))</f>
      </c>
      <c r="M25" s="22">
        <f>(G26-G23)*H23*100*IF(C23="无",0,IF(C23="空",-1,1))+(G27-G24)*H24*10*IF(C24="无",0,IF(C24="空",-1,1))+(G28-G25)*H25*10*IF(C25="无",0,IF(C25="空",-1,1))</f>
      </c>
    </row>
    <row x14ac:dyDescent="0.25" r="26" customHeight="1" ht="18.75">
      <c r="A26" s="5">
        <v>44761</v>
      </c>
      <c r="B26" s="6" t="s">
        <v>29</v>
      </c>
      <c r="C26" s="7" t="s">
        <v>16</v>
      </c>
      <c r="D26" s="7" t="s">
        <v>30</v>
      </c>
      <c r="E26" s="10">
        <v>2209</v>
      </c>
      <c r="F26" s="8">
        <f>G23</f>
      </c>
      <c r="G26" s="12">
        <v>656.5</v>
      </c>
      <c r="H26" s="10">
        <v>8</v>
      </c>
      <c r="I26" s="11">
        <f>J23</f>
      </c>
      <c r="J26" s="12">
        <v>0.988122591187251</v>
      </c>
      <c r="K26" s="7" t="s">
        <v>44</v>
      </c>
      <c r="L26" s="30">
        <f>IF(J26&gt;I26,IF(G26&lt;F26,"多配","不背离"),IF(G26&gt;F26,"空配","不背离"))</f>
      </c>
      <c r="M26" s="23"/>
    </row>
    <row x14ac:dyDescent="0.25" r="27" customHeight="1" ht="18.75">
      <c r="A27" s="31"/>
      <c r="B27" s="2"/>
      <c r="C27" s="2" t="s">
        <v>13</v>
      </c>
      <c r="D27" s="2" t="s">
        <v>32</v>
      </c>
      <c r="E27" s="3">
        <v>2210</v>
      </c>
      <c r="F27" s="32">
        <f>G24</f>
      </c>
      <c r="G27" s="33">
        <v>3774</v>
      </c>
      <c r="H27" s="3">
        <f>14+14</f>
      </c>
      <c r="I27" s="34">
        <f>J24</f>
      </c>
      <c r="J27" s="35">
        <v>0.978095676615012</v>
      </c>
      <c r="K27" s="2"/>
      <c r="L27" s="36">
        <f>IF(J27&gt;I27,IF(G27&lt;F27,"多配","不背离"),IF(G27&gt;F27,"空配","不背离"))</f>
      </c>
      <c r="M27" s="23"/>
    </row>
    <row x14ac:dyDescent="0.25" r="28" customHeight="1" ht="18.75">
      <c r="A28" s="14"/>
      <c r="B28" s="15"/>
      <c r="C28" s="15" t="s">
        <v>16</v>
      </c>
      <c r="D28" s="15" t="s">
        <v>33</v>
      </c>
      <c r="E28" s="18">
        <v>2210</v>
      </c>
      <c r="F28" s="16">
        <f>G25</f>
      </c>
      <c r="G28" s="17">
        <v>3755</v>
      </c>
      <c r="H28" s="18">
        <v>14</v>
      </c>
      <c r="I28" s="19">
        <f>J25</f>
      </c>
      <c r="J28" s="20">
        <v>0.943038448579237</v>
      </c>
      <c r="K28" s="15" t="s">
        <v>45</v>
      </c>
      <c r="L28" s="37">
        <f>IF(J28&gt;I28,IF(G28&lt;F28,"多配","不背离"),IF(G28&gt;F28,"空配","不背离"))</f>
      </c>
      <c r="M28" s="22">
        <f>(G29-G26)*H26*100*IF(C26="无",0,IF(C26="空",-1,1))+(G30-G27)*H27*10*IF(C27="无",0,IF(C27="空",-1,1))+(G31-G28)*H28*10*IF(C28="无",0,IF(C28="空",-1,1))</f>
      </c>
    </row>
    <row x14ac:dyDescent="0.25" r="29" customHeight="1" ht="18.75">
      <c r="A29" s="5">
        <v>44762</v>
      </c>
      <c r="B29" s="6" t="s">
        <v>29</v>
      </c>
      <c r="C29" s="7" t="s">
        <v>16</v>
      </c>
      <c r="D29" s="7" t="s">
        <v>30</v>
      </c>
      <c r="E29" s="10">
        <v>2209</v>
      </c>
      <c r="F29" s="11">
        <f>G26</f>
      </c>
      <c r="G29" s="12">
        <v>665.5</v>
      </c>
      <c r="H29" s="10">
        <v>8</v>
      </c>
      <c r="I29" s="11">
        <f>J26</f>
      </c>
      <c r="J29" s="12">
        <v>1.00452634942931</v>
      </c>
      <c r="K29" s="39" t="s">
        <v>46</v>
      </c>
      <c r="L29" s="30">
        <f>IF(J29&gt;I29,IF(G29&lt;F29,"多配","不背离"),IF(G29&gt;F29,"空配","不背离"))</f>
      </c>
      <c r="M29" s="23"/>
    </row>
    <row x14ac:dyDescent="0.25" r="30" customHeight="1" ht="18.75">
      <c r="A30" s="31"/>
      <c r="B30" s="2"/>
      <c r="C30" s="2" t="s">
        <v>13</v>
      </c>
      <c r="D30" s="2" t="s">
        <v>32</v>
      </c>
      <c r="E30" s="3">
        <v>2210</v>
      </c>
      <c r="F30" s="32">
        <f>G27</f>
      </c>
      <c r="G30" s="33">
        <v>3830</v>
      </c>
      <c r="H30" s="3">
        <f>14+14</f>
      </c>
      <c r="I30" s="34">
        <f>J27</f>
      </c>
      <c r="J30" s="35">
        <v>0.9617114803315</v>
      </c>
      <c r="K30" s="2"/>
      <c r="L30" s="36">
        <f>IF(J30&gt;I30,IF(G30&lt;F30,"多配","不背离"),IF(G30&gt;F30,"空配","不背离"))</f>
      </c>
      <c r="M30" s="23"/>
    </row>
    <row x14ac:dyDescent="0.25" r="31" customHeight="1" ht="18.75">
      <c r="A31" s="14"/>
      <c r="B31" s="15"/>
      <c r="C31" s="15" t="s">
        <v>16</v>
      </c>
      <c r="D31" s="15" t="s">
        <v>33</v>
      </c>
      <c r="E31" s="18">
        <v>2210</v>
      </c>
      <c r="F31" s="16">
        <f>G28</f>
      </c>
      <c r="G31" s="17">
        <v>3821</v>
      </c>
      <c r="H31" s="18">
        <v>14</v>
      </c>
      <c r="I31" s="19">
        <f>J28</f>
      </c>
      <c r="J31" s="20">
        <v>0.950991780434696</v>
      </c>
      <c r="K31" s="15" t="s">
        <v>47</v>
      </c>
      <c r="L31" s="37">
        <f>IF(J31&gt;I31,IF(G31&lt;F31,"多配","不背离"),IF(G31&gt;F31,"空配","不背离"))</f>
      </c>
      <c r="M31" s="22">
        <f>(G32-G29)*H29*100*IF(C29="无",0,IF(C29="空",-1,1))+(G33-G30)*H30*10*IF(C30="无",0,IF(C30="空",-1,1))+(G34-G31)*H31*10*IF(C31="无",0,IF(C31="空",-1,1))</f>
      </c>
    </row>
    <row x14ac:dyDescent="0.25" r="32" customHeight="1" ht="18.75">
      <c r="A32" s="5">
        <v>44763</v>
      </c>
      <c r="B32" s="6" t="s">
        <v>29</v>
      </c>
      <c r="C32" s="7" t="s">
        <v>16</v>
      </c>
      <c r="D32" s="7" t="s">
        <v>30</v>
      </c>
      <c r="E32" s="10">
        <v>2209</v>
      </c>
      <c r="F32" s="11">
        <f>G29</f>
      </c>
      <c r="G32" s="9">
        <v>657</v>
      </c>
      <c r="H32" s="10">
        <v>8</v>
      </c>
      <c r="I32" s="11">
        <f>J29</f>
      </c>
      <c r="J32" s="12">
        <v>0.990327748830487</v>
      </c>
      <c r="K32" s="39" t="s">
        <v>48</v>
      </c>
      <c r="L32" s="30">
        <f>IF(J32&gt;I32,IF(G32&lt;F32,"多配","不背离"),IF(G32&gt;F32,"空配","不背离"))</f>
      </c>
      <c r="M32" s="23"/>
    </row>
    <row x14ac:dyDescent="0.25" r="33" customHeight="1" ht="18.75">
      <c r="A33" s="31"/>
      <c r="B33" s="2"/>
      <c r="C33" s="2" t="s">
        <v>13</v>
      </c>
      <c r="D33" s="2" t="s">
        <v>32</v>
      </c>
      <c r="E33" s="3">
        <v>2210</v>
      </c>
      <c r="F33" s="32">
        <f>G30</f>
      </c>
      <c r="G33" s="33">
        <v>3831</v>
      </c>
      <c r="H33" s="3">
        <f>14+14</f>
      </c>
      <c r="I33" s="34">
        <f>J30</f>
      </c>
      <c r="J33" s="35">
        <v>0.960755784055475</v>
      </c>
      <c r="K33" s="2"/>
      <c r="L33" s="36">
        <f>IF(J33&gt;I33,IF(G33&lt;F33,"多配","不背离"),IF(G33&gt;F33,"空配","不背离"))</f>
      </c>
      <c r="M33" s="23"/>
    </row>
    <row x14ac:dyDescent="0.25" r="34" customHeight="1" ht="18.75">
      <c r="A34" s="14"/>
      <c r="B34" s="15"/>
      <c r="C34" s="15" t="s">
        <v>16</v>
      </c>
      <c r="D34" s="15" t="s">
        <v>33</v>
      </c>
      <c r="E34" s="18">
        <v>2210</v>
      </c>
      <c r="F34" s="16">
        <f>G31</f>
      </c>
      <c r="G34" s="17">
        <v>3810</v>
      </c>
      <c r="H34" s="18">
        <v>14</v>
      </c>
      <c r="I34" s="19">
        <f>J31</f>
      </c>
      <c r="J34" s="20">
        <v>0.944564275144259</v>
      </c>
      <c r="K34" s="15" t="s">
        <v>49</v>
      </c>
      <c r="L34" s="37">
        <f>IF(J34&gt;I34,IF(G34&lt;F34,"多配","不背离"),IF(G34&gt;F34,"空配","不背离"))</f>
      </c>
      <c r="M34" s="22">
        <f>(G35-G32)*H32*100*IF(C32="无",0,IF(C32="空",-1,1))+(G36-G33)*H33*10*IF(C33="无",0,IF(C33="空",-1,1))+(G37-G34)*H34*10*IF(C34="无",0,IF(C34="空",-1,1))</f>
      </c>
    </row>
    <row x14ac:dyDescent="0.25" r="35" customHeight="1" ht="18.75">
      <c r="A35" s="5">
        <v>44764</v>
      </c>
      <c r="B35" s="6" t="s">
        <v>29</v>
      </c>
      <c r="C35" s="7" t="s">
        <v>20</v>
      </c>
      <c r="D35" s="7" t="s">
        <v>30</v>
      </c>
      <c r="E35" s="10">
        <v>2209</v>
      </c>
      <c r="F35" s="8">
        <f>G32</f>
      </c>
      <c r="G35" s="9">
        <v>681</v>
      </c>
      <c r="H35" s="10"/>
      <c r="I35" s="11">
        <f>J32</f>
      </c>
      <c r="J35" s="12">
        <v>0.99768939739484</v>
      </c>
      <c r="K35" s="39"/>
      <c r="L35" s="30">
        <f>IF(J35&gt;I35,IF(G35&lt;F35,"多配","不背离"),IF(G35&gt;F35,"空配","不背离"))</f>
      </c>
      <c r="M35" s="23"/>
    </row>
    <row x14ac:dyDescent="0.25" r="36" customHeight="1" ht="18.75">
      <c r="A36" s="31"/>
      <c r="B36" s="2"/>
      <c r="C36" s="2" t="s">
        <v>20</v>
      </c>
      <c r="D36" s="2" t="s">
        <v>32</v>
      </c>
      <c r="E36" s="3">
        <v>2210</v>
      </c>
      <c r="F36" s="32">
        <f>G33</f>
      </c>
      <c r="G36" s="33">
        <v>3863</v>
      </c>
      <c r="H36" s="3"/>
      <c r="I36" s="34">
        <f>J33</f>
      </c>
      <c r="J36" s="35">
        <v>0.962836693026809</v>
      </c>
      <c r="K36" s="2"/>
      <c r="L36" s="36">
        <f>IF(J36&gt;I36,IF(G36&lt;F36,"多配","不背离"),IF(G36&gt;F36,"空配","不背离"))</f>
      </c>
      <c r="M36" s="23"/>
    </row>
    <row x14ac:dyDescent="0.25" r="37" customHeight="1" ht="18.75">
      <c r="A37" s="14"/>
      <c r="B37" s="15"/>
      <c r="C37" s="15" t="s">
        <v>20</v>
      </c>
      <c r="D37" s="15" t="s">
        <v>33</v>
      </c>
      <c r="E37" s="18">
        <v>2210</v>
      </c>
      <c r="F37" s="16">
        <f>G34</f>
      </c>
      <c r="G37" s="17">
        <v>3821</v>
      </c>
      <c r="H37" s="18"/>
      <c r="I37" s="19">
        <f>J34</f>
      </c>
      <c r="J37" s="20">
        <v>0.945271451665144</v>
      </c>
      <c r="K37" s="15"/>
      <c r="L37" s="37">
        <f>IF(J37&gt;I37,IF(G37&lt;F37,"多配","不背离"),IF(G37&gt;F37,"空配","不背离"))</f>
      </c>
      <c r="M37" s="22">
        <f>(G38-G35)*H35*100*IF(C35="无",0,IF(C35="空",-1,1))+(G39-G36)*H36*10*IF(C36="无",0,IF(C36="空",-1,1))+(G40-G37)*H37*10*IF(C37="无",0,IF(C37="空",-1,1))</f>
      </c>
    </row>
    <row x14ac:dyDescent="0.25" r="38" customHeight="1" ht="18.75">
      <c r="A38" s="5">
        <v>44767</v>
      </c>
      <c r="B38" s="6" t="s">
        <v>29</v>
      </c>
      <c r="C38" s="7" t="s">
        <v>16</v>
      </c>
      <c r="D38" s="7" t="s">
        <v>30</v>
      </c>
      <c r="E38" s="10">
        <v>2209</v>
      </c>
      <c r="F38" s="8">
        <f>G35</f>
      </c>
      <c r="G38" s="9">
        <v>711</v>
      </c>
      <c r="H38" s="10">
        <v>8</v>
      </c>
      <c r="I38" s="11">
        <f>J35</f>
      </c>
      <c r="J38" s="12">
        <v>1.00268554538961</v>
      </c>
      <c r="K38" s="39" t="s">
        <v>50</v>
      </c>
      <c r="L38" s="30">
        <f>IF(J38&gt;I38,IF(G38&lt;F38,"多配","不背离"),IF(G38&gt;F38,"空配","不背离"))</f>
      </c>
      <c r="M38" s="23"/>
    </row>
    <row x14ac:dyDescent="0.25" r="39" customHeight="1" ht="18.75">
      <c r="A39" s="31"/>
      <c r="B39" s="2"/>
      <c r="C39" s="2" t="s">
        <v>16</v>
      </c>
      <c r="D39" s="2" t="s">
        <v>32</v>
      </c>
      <c r="E39" s="3">
        <v>2210</v>
      </c>
      <c r="F39" s="32">
        <f>G36</f>
      </c>
      <c r="G39" s="33">
        <v>3859</v>
      </c>
      <c r="H39" s="3">
        <v>13</v>
      </c>
      <c r="I39" s="34">
        <f>J36</f>
      </c>
      <c r="J39" s="35">
        <v>0.945765348249984</v>
      </c>
      <c r="K39" s="2" t="s">
        <v>51</v>
      </c>
      <c r="L39" s="36">
        <f>IF(J39&gt;I39,IF(G39&lt;F39,"多配","不背离"),IF(G39&gt;F39,"空配","不背离"))</f>
      </c>
      <c r="M39" s="23"/>
    </row>
    <row x14ac:dyDescent="0.25" r="40" customHeight="1" ht="18.75">
      <c r="A40" s="14"/>
      <c r="B40" s="15"/>
      <c r="C40" s="15" t="s">
        <v>13</v>
      </c>
      <c r="D40" s="15" t="s">
        <v>33</v>
      </c>
      <c r="E40" s="18">
        <v>2210</v>
      </c>
      <c r="F40" s="16">
        <f>G37</f>
      </c>
      <c r="G40" s="17">
        <v>3857</v>
      </c>
      <c r="H40" s="18">
        <f>13+13</f>
      </c>
      <c r="I40" s="19">
        <f>J37</f>
      </c>
      <c r="J40" s="20">
        <v>0.927262996714585</v>
      </c>
      <c r="K40" s="15"/>
      <c r="L40" s="37">
        <f>IF(J40&gt;I40,IF(G40&lt;F40,"多配","不背离"),IF(G40&gt;F40,"空配","不背离"))</f>
      </c>
      <c r="M40" s="22">
        <f>(G41-G38)*H38*100*IF(C38="无",0,IF(C38="空",-1,1))+(G42-G39)*H39*10*IF(C39="无",0,IF(C39="空",-1,1))+(G43-G40)*H40*10*IF(C40="无",0,IF(C40="空",-1,1))</f>
      </c>
    </row>
    <row x14ac:dyDescent="0.25" r="41" customHeight="1" ht="18.75">
      <c r="A41" s="5">
        <v>44768</v>
      </c>
      <c r="B41" s="6" t="s">
        <v>29</v>
      </c>
      <c r="C41" s="7" t="s">
        <v>16</v>
      </c>
      <c r="D41" s="7" t="s">
        <v>30</v>
      </c>
      <c r="E41" s="10">
        <v>2209</v>
      </c>
      <c r="F41" s="8">
        <f>G38</f>
      </c>
      <c r="G41" s="12">
        <v>748.5</v>
      </c>
      <c r="H41" s="10">
        <v>7</v>
      </c>
      <c r="I41" s="11">
        <f>J38</f>
      </c>
      <c r="J41" s="12">
        <v>1.00885537066842</v>
      </c>
      <c r="K41" s="39" t="s">
        <v>52</v>
      </c>
      <c r="L41" s="30">
        <f>IF(J41&gt;I41,IF(G41&lt;F41,"多配","不背离"),IF(G41&gt;F41,"空配","不背离"))</f>
      </c>
      <c r="M41" s="23"/>
    </row>
    <row x14ac:dyDescent="0.25" r="42" customHeight="1" ht="18.75">
      <c r="A42" s="31"/>
      <c r="B42" s="2"/>
      <c r="C42" s="2" t="s">
        <v>16</v>
      </c>
      <c r="D42" s="2" t="s">
        <v>32</v>
      </c>
      <c r="E42" s="3">
        <v>2210</v>
      </c>
      <c r="F42" s="32">
        <f>G39</f>
      </c>
      <c r="G42" s="33">
        <v>3888</v>
      </c>
      <c r="H42" s="3">
        <v>13</v>
      </c>
      <c r="I42" s="34">
        <f>J39</f>
      </c>
      <c r="J42" s="35">
        <v>0.981591446206089</v>
      </c>
      <c r="K42" s="2" t="s">
        <v>53</v>
      </c>
      <c r="L42" s="36">
        <f>IF(J42&gt;I42,IF(G42&lt;F42,"多配","不背离"),IF(G42&gt;F42,"空配","不背离"))</f>
      </c>
      <c r="M42" s="23"/>
    </row>
    <row x14ac:dyDescent="0.25" r="43" customHeight="1" ht="18.75">
      <c r="A43" s="14"/>
      <c r="B43" s="15"/>
      <c r="C43" s="15" t="s">
        <v>13</v>
      </c>
      <c r="D43" s="15" t="s">
        <v>33</v>
      </c>
      <c r="E43" s="18">
        <v>2210</v>
      </c>
      <c r="F43" s="16">
        <f>G40</f>
      </c>
      <c r="G43" s="17">
        <v>3874</v>
      </c>
      <c r="H43" s="18">
        <f>13+13</f>
      </c>
      <c r="I43" s="19">
        <f>J40</f>
      </c>
      <c r="J43" s="20">
        <v>0.906928295566675</v>
      </c>
      <c r="K43" s="15"/>
      <c r="L43" s="37">
        <f>IF(J43&gt;I43,IF(G43&lt;F43,"多配","不背离"),IF(G43&gt;F43,"空配","不背离"))</f>
      </c>
      <c r="M43" s="22">
        <f>(G44-G41)*H41*100*IF(C41="无",0,IF(C41="空",-1,1))+(G45-G42)*H42*10*IF(C42="无",0,IF(C42="空",-1,1))+(G46-G43)*H43*10*IF(C43="无",0,IF(C43="空",-1,1))</f>
      </c>
    </row>
    <row x14ac:dyDescent="0.25" r="44" customHeight="1" ht="18.75">
      <c r="A44" s="5">
        <v>44769</v>
      </c>
      <c r="B44" s="6" t="s">
        <v>29</v>
      </c>
      <c r="C44" s="7" t="s">
        <v>16</v>
      </c>
      <c r="D44" s="7" t="s">
        <v>30</v>
      </c>
      <c r="E44" s="10">
        <v>2209</v>
      </c>
      <c r="F44" s="11">
        <f>G41</f>
      </c>
      <c r="G44" s="12">
        <v>744.5</v>
      </c>
      <c r="H44" s="10">
        <f>7+7</f>
      </c>
      <c r="I44" s="11">
        <f>J41</f>
      </c>
      <c r="J44" s="12">
        <v>1.01923933151475</v>
      </c>
      <c r="K44" s="39"/>
      <c r="L44" s="30">
        <f>IF(J44&gt;I44,IF(G44&lt;F44,"多配","不背离"),IF(G44&gt;F44,"空配","不背离"))</f>
      </c>
      <c r="M44" s="23"/>
    </row>
    <row x14ac:dyDescent="0.25" r="45" customHeight="1" ht="18.75">
      <c r="A45" s="31"/>
      <c r="B45" s="2"/>
      <c r="C45" s="2" t="s">
        <v>13</v>
      </c>
      <c r="D45" s="2" t="s">
        <v>32</v>
      </c>
      <c r="E45" s="3">
        <v>2210</v>
      </c>
      <c r="F45" s="32">
        <f>G42</f>
      </c>
      <c r="G45" s="33">
        <v>3916</v>
      </c>
      <c r="H45" s="3">
        <v>13</v>
      </c>
      <c r="I45" s="34">
        <f>J42</f>
      </c>
      <c r="J45" s="35">
        <v>0.989552636987274</v>
      </c>
      <c r="K45" s="2" t="s">
        <v>54</v>
      </c>
      <c r="L45" s="36">
        <f>IF(J45&gt;I45,IF(G45&lt;F45,"多配","不背离"),IF(G45&gt;F45,"空配","不背离"))</f>
      </c>
      <c r="M45" s="23"/>
    </row>
    <row x14ac:dyDescent="0.25" r="46" customHeight="1" ht="18.75">
      <c r="A46" s="14"/>
      <c r="B46" s="15"/>
      <c r="C46" s="15" t="s">
        <v>13</v>
      </c>
      <c r="D46" s="15" t="s">
        <v>33</v>
      </c>
      <c r="E46" s="18">
        <v>2210</v>
      </c>
      <c r="F46" s="16">
        <f>G43</f>
      </c>
      <c r="G46" s="17">
        <v>3874</v>
      </c>
      <c r="H46" s="18">
        <v>13</v>
      </c>
      <c r="I46" s="19">
        <f>J43</f>
      </c>
      <c r="J46" s="20">
        <v>0.902116034962301</v>
      </c>
      <c r="K46" s="15" t="s">
        <v>55</v>
      </c>
      <c r="L46" s="37">
        <f>IF(J46&gt;I46,IF(G46&lt;F46,"多配","不背离"),IF(G46&gt;F46,"空配","不背离"))</f>
      </c>
      <c r="M46" s="22">
        <f>(G47-G44)*H44*100*IF(C44="无",0,IF(C44="空",-1,1))+(G48-G45)*H45*10*IF(C45="无",0,IF(C45="空",-1,1))+(G49-G46)*H46*10*IF(C46="无",0,IF(C46="空",-1,1))</f>
      </c>
    </row>
    <row x14ac:dyDescent="0.25" r="47" customHeight="1" ht="18.75">
      <c r="A47" s="5">
        <v>44770</v>
      </c>
      <c r="B47" s="6" t="s">
        <v>29</v>
      </c>
      <c r="C47" s="7" t="s">
        <v>20</v>
      </c>
      <c r="D47" s="7" t="s">
        <v>30</v>
      </c>
      <c r="E47" s="10">
        <v>2209</v>
      </c>
      <c r="F47" s="11">
        <f>G44</f>
      </c>
      <c r="G47" s="12">
        <v>793.5</v>
      </c>
      <c r="H47" s="10"/>
      <c r="I47" s="11">
        <f>J44</f>
      </c>
      <c r="J47" s="12">
        <v>1.01811212408974</v>
      </c>
      <c r="K47" s="39"/>
      <c r="L47" s="30">
        <f>IF(J47&gt;I47,IF(G47&lt;F47,"多配","不背离"),IF(G47&gt;F47,"空配","不背离"))</f>
      </c>
      <c r="M47" s="23"/>
    </row>
    <row x14ac:dyDescent="0.25" r="48" customHeight="1" ht="18.75">
      <c r="A48" s="31"/>
      <c r="B48" s="2"/>
      <c r="C48" s="2" t="s">
        <v>20</v>
      </c>
      <c r="D48" s="2" t="s">
        <v>32</v>
      </c>
      <c r="E48" s="3">
        <v>2210</v>
      </c>
      <c r="F48" s="32">
        <f>G45</f>
      </c>
      <c r="G48" s="33">
        <v>4058</v>
      </c>
      <c r="H48" s="3"/>
      <c r="I48" s="34">
        <f>J45</f>
      </c>
      <c r="J48" s="35">
        <v>0.985654845979027</v>
      </c>
      <c r="K48" s="2"/>
      <c r="L48" s="36">
        <f>IF(J48&gt;I48,IF(G48&lt;F48,"多配","不背离"),IF(G48&gt;F48,"空配","不背离"))</f>
      </c>
      <c r="M48" s="23"/>
    </row>
    <row x14ac:dyDescent="0.25" r="49" customHeight="1" ht="18.75">
      <c r="A49" s="31"/>
      <c r="B49" s="2"/>
      <c r="C49" s="2" t="s">
        <v>20</v>
      </c>
      <c r="D49" s="2" t="s">
        <v>33</v>
      </c>
      <c r="E49" s="3">
        <v>2210</v>
      </c>
      <c r="F49" s="32">
        <f>G46</f>
      </c>
      <c r="G49" s="33">
        <v>4019</v>
      </c>
      <c r="H49" s="3"/>
      <c r="I49" s="34">
        <f>J46</f>
      </c>
      <c r="J49" s="35">
        <v>0.897555805399714</v>
      </c>
      <c r="K49" s="2"/>
      <c r="L49" s="36">
        <f>IF(J49&gt;I49,IF(G49&lt;F49,"多配","不背离"),IF(G49&gt;F49,"空配","不背离"))</f>
      </c>
      <c r="M49" s="22">
        <f>(G50-G47)*H47*100*IF(C47="无",0,IF(C47="空",-1,1))+(G51-G48)*H48*10*IF(C48="无",0,IF(C48="空",-1,1))+(G52-G49)*H49*10*IF(C49="无",0,IF(C49="空",-1,1))</f>
      </c>
    </row>
    <row x14ac:dyDescent="0.25" r="50" customHeight="1" ht="18.75">
      <c r="A50" s="5">
        <v>44771</v>
      </c>
      <c r="B50" s="6" t="s">
        <v>29</v>
      </c>
      <c r="C50" s="7" t="s">
        <v>20</v>
      </c>
      <c r="D50" s="7" t="s">
        <v>30</v>
      </c>
      <c r="E50" s="10">
        <v>2209</v>
      </c>
      <c r="F50" s="11">
        <f>G47</f>
      </c>
      <c r="G50" s="9">
        <v>782</v>
      </c>
      <c r="H50" s="10"/>
      <c r="I50" s="11">
        <f>J47</f>
      </c>
      <c r="J50" s="12">
        <v>1.01678306888963</v>
      </c>
      <c r="K50" s="39"/>
      <c r="L50" s="30">
        <f>IF(J50&gt;I50,IF(G50&lt;F50,"多配","不背离"),IF(G50&gt;F50,"空配","不背离"))</f>
      </c>
      <c r="M50" s="23"/>
    </row>
    <row x14ac:dyDescent="0.25" r="51" customHeight="1" ht="18.75">
      <c r="A51" s="31"/>
      <c r="B51" s="2"/>
      <c r="C51" s="2" t="s">
        <v>20</v>
      </c>
      <c r="D51" s="2" t="s">
        <v>32</v>
      </c>
      <c r="E51" s="3">
        <v>2210</v>
      </c>
      <c r="F51" s="32">
        <f>G48</f>
      </c>
      <c r="G51" s="33">
        <v>3996</v>
      </c>
      <c r="H51" s="3"/>
      <c r="I51" s="34">
        <f>J48</f>
      </c>
      <c r="J51" s="35">
        <v>0.962256279338345</v>
      </c>
      <c r="K51" s="2"/>
      <c r="L51" s="36">
        <f>IF(J51&gt;I51,IF(G51&lt;F51,"多配","不背离"),IF(G51&gt;F51,"空配","不背离"))</f>
      </c>
      <c r="M51" s="23"/>
    </row>
    <row x14ac:dyDescent="0.25" r="52" customHeight="1" ht="18.75">
      <c r="A52" s="14"/>
      <c r="B52" s="15"/>
      <c r="C52" s="15" t="s">
        <v>20</v>
      </c>
      <c r="D52" s="15" t="s">
        <v>33</v>
      </c>
      <c r="E52" s="18">
        <v>2210</v>
      </c>
      <c r="F52" s="16">
        <f>G49</f>
      </c>
      <c r="G52" s="17">
        <v>3969</v>
      </c>
      <c r="H52" s="18"/>
      <c r="I52" s="19">
        <f>J49</f>
      </c>
      <c r="J52" s="20">
        <v>0.875389518413597</v>
      </c>
      <c r="K52" s="15"/>
      <c r="L52" s="37">
        <f>IF(J52&gt;I52,IF(G52&lt;F52,"多配","不背离"),IF(G52&gt;F52,"空配","不背离"))</f>
      </c>
      <c r="M52" s="22">
        <f>(G53-G50)*H50*100*IF(C50="无",0,IF(C50="空",-1,1))+(G54-G51)*H51*10*IF(C51="无",0,IF(C51="空",-1,1))+(G55-G52)*H52*10*IF(C52="无",0,IF(C52="空",-1,1))</f>
      </c>
    </row>
    <row x14ac:dyDescent="0.25" r="53" customHeight="1" ht="18.75">
      <c r="A53" s="5">
        <v>44774</v>
      </c>
      <c r="B53" s="6" t="s">
        <v>29</v>
      </c>
      <c r="C53" s="7" t="s">
        <v>16</v>
      </c>
      <c r="D53" s="7" t="s">
        <v>30</v>
      </c>
      <c r="E53" s="10">
        <v>2301</v>
      </c>
      <c r="F53" s="8">
        <f>G50</f>
      </c>
      <c r="G53" s="12">
        <v>722.5</v>
      </c>
      <c r="H53" s="10">
        <f>7+7</f>
      </c>
      <c r="I53" s="11">
        <f>J50</f>
      </c>
      <c r="J53" s="12">
        <v>1.02196219755815</v>
      </c>
      <c r="K53" s="39"/>
      <c r="L53" s="30">
        <f>IF(J53&gt;I53,IF(G53&lt;F53,"多配","不背离"),IF(G53&gt;F53,"空配","不背离"))</f>
      </c>
      <c r="M53" s="23"/>
    </row>
    <row x14ac:dyDescent="0.25" r="54" customHeight="1" ht="18.75">
      <c r="A54" s="31"/>
      <c r="B54" s="2"/>
      <c r="C54" s="2" t="s">
        <v>13</v>
      </c>
      <c r="D54" s="2" t="s">
        <v>32</v>
      </c>
      <c r="E54" s="3">
        <v>2301</v>
      </c>
      <c r="F54" s="32">
        <f>G51</f>
      </c>
      <c r="G54" s="33">
        <v>3949</v>
      </c>
      <c r="H54" s="3">
        <v>13</v>
      </c>
      <c r="I54" s="34">
        <f>J51</f>
      </c>
      <c r="J54" s="35">
        <v>0.956705339517026</v>
      </c>
      <c r="K54" s="2" t="s">
        <v>56</v>
      </c>
      <c r="L54" s="36">
        <f>IF(J54&gt;I54,IF(G54&lt;F54,"多配","不背离"),IF(G54&gt;F54,"空配","不背离"))</f>
      </c>
      <c r="M54" s="23"/>
    </row>
    <row x14ac:dyDescent="0.25" r="55" customHeight="1" ht="18.75">
      <c r="A55" s="14"/>
      <c r="B55" s="15"/>
      <c r="C55" s="15" t="s">
        <v>13</v>
      </c>
      <c r="D55" s="15" t="s">
        <v>33</v>
      </c>
      <c r="E55" s="18">
        <v>2301</v>
      </c>
      <c r="F55" s="16">
        <f>G52</f>
      </c>
      <c r="G55" s="17">
        <v>3958</v>
      </c>
      <c r="H55" s="18">
        <v>13</v>
      </c>
      <c r="I55" s="19">
        <f>J52</f>
      </c>
      <c r="J55" s="20">
        <v>0.870673169656388</v>
      </c>
      <c r="K55" s="15" t="s">
        <v>57</v>
      </c>
      <c r="L55" s="37">
        <f>IF(J55&gt;I55,IF(G55&lt;F55,"多配","不背离"),IF(G55&gt;F55,"空配","不背离"))</f>
      </c>
      <c r="M55" s="22">
        <f>(G56-G53)*H53*100*IF(C53="无",0,IF(C53="空",-1,1))+(G57-G54)*H54*10*IF(C54="无",0,IF(C54="空",-1,1))+(G58-G55)*H55*10*IF(C55="无",0,IF(C55="空",-1,1))</f>
      </c>
    </row>
    <row x14ac:dyDescent="0.25" r="56" customHeight="1" ht="18.75">
      <c r="A56" s="5">
        <v>44775</v>
      </c>
      <c r="B56" s="6" t="s">
        <v>29</v>
      </c>
      <c r="C56" s="7" t="s">
        <v>13</v>
      </c>
      <c r="D56" s="7" t="s">
        <v>30</v>
      </c>
      <c r="E56" s="10">
        <v>2301</v>
      </c>
      <c r="F56" s="11">
        <f>G53</f>
      </c>
      <c r="G56" s="12">
        <v>735.5</v>
      </c>
      <c r="H56" s="10">
        <f>7+7</f>
      </c>
      <c r="I56" s="11">
        <f>J53</f>
      </c>
      <c r="J56" s="12">
        <v>1.02293922325675</v>
      </c>
      <c r="K56" s="39"/>
      <c r="L56" s="30">
        <f>IF(J56&gt;I56,IF(G56&lt;F56,"多配","不背离"),IF(G56&gt;F56,"空配","不背离"))</f>
      </c>
      <c r="M56" s="23"/>
    </row>
    <row x14ac:dyDescent="0.25" r="57" customHeight="1" ht="18.75">
      <c r="A57" s="31"/>
      <c r="B57" s="2"/>
      <c r="C57" s="2" t="s">
        <v>16</v>
      </c>
      <c r="D57" s="2" t="s">
        <v>32</v>
      </c>
      <c r="E57" s="3">
        <v>2301</v>
      </c>
      <c r="F57" s="32">
        <f>G54</f>
      </c>
      <c r="G57" s="33">
        <v>3929</v>
      </c>
      <c r="H57" s="3">
        <v>13</v>
      </c>
      <c r="I57" s="34">
        <f>J54</f>
      </c>
      <c r="J57" s="35">
        <v>0.962374923562495</v>
      </c>
      <c r="K57" s="2" t="s">
        <v>58</v>
      </c>
      <c r="L57" s="36">
        <f>IF(J57&gt;I57,IF(G57&lt;F57,"多配","不背离"),IF(G57&gt;F57,"空配","不背离"))</f>
      </c>
      <c r="M57" s="23"/>
    </row>
    <row x14ac:dyDescent="0.25" r="58" customHeight="1" ht="18.75">
      <c r="A58" s="14"/>
      <c r="B58" s="15"/>
      <c r="C58" s="15" t="s">
        <v>16</v>
      </c>
      <c r="D58" s="15" t="s">
        <v>33</v>
      </c>
      <c r="E58" s="18">
        <v>2301</v>
      </c>
      <c r="F58" s="16">
        <f>G55</f>
      </c>
      <c r="G58" s="17">
        <v>3956</v>
      </c>
      <c r="H58" s="18">
        <v>13</v>
      </c>
      <c r="I58" s="19">
        <f>J55</f>
      </c>
      <c r="J58" s="20">
        <v>0.881715227376319</v>
      </c>
      <c r="K58" s="15" t="s">
        <v>59</v>
      </c>
      <c r="L58" s="37">
        <f>IF(J58&gt;I58,IF(G58&lt;F58,"多配","不背离"),IF(G58&gt;F58,"空配","不背离"))</f>
      </c>
      <c r="M58" s="22">
        <f>(G59-G56)*H56*100*IF(C56="无",0,IF(C56="空",-1,1))+(G60-G57)*H57*10*IF(C57="无",0,IF(C57="空",-1,1))+(G61-G58)*H58*10*IF(C58="无",0,IF(C58="空",-1,1))</f>
      </c>
    </row>
    <row x14ac:dyDescent="0.25" r="59" customHeight="1" ht="18.75">
      <c r="A59" s="5">
        <v>44776</v>
      </c>
      <c r="B59" s="6" t="s">
        <v>29</v>
      </c>
      <c r="C59" s="7" t="s">
        <v>13</v>
      </c>
      <c r="D59" s="7" t="s">
        <v>30</v>
      </c>
      <c r="E59" s="10">
        <v>2301</v>
      </c>
      <c r="F59" s="11">
        <f>G56</f>
      </c>
      <c r="G59" s="9">
        <v>719</v>
      </c>
      <c r="H59" s="10">
        <v>7</v>
      </c>
      <c r="I59" s="11">
        <f>J56</f>
      </c>
      <c r="J59" s="12">
        <v>1.01829317573369</v>
      </c>
      <c r="K59" s="2" t="s">
        <v>60</v>
      </c>
      <c r="L59" s="30">
        <f>IF(J59&gt;I59,IF(G59&lt;F59,"多配","不背离"),IF(G59&gt;F59,"空配","不背离"))</f>
      </c>
      <c r="M59" s="23"/>
    </row>
    <row x14ac:dyDescent="0.25" r="60" customHeight="1" ht="18.75">
      <c r="A60" s="31"/>
      <c r="B60" s="2"/>
      <c r="C60" s="2" t="s">
        <v>16</v>
      </c>
      <c r="D60" s="2" t="s">
        <v>32</v>
      </c>
      <c r="E60" s="3">
        <v>2301</v>
      </c>
      <c r="F60" s="32">
        <f>G57</f>
      </c>
      <c r="G60" s="33">
        <v>3910</v>
      </c>
      <c r="H60" s="3">
        <v>26</v>
      </c>
      <c r="I60" s="34">
        <f>J57</f>
      </c>
      <c r="J60" s="35">
        <v>0.964194055431722</v>
      </c>
      <c r="K60" s="40"/>
      <c r="L60" s="36">
        <f>IF(J60&gt;I60,IF(G60&lt;F60,"多配","不背离"),IF(G60&gt;F60,"空配","不背离"))</f>
      </c>
      <c r="M60" s="23"/>
    </row>
    <row x14ac:dyDescent="0.25" r="61" customHeight="1" ht="18.75">
      <c r="A61" s="14"/>
      <c r="B61" s="15"/>
      <c r="C61" s="15" t="s">
        <v>13</v>
      </c>
      <c r="D61" s="15" t="s">
        <v>33</v>
      </c>
      <c r="E61" s="18">
        <v>2301</v>
      </c>
      <c r="F61" s="16">
        <f>G58</f>
      </c>
      <c r="G61" s="17">
        <v>3930</v>
      </c>
      <c r="H61" s="18">
        <v>13</v>
      </c>
      <c r="I61" s="19">
        <f>J58</f>
      </c>
      <c r="J61" s="20">
        <v>0.879758406329471</v>
      </c>
      <c r="K61" s="15" t="s">
        <v>61</v>
      </c>
      <c r="L61" s="37">
        <f>IF(J61&gt;I61,IF(G61&lt;F61,"多配","不背离"),IF(G61&gt;F61,"空配","不背离"))</f>
      </c>
      <c r="M61" s="22">
        <f>(G62-G59)*H59*100*IF(C59="无",0,IF(C59="空",-1,1))+(G63-G60)*H60*10*IF(C60="无",0,IF(C60="空",-1,1))+(G64-G61)*H61*10*IF(C61="无",0,IF(C61="空",-1,1))</f>
      </c>
    </row>
    <row x14ac:dyDescent="0.25" r="62" customHeight="1" ht="18.75">
      <c r="A62" s="5">
        <v>44777</v>
      </c>
      <c r="B62" s="6" t="s">
        <v>29</v>
      </c>
      <c r="C62" s="7" t="s">
        <v>13</v>
      </c>
      <c r="D62" s="7" t="s">
        <v>30</v>
      </c>
      <c r="E62" s="10">
        <v>2301</v>
      </c>
      <c r="F62" s="8">
        <f>G59</f>
      </c>
      <c r="G62" s="12">
        <v>688.5</v>
      </c>
      <c r="H62" s="10">
        <v>7</v>
      </c>
      <c r="I62" s="11">
        <f>J59</f>
      </c>
      <c r="J62" s="12">
        <v>1.01352962423183</v>
      </c>
      <c r="K62" s="7" t="s">
        <v>62</v>
      </c>
      <c r="L62" s="30">
        <f>IF(J62&gt;I62,IF(G62&lt;F62,"多配","不背离"),IF(G62&gt;F62,"空配","不背离"))</f>
      </c>
      <c r="M62" s="23"/>
    </row>
    <row x14ac:dyDescent="0.25" r="63" customHeight="1" ht="18.75">
      <c r="A63" s="31"/>
      <c r="B63" s="2"/>
      <c r="C63" s="2" t="s">
        <v>13</v>
      </c>
      <c r="D63" s="2" t="s">
        <v>32</v>
      </c>
      <c r="E63" s="3">
        <v>2301</v>
      </c>
      <c r="F63" s="32">
        <f>G60</f>
      </c>
      <c r="G63" s="33">
        <v>3787</v>
      </c>
      <c r="H63" s="3">
        <v>13</v>
      </c>
      <c r="I63" s="34">
        <f>J60</f>
      </c>
      <c r="J63" s="35">
        <v>0.948088794542319</v>
      </c>
      <c r="K63" s="2" t="s">
        <v>63</v>
      </c>
      <c r="L63" s="36">
        <f>IF(J63&gt;I63,IF(G63&lt;F63,"多配","不背离"),IF(G63&gt;F63,"空配","不背离"))</f>
      </c>
      <c r="M63" s="23"/>
    </row>
    <row x14ac:dyDescent="0.25" r="64" customHeight="1" ht="18.75">
      <c r="A64" s="14"/>
      <c r="B64" s="15"/>
      <c r="C64" s="15" t="s">
        <v>16</v>
      </c>
      <c r="D64" s="15" t="s">
        <v>33</v>
      </c>
      <c r="E64" s="18">
        <v>2301</v>
      </c>
      <c r="F64" s="16">
        <f>G61</f>
      </c>
      <c r="G64" s="17">
        <v>3840</v>
      </c>
      <c r="H64" s="18">
        <v>26</v>
      </c>
      <c r="I64" s="19">
        <f>J61</f>
      </c>
      <c r="J64" s="20">
        <v>0.88440490236963</v>
      </c>
      <c r="K64" s="41"/>
      <c r="L64" s="37">
        <f>IF(J64&gt;I64,IF(G64&lt;F64,"多配","不背离"),IF(G64&gt;F64,"空配","不背离"))</f>
      </c>
      <c r="M64" s="22">
        <f>(G65-G62)*H62*100*IF(C62="无",0,IF(C62="空",-1,1))+(G66-G63)*H63*10*IF(C63="无",0,IF(C63="空",-1,1))+(G67-G64)*H64*10*IF(C64="无",0,IF(C64="空",-1,1))</f>
      </c>
    </row>
    <row x14ac:dyDescent="0.25" r="65" customHeight="1" ht="18.75">
      <c r="A65" s="5">
        <v>44778</v>
      </c>
      <c r="B65" s="6" t="s">
        <v>29</v>
      </c>
      <c r="C65" s="7" t="s">
        <v>20</v>
      </c>
      <c r="D65" s="7" t="s">
        <v>30</v>
      </c>
      <c r="E65" s="10">
        <v>2301</v>
      </c>
      <c r="F65" s="11">
        <f>G62</f>
      </c>
      <c r="G65" s="9">
        <v>723</v>
      </c>
      <c r="H65" s="10"/>
      <c r="I65" s="11">
        <f>J62</f>
      </c>
      <c r="J65" s="12">
        <v>1.04095260676402</v>
      </c>
      <c r="K65" s="7" t="s">
        <v>62</v>
      </c>
      <c r="L65" s="30">
        <f>IF(J65&gt;I65,IF(G65&lt;F65,"多配","不背离"),IF(G65&gt;F65,"空配","不背离"))</f>
      </c>
      <c r="M65" s="23"/>
    </row>
    <row x14ac:dyDescent="0.25" r="66" customHeight="1" ht="18.75">
      <c r="A66" s="31"/>
      <c r="B66" s="2"/>
      <c r="C66" s="2" t="s">
        <v>20</v>
      </c>
      <c r="D66" s="2" t="s">
        <v>32</v>
      </c>
      <c r="E66" s="3">
        <v>2301</v>
      </c>
      <c r="F66" s="32">
        <f>G63</f>
      </c>
      <c r="G66" s="33">
        <v>3863</v>
      </c>
      <c r="H66" s="3"/>
      <c r="I66" s="34">
        <f>J63</f>
      </c>
      <c r="J66" s="35">
        <v>0.979000439790076</v>
      </c>
      <c r="K66" s="2" t="s">
        <v>63</v>
      </c>
      <c r="L66" s="36">
        <f>IF(J66&gt;I66,IF(G66&lt;F66,"多配","不背离"),IF(G66&gt;F66,"空配","不背离"))</f>
      </c>
      <c r="M66" s="23"/>
    </row>
    <row x14ac:dyDescent="0.25" r="67" customHeight="1" ht="18.75">
      <c r="A67" s="14"/>
      <c r="B67" s="15"/>
      <c r="C67" s="15" t="s">
        <v>20</v>
      </c>
      <c r="D67" s="15" t="s">
        <v>33</v>
      </c>
      <c r="E67" s="18">
        <v>2301</v>
      </c>
      <c r="F67" s="16">
        <f>G64</f>
      </c>
      <c r="G67" s="17">
        <v>3904</v>
      </c>
      <c r="H67" s="18"/>
      <c r="I67" s="19">
        <f>J64</f>
      </c>
      <c r="J67" s="20">
        <v>0.900367200560088</v>
      </c>
      <c r="K67" s="41"/>
      <c r="L67" s="37">
        <f>IF(J67&gt;I67,IF(G67&lt;F67,"多配","不背离"),IF(G67&gt;F67,"空配","不背离"))</f>
      </c>
      <c r="M67" s="22">
        <f>(G68-G65)*H65*100*IF(C65="无",0,IF(C65="空",-1,1))+(G69-G66)*H66*10*IF(C66="无",0,IF(C66="空",-1,1))+(G70-G67)*H67*10*IF(C67="无",0,IF(C67="空",-1,1))</f>
      </c>
    </row>
    <row x14ac:dyDescent="0.25" r="68" customHeight="1" ht="18.75">
      <c r="A68" s="5">
        <v>44781</v>
      </c>
      <c r="B68" s="6" t="s">
        <v>29</v>
      </c>
      <c r="C68" s="7" t="s">
        <v>13</v>
      </c>
      <c r="D68" s="7" t="s">
        <v>30</v>
      </c>
      <c r="E68" s="10">
        <v>2301</v>
      </c>
      <c r="F68" s="8">
        <f>G65</f>
      </c>
      <c r="G68" s="12">
        <v>737.5</v>
      </c>
      <c r="H68" s="10">
        <v>7</v>
      </c>
      <c r="I68" s="11">
        <f>J65</f>
      </c>
      <c r="J68" s="12">
        <v>1.03416525697393</v>
      </c>
      <c r="K68" s="7" t="s">
        <v>64</v>
      </c>
      <c r="L68" s="30">
        <f>IF(J68&gt;I68,IF(G68&lt;F68,"多配","不背离"),IF(G68&gt;F68,"空配","不背离"))</f>
      </c>
      <c r="M68" s="23"/>
    </row>
    <row x14ac:dyDescent="0.25" r="69" customHeight="1" ht="18.75">
      <c r="A69" s="31"/>
      <c r="B69" s="2"/>
      <c r="C69" s="2" t="s">
        <v>16</v>
      </c>
      <c r="D69" s="2" t="s">
        <v>32</v>
      </c>
      <c r="E69" s="3">
        <v>2301</v>
      </c>
      <c r="F69" s="32">
        <f>G66</f>
      </c>
      <c r="G69" s="33">
        <v>3987</v>
      </c>
      <c r="H69" s="3">
        <v>26</v>
      </c>
      <c r="I69" s="34">
        <f>J66</f>
      </c>
      <c r="J69" s="35">
        <v>0.98979763262703</v>
      </c>
      <c r="K69" s="2"/>
      <c r="L69" s="36">
        <f>IF(J69&gt;I69,IF(G69&lt;F69,"多配","不背离"),IF(G69&gt;F69,"空配","不背离"))</f>
      </c>
      <c r="M69" s="23"/>
    </row>
    <row x14ac:dyDescent="0.25" r="70" customHeight="1" ht="18.75">
      <c r="A70" s="14"/>
      <c r="B70" s="15"/>
      <c r="C70" s="15" t="s">
        <v>13</v>
      </c>
      <c r="D70" s="15" t="s">
        <v>33</v>
      </c>
      <c r="E70" s="18">
        <v>2301</v>
      </c>
      <c r="F70" s="16">
        <f>G67</f>
      </c>
      <c r="G70" s="17">
        <v>4008</v>
      </c>
      <c r="H70" s="18">
        <v>13</v>
      </c>
      <c r="I70" s="19">
        <f>J67</f>
      </c>
      <c r="J70" s="20">
        <v>0.889700258586152</v>
      </c>
      <c r="K70" s="41" t="s">
        <v>65</v>
      </c>
      <c r="L70" s="37">
        <f>IF(J70&gt;I70,IF(G70&lt;F70,"多配","不背离"),IF(G70&gt;F70,"空配","不背离"))</f>
      </c>
      <c r="M70" s="22">
        <f>(G71-G68)*H68*100*IF(C68="无",0,IF(C68="空",-1,1))+(G72-G69)*H69*10*IF(C69="无",0,IF(C69="空",-1,1))+(G73-G70)*H70*10*IF(C70="无",0,IF(C70="空",-1,1))</f>
      </c>
    </row>
    <row x14ac:dyDescent="0.25" r="71" customHeight="1" ht="18.75">
      <c r="A71" s="5">
        <v>44782</v>
      </c>
      <c r="B71" s="6" t="s">
        <v>29</v>
      </c>
      <c r="C71" s="7" t="s">
        <v>20</v>
      </c>
      <c r="D71" s="7" t="s">
        <v>30</v>
      </c>
      <c r="E71" s="10">
        <v>2301</v>
      </c>
      <c r="F71" s="11">
        <f>G68</f>
      </c>
      <c r="G71" s="9">
        <v>723</v>
      </c>
      <c r="H71" s="10"/>
      <c r="I71" s="11">
        <f>J68</f>
      </c>
      <c r="J71" s="12">
        <v>1.01664562525776</v>
      </c>
      <c r="K71" s="7"/>
      <c r="L71" s="30">
        <f>IF(J71&gt;I71,IF(G71&lt;F71,"多配","不背离"),IF(G71&gt;F71,"空配","不背离"))</f>
      </c>
      <c r="M71" s="23"/>
    </row>
    <row x14ac:dyDescent="0.25" r="72" customHeight="1" ht="18.75">
      <c r="A72" s="31"/>
      <c r="B72" s="2"/>
      <c r="C72" s="2" t="s">
        <v>20</v>
      </c>
      <c r="D72" s="2" t="s">
        <v>32</v>
      </c>
      <c r="E72" s="3">
        <v>2301</v>
      </c>
      <c r="F72" s="32">
        <f>G69</f>
      </c>
      <c r="G72" s="33">
        <v>3943</v>
      </c>
      <c r="H72" s="3"/>
      <c r="I72" s="34">
        <f>J69</f>
      </c>
      <c r="J72" s="35">
        <v>0.965985144032081</v>
      </c>
      <c r="K72" s="2"/>
      <c r="L72" s="36">
        <f>IF(J72&gt;I72,IF(G72&lt;F72,"多配","不背离"),IF(G72&gt;F72,"空配","不背离"))</f>
      </c>
      <c r="M72" s="23"/>
    </row>
    <row x14ac:dyDescent="0.25" r="73" customHeight="1" ht="18.75">
      <c r="A73" s="14"/>
      <c r="B73" s="15"/>
      <c r="C73" s="15" t="s">
        <v>20</v>
      </c>
      <c r="D73" s="15" t="s">
        <v>33</v>
      </c>
      <c r="E73" s="18">
        <v>2301</v>
      </c>
      <c r="F73" s="16">
        <f>G70</f>
      </c>
      <c r="G73" s="17">
        <v>3958</v>
      </c>
      <c r="H73" s="18"/>
      <c r="I73" s="19">
        <f>J70</f>
      </c>
      <c r="J73" s="20">
        <v>0.867005217564005</v>
      </c>
      <c r="K73" s="41"/>
      <c r="L73" s="37">
        <f>IF(J73&gt;I73,IF(G73&lt;F73,"多配","不背离"),IF(G73&gt;F73,"空配","不背离"))</f>
      </c>
      <c r="M73" s="22">
        <f>(G74-G71)*H71*100*IF(C71="无",0,IF(C71="空",-1,1))+(G75-G72)*H72*10*IF(C72="无",0,IF(C72="空",-1,1))+(G76-G73)*H73*10*IF(C73="无",0,IF(C73="空",-1,1))</f>
      </c>
    </row>
    <row x14ac:dyDescent="0.25" r="74" customHeight="1" ht="18.75">
      <c r="A74" s="5">
        <v>44783</v>
      </c>
      <c r="B74" s="6" t="s">
        <v>29</v>
      </c>
      <c r="C74" s="7" t="s">
        <v>20</v>
      </c>
      <c r="D74" s="7" t="s">
        <v>30</v>
      </c>
      <c r="E74" s="10">
        <v>2301</v>
      </c>
      <c r="F74" s="8">
        <f>G71</f>
      </c>
      <c r="G74" s="12">
        <v>724.5</v>
      </c>
      <c r="H74" s="10"/>
      <c r="I74" s="11">
        <f>J71</f>
      </c>
      <c r="J74" s="12">
        <v>1.02418467979922</v>
      </c>
      <c r="K74" s="7"/>
      <c r="L74" s="30">
        <f>IF(J74&gt;I74,IF(G74&lt;F74,"多配","不背离"),IF(G74&gt;F74,"空配","不背离"))</f>
      </c>
      <c r="M74" s="23"/>
    </row>
    <row x14ac:dyDescent="0.25" r="75" customHeight="1" ht="18.75">
      <c r="A75" s="31"/>
      <c r="B75" s="2"/>
      <c r="C75" s="2" t="s">
        <v>20</v>
      </c>
      <c r="D75" s="2" t="s">
        <v>32</v>
      </c>
      <c r="E75" s="3">
        <v>2301</v>
      </c>
      <c r="F75" s="32">
        <f>G72</f>
      </c>
      <c r="G75" s="33">
        <v>3904</v>
      </c>
      <c r="H75" s="3"/>
      <c r="I75" s="34">
        <f>J72</f>
      </c>
      <c r="J75" s="35">
        <v>0.965285590456283</v>
      </c>
      <c r="K75" s="2"/>
      <c r="L75" s="36">
        <f>IF(J75&gt;I75,IF(G75&lt;F75,"多配","不背离"),IF(G75&gt;F75,"空配","不背离"))</f>
      </c>
      <c r="M75" s="23"/>
    </row>
    <row x14ac:dyDescent="0.25" r="76" customHeight="1" ht="18.75">
      <c r="A76" s="14"/>
      <c r="B76" s="15"/>
      <c r="C76" s="15" t="s">
        <v>20</v>
      </c>
      <c r="D76" s="15" t="s">
        <v>33</v>
      </c>
      <c r="E76" s="18">
        <v>2301</v>
      </c>
      <c r="F76" s="16">
        <f>G73</f>
      </c>
      <c r="G76" s="17">
        <v>3929</v>
      </c>
      <c r="H76" s="18"/>
      <c r="I76" s="19">
        <f>J73</f>
      </c>
      <c r="J76" s="20">
        <v>0.862133276825567</v>
      </c>
      <c r="K76" s="41"/>
      <c r="L76" s="37">
        <f>IF(J76&gt;I76,IF(G76&lt;F76,"多配","不背离"),IF(G76&gt;F76,"空配","不背离"))</f>
      </c>
      <c r="M76" s="22">
        <f>(G77-G74)*H74*100*IF(C74="无",0,IF(C74="空",-1,1))+(G78-G75)*H75*10*IF(C75="无",0,IF(C75="空",-1,1))+(G79-G76)*H76*10*IF(C76="无",0,IF(C76="空",-1,1))</f>
      </c>
    </row>
    <row x14ac:dyDescent="0.25" r="77" customHeight="1" ht="18.75">
      <c r="A77" s="5">
        <v>44784</v>
      </c>
      <c r="B77" s="6" t="s">
        <v>29</v>
      </c>
      <c r="C77" s="7" t="s">
        <v>13</v>
      </c>
      <c r="D77" s="7" t="s">
        <v>30</v>
      </c>
      <c r="E77" s="10">
        <v>2301</v>
      </c>
      <c r="F77" s="11">
        <f>G74</f>
      </c>
      <c r="G77" s="9">
        <v>741</v>
      </c>
      <c r="H77" s="10">
        <v>14</v>
      </c>
      <c r="I77" s="11">
        <f>J74</f>
      </c>
      <c r="J77" s="12">
        <v>1.00726167103307</v>
      </c>
      <c r="K77" s="7"/>
      <c r="L77" s="30">
        <f>IF(J77&gt;I77,IF(G77&lt;F77,"多配","不背离"),IF(G77&gt;F77,"空配","不背离"))</f>
      </c>
      <c r="M77" s="23"/>
    </row>
    <row x14ac:dyDescent="0.25" r="78" customHeight="1" ht="18.75">
      <c r="A78" s="31"/>
      <c r="B78" s="2"/>
      <c r="C78" s="2" t="s">
        <v>16</v>
      </c>
      <c r="D78" s="2" t="s">
        <v>32</v>
      </c>
      <c r="E78" s="3">
        <v>2301</v>
      </c>
      <c r="F78" s="32">
        <f>G75</f>
      </c>
      <c r="G78" s="33">
        <v>3940</v>
      </c>
      <c r="H78" s="3">
        <v>13</v>
      </c>
      <c r="I78" s="34">
        <f>J75</f>
      </c>
      <c r="J78" s="35">
        <v>0.982719395016206</v>
      </c>
      <c r="K78" s="2" t="s">
        <v>66</v>
      </c>
      <c r="L78" s="36">
        <f>IF(J78&gt;I78,IF(G78&lt;F78,"多配","不背离"),IF(G78&gt;F78,"空配","不背离"))</f>
      </c>
      <c r="M78" s="23"/>
    </row>
    <row x14ac:dyDescent="0.25" r="79" customHeight="1" ht="18.75">
      <c r="A79" s="14"/>
      <c r="B79" s="15"/>
      <c r="C79" s="15" t="s">
        <v>16</v>
      </c>
      <c r="D79" s="15" t="s">
        <v>33</v>
      </c>
      <c r="E79" s="18">
        <v>2301</v>
      </c>
      <c r="F79" s="16">
        <f>G76</f>
      </c>
      <c r="G79" s="17">
        <v>3963</v>
      </c>
      <c r="H79" s="18">
        <v>13</v>
      </c>
      <c r="I79" s="19">
        <f>J76</f>
      </c>
      <c r="J79" s="20">
        <v>0.875703929944234</v>
      </c>
      <c r="K79" s="41" t="s">
        <v>67</v>
      </c>
      <c r="L79" s="37">
        <f>IF(J79&gt;I79,IF(G79&lt;F79,"多配","不背离"),IF(G79&gt;F79,"空配","不背离"))</f>
      </c>
      <c r="M79" s="22">
        <f>(G80-G77)*H77*100*IF(C77="无",0,IF(C77="空",-1,1))+(G81-G78)*H78*10*IF(C78="无",0,IF(C78="空",-1,1))+(G82-G79)*H79*10*IF(C79="无",0,IF(C79="空",-1,1))</f>
      </c>
    </row>
    <row x14ac:dyDescent="0.25" r="80" customHeight="1" ht="18.75">
      <c r="A80" s="5">
        <v>44785</v>
      </c>
      <c r="B80" s="6" t="s">
        <v>29</v>
      </c>
      <c r="C80" s="7" t="s">
        <v>16</v>
      </c>
      <c r="D80" s="7" t="s">
        <v>30</v>
      </c>
      <c r="E80" s="10">
        <v>2301</v>
      </c>
      <c r="F80" s="8">
        <f>G77</f>
      </c>
      <c r="G80" s="12">
        <v>730.5</v>
      </c>
      <c r="H80" s="10">
        <v>14</v>
      </c>
      <c r="I80" s="11">
        <f>J77</f>
      </c>
      <c r="J80" s="12">
        <v>1.01239581963568</v>
      </c>
      <c r="K80" s="2" t="s">
        <v>68</v>
      </c>
      <c r="L80" s="30">
        <f>IF(J80&gt;I80,IF(G80&lt;F80,"多配","不背离"),IF(G80&gt;F80,"空配","不背离"))</f>
      </c>
      <c r="M80" s="23"/>
    </row>
    <row x14ac:dyDescent="0.25" r="81" customHeight="1" ht="18.75">
      <c r="A81" s="31"/>
      <c r="B81" s="2"/>
      <c r="C81" s="2" t="s">
        <v>20</v>
      </c>
      <c r="D81" s="2" t="s">
        <v>32</v>
      </c>
      <c r="E81" s="3">
        <v>2301</v>
      </c>
      <c r="F81" s="32">
        <f>G78</f>
      </c>
      <c r="G81" s="33">
        <v>3965</v>
      </c>
      <c r="H81" s="3"/>
      <c r="I81" s="34">
        <f>J78</f>
      </c>
      <c r="J81" s="35">
        <v>0.987885276355428</v>
      </c>
      <c r="K81" s="40"/>
      <c r="L81" s="36">
        <f>IF(J81&gt;I81,IF(G81&lt;F81,"多配","不背离"),IF(G81&gt;F81,"空配","不背离"))</f>
      </c>
      <c r="M81" s="23"/>
    </row>
    <row x14ac:dyDescent="0.25" r="82" customHeight="1" ht="18.75">
      <c r="A82" s="14"/>
      <c r="B82" s="15"/>
      <c r="C82" s="15" t="s">
        <v>13</v>
      </c>
      <c r="D82" s="15" t="s">
        <v>33</v>
      </c>
      <c r="E82" s="18">
        <v>2301</v>
      </c>
      <c r="F82" s="16">
        <f>G79</f>
      </c>
      <c r="G82" s="17">
        <v>3985</v>
      </c>
      <c r="H82" s="18">
        <v>26</v>
      </c>
      <c r="I82" s="19">
        <f>J79</f>
      </c>
      <c r="J82" s="20">
        <v>0.865847265101648</v>
      </c>
      <c r="K82" s="41"/>
      <c r="L82" s="37">
        <f>IF(J82&gt;I82,IF(G82&lt;F82,"多配","不背离"),IF(G82&gt;F82,"空配","不背离"))</f>
      </c>
      <c r="M82" s="22">
        <f>(G83-G80)*H80*100*IF(C80="无",0,IF(C80="空",-1,1))+(G84-G81)*H81*10*IF(C81="无",0,IF(C81="空",-1,1))+(G85-G82)*H82*10*IF(C82="无",0,IF(C82="空",-1,1))</f>
      </c>
    </row>
    <row x14ac:dyDescent="0.25" r="83" customHeight="1" ht="18.75">
      <c r="A83" s="5">
        <v>44788</v>
      </c>
      <c r="B83" s="6" t="s">
        <v>29</v>
      </c>
      <c r="C83" s="7" t="s">
        <v>20</v>
      </c>
      <c r="D83" s="7" t="s">
        <v>30</v>
      </c>
      <c r="E83" s="10">
        <v>2301</v>
      </c>
      <c r="F83" s="11">
        <f>G80</f>
      </c>
      <c r="G83" s="12">
        <v>707.5</v>
      </c>
      <c r="H83" s="10"/>
      <c r="I83" s="11">
        <f>J80</f>
      </c>
      <c r="J83" s="12">
        <v>1.00285211633033</v>
      </c>
      <c r="K83" s="2"/>
      <c r="L83" s="30">
        <f>IF(J83&gt;I83,IF(G83&lt;F83,"多配","不背离"),IF(G83&gt;F83,"空配","不背离"))</f>
      </c>
      <c r="M83" s="23"/>
    </row>
    <row x14ac:dyDescent="0.25" r="84" customHeight="1" ht="18.75">
      <c r="A84" s="31"/>
      <c r="B84" s="2"/>
      <c r="C84" s="2" t="s">
        <v>20</v>
      </c>
      <c r="D84" s="2" t="s">
        <v>32</v>
      </c>
      <c r="E84" s="3">
        <v>2301</v>
      </c>
      <c r="F84" s="32">
        <f>G81</f>
      </c>
      <c r="G84" s="33">
        <v>3903</v>
      </c>
      <c r="H84" s="3"/>
      <c r="I84" s="34">
        <f>J81</f>
      </c>
      <c r="J84" s="35">
        <v>0.963391874871675</v>
      </c>
      <c r="K84" s="40"/>
      <c r="L84" s="36">
        <f>IF(J84&gt;I84,IF(G84&lt;F84,"多配","不背离"),IF(G84&gt;F84,"空配","不背离"))</f>
      </c>
      <c r="M84" s="23"/>
    </row>
    <row x14ac:dyDescent="0.25" r="85" customHeight="1" ht="18.75">
      <c r="A85" s="14"/>
      <c r="B85" s="15"/>
      <c r="C85" s="15" t="s">
        <v>20</v>
      </c>
      <c r="D85" s="15" t="s">
        <v>33</v>
      </c>
      <c r="E85" s="18">
        <v>2301</v>
      </c>
      <c r="F85" s="16">
        <f>G82</f>
      </c>
      <c r="G85" s="17">
        <v>3915</v>
      </c>
      <c r="H85" s="18"/>
      <c r="I85" s="19">
        <f>J82</f>
      </c>
      <c r="J85" s="20">
        <v>0.844852946096965</v>
      </c>
      <c r="K85" s="41"/>
      <c r="L85" s="37">
        <f>IF(J85&gt;I85,IF(G85&lt;F85,"多配","不背离"),IF(G85&gt;F85,"空配","不背离"))</f>
      </c>
      <c r="M85" s="22">
        <f>(G86-G83)*H83*100*IF(C83="无",0,IF(C83="空",-1,1))+(G87-G84)*H84*10*IF(C84="无",0,IF(C84="空",-1,1))+(G88-G85)*H85*10*IF(C85="无",0,IF(C85="空",-1,1))</f>
      </c>
    </row>
    <row x14ac:dyDescent="0.25" r="86" customHeight="1" ht="18.75">
      <c r="A86" s="5">
        <v>44789</v>
      </c>
      <c r="B86" s="6" t="s">
        <v>29</v>
      </c>
      <c r="C86" s="7" t="s">
        <v>20</v>
      </c>
      <c r="D86" s="7" t="s">
        <v>30</v>
      </c>
      <c r="E86" s="10">
        <v>2301</v>
      </c>
      <c r="F86" s="11">
        <f>G83</f>
      </c>
      <c r="G86" s="12">
        <v>720.5</v>
      </c>
      <c r="H86" s="10"/>
      <c r="I86" s="11">
        <f>J83</f>
      </c>
      <c r="J86" s="12">
        <v>1.00917194243957</v>
      </c>
      <c r="K86" s="2"/>
      <c r="L86" s="30">
        <f>IF(J86&gt;I86,IF(G86&lt;F86,"多配","不背离"),IF(G86&gt;F86,"空配","不背离"))</f>
      </c>
      <c r="M86" s="23"/>
    </row>
    <row x14ac:dyDescent="0.25" r="87" customHeight="1" ht="18.75">
      <c r="A87" s="31"/>
      <c r="B87" s="2"/>
      <c r="C87" s="2" t="s">
        <v>20</v>
      </c>
      <c r="D87" s="2" t="s">
        <v>32</v>
      </c>
      <c r="E87" s="3">
        <v>2301</v>
      </c>
      <c r="F87" s="32">
        <f>G84</f>
      </c>
      <c r="G87" s="33">
        <v>3932</v>
      </c>
      <c r="H87" s="3"/>
      <c r="I87" s="34">
        <f>J84</f>
      </c>
      <c r="J87" s="35">
        <v>0.97617920009255</v>
      </c>
      <c r="K87" s="40"/>
      <c r="L87" s="36">
        <f>IF(J87&gt;I87,IF(G87&lt;F87,"多配","不背离"),IF(G87&gt;F87,"空配","不背离"))</f>
      </c>
      <c r="M87" s="23"/>
    </row>
    <row x14ac:dyDescent="0.25" r="88" customHeight="1" ht="18.75">
      <c r="A88" s="14"/>
      <c r="B88" s="15"/>
      <c r="C88" s="15" t="s">
        <v>20</v>
      </c>
      <c r="D88" s="15" t="s">
        <v>33</v>
      </c>
      <c r="E88" s="18">
        <v>2301</v>
      </c>
      <c r="F88" s="16">
        <f>G85</f>
      </c>
      <c r="G88" s="17">
        <v>3944</v>
      </c>
      <c r="H88" s="18"/>
      <c r="I88" s="19">
        <f>J85</f>
      </c>
      <c r="J88" s="20">
        <v>0.859030495970359</v>
      </c>
      <c r="K88" s="41"/>
      <c r="L88" s="37">
        <f>IF(J88&gt;I88,IF(G88&lt;F88,"多配","不背离"),IF(G88&gt;F88,"空配","不背离"))</f>
      </c>
      <c r="M88" s="22">
        <f>(G89-G86)*H86*100*IF(C86="无",0,IF(C86="空",-1,1))+(G90-G87)*H87*10*IF(C87="无",0,IF(C87="空",-1,1))+(G91-G88)*H88*10*IF(C88="无",0,IF(C88="空",-1,1))</f>
      </c>
    </row>
    <row x14ac:dyDescent="0.25" r="89" customHeight="1" ht="18.75">
      <c r="A89" s="5">
        <v>44790</v>
      </c>
      <c r="B89" s="6" t="s">
        <v>29</v>
      </c>
      <c r="C89" s="7" t="s">
        <v>13</v>
      </c>
      <c r="D89" s="7" t="s">
        <v>30</v>
      </c>
      <c r="E89" s="10">
        <v>2301</v>
      </c>
      <c r="F89" s="11">
        <f>G86</f>
      </c>
      <c r="G89" s="9">
        <v>684</v>
      </c>
      <c r="H89" s="10">
        <v>7</v>
      </c>
      <c r="I89" s="11">
        <f>J86</f>
      </c>
      <c r="J89" s="12">
        <v>0.994529619966632</v>
      </c>
      <c r="K89" s="2" t="s">
        <v>69</v>
      </c>
      <c r="L89" s="30">
        <f>IF(J89&gt;I89,IF(G89&lt;F89,"多配","不背离"),IF(G89&gt;F89,"空配","不背离"))</f>
      </c>
      <c r="M89" s="23"/>
    </row>
    <row x14ac:dyDescent="0.25" r="90" customHeight="1" ht="18.75">
      <c r="A90" s="31"/>
      <c r="B90" s="2"/>
      <c r="C90" s="2" t="s">
        <v>13</v>
      </c>
      <c r="D90" s="2" t="s">
        <v>32</v>
      </c>
      <c r="E90" s="3">
        <v>2301</v>
      </c>
      <c r="F90" s="32">
        <f>G87</f>
      </c>
      <c r="G90" s="33">
        <v>3797</v>
      </c>
      <c r="H90" s="3">
        <v>14</v>
      </c>
      <c r="I90" s="34">
        <f>J87</f>
      </c>
      <c r="J90" s="35">
        <v>0.953098806962125</v>
      </c>
      <c r="K90" s="29" t="s">
        <v>70</v>
      </c>
      <c r="L90" s="36">
        <f>IF(J90&gt;I90,IF(G90&lt;F90,"多配","不背离"),IF(G90&gt;F90,"空配","不背离"))</f>
      </c>
      <c r="M90" s="23"/>
    </row>
    <row x14ac:dyDescent="0.25" r="91" customHeight="1" ht="18.75">
      <c r="A91" s="14"/>
      <c r="B91" s="15"/>
      <c r="C91" s="15" t="s">
        <v>16</v>
      </c>
      <c r="D91" s="15" t="s">
        <v>33</v>
      </c>
      <c r="E91" s="18">
        <v>2301</v>
      </c>
      <c r="F91" s="16">
        <f>G88</f>
      </c>
      <c r="G91" s="17">
        <v>3799</v>
      </c>
      <c r="H91" s="18">
        <v>28</v>
      </c>
      <c r="I91" s="19">
        <f>J88</f>
      </c>
      <c r="J91" s="20">
        <v>0.879765177269203</v>
      </c>
      <c r="K91" s="41"/>
      <c r="L91" s="37">
        <f>IF(J91&gt;I91,IF(G91&lt;F91,"多配","不背离"),IF(G91&gt;F91,"空配","不背离"))</f>
      </c>
      <c r="M91" s="22">
        <f>(G92-G89)*H89*100*IF(C89="无",0,IF(C89="空",-1,1))+(G93-G90)*H90*10*IF(C90="无",0,IF(C90="空",-1,1))+(G94-G91)*H91*10*IF(C91="无",0,IF(C91="空",-1,1))</f>
      </c>
    </row>
    <row x14ac:dyDescent="0.25" r="92" customHeight="1" ht="18.75">
      <c r="A92" s="5">
        <v>44791</v>
      </c>
      <c r="B92" s="6" t="s">
        <v>29</v>
      </c>
      <c r="C92" s="7" t="s">
        <v>13</v>
      </c>
      <c r="D92" s="7" t="s">
        <v>30</v>
      </c>
      <c r="E92" s="10">
        <v>2301</v>
      </c>
      <c r="F92" s="8">
        <f>G89</f>
      </c>
      <c r="G92" s="12">
        <v>678.5</v>
      </c>
      <c r="H92" s="10">
        <v>14</v>
      </c>
      <c r="I92" s="11">
        <f>J89</f>
      </c>
      <c r="J92" s="12">
        <v>0.993568332661254</v>
      </c>
      <c r="K92" s="2"/>
      <c r="L92" s="30">
        <f>IF(J92&gt;I92,IF(G92&lt;F92,"多配","不背离"),IF(G92&gt;F92,"空配","不背离"))</f>
      </c>
      <c r="M92" s="23"/>
    </row>
    <row x14ac:dyDescent="0.25" r="93" customHeight="1" ht="18.75">
      <c r="A93" s="31"/>
      <c r="B93" s="2"/>
      <c r="C93" s="2" t="s">
        <v>16</v>
      </c>
      <c r="D93" s="2" t="s">
        <v>32</v>
      </c>
      <c r="E93" s="3">
        <v>2301</v>
      </c>
      <c r="F93" s="32">
        <f>G90</f>
      </c>
      <c r="G93" s="33">
        <v>3783</v>
      </c>
      <c r="H93" s="3">
        <v>14</v>
      </c>
      <c r="I93" s="34">
        <f>J90</f>
      </c>
      <c r="J93" s="35">
        <v>0.975907217999983</v>
      </c>
      <c r="K93" s="40"/>
      <c r="L93" s="36">
        <f>IF(J93&gt;I93,IF(G93&lt;F93,"多配","不背离"),IF(G93&gt;F93,"空配","不背离"))</f>
      </c>
      <c r="M93" s="23"/>
    </row>
    <row x14ac:dyDescent="0.25" r="94" customHeight="1" ht="18.75">
      <c r="A94" s="14"/>
      <c r="B94" s="15"/>
      <c r="C94" s="15" t="s">
        <v>16</v>
      </c>
      <c r="D94" s="15" t="s">
        <v>33</v>
      </c>
      <c r="E94" s="18">
        <v>2301</v>
      </c>
      <c r="F94" s="16">
        <f>G91</f>
      </c>
      <c r="G94" s="17">
        <v>3791</v>
      </c>
      <c r="H94" s="18">
        <v>14</v>
      </c>
      <c r="I94" s="19">
        <f>J91</f>
      </c>
      <c r="J94" s="20">
        <v>0.907357644688174</v>
      </c>
      <c r="K94" s="41"/>
      <c r="L94" s="37">
        <f>IF(J94&gt;I94,IF(G94&lt;F94,"多配","不背离"),IF(G94&gt;F94,"空配","不背离"))</f>
      </c>
      <c r="M94" s="22">
        <f>(G95-G92)*H92*100*IF(C92="无",0,IF(C92="空",-1,1))+(G96-G93)*H93*10*IF(C93="无",0,IF(C93="空",-1,1))+(G97-G94)*H94*10*IF(C94="无",0,IF(C94="空",-1,1))</f>
      </c>
    </row>
    <row x14ac:dyDescent="0.25" r="95" customHeight="1" ht="18.75">
      <c r="A95" s="5">
        <v>44792</v>
      </c>
      <c r="B95" s="6" t="s">
        <v>29</v>
      </c>
      <c r="C95" s="7" t="s">
        <v>20</v>
      </c>
      <c r="D95" s="7" t="s">
        <v>30</v>
      </c>
      <c r="E95" s="10">
        <v>2301</v>
      </c>
      <c r="F95" s="11">
        <f>G92</f>
      </c>
      <c r="G95" s="12">
        <v>673.5</v>
      </c>
      <c r="H95" s="10"/>
      <c r="I95" s="11">
        <f>J92</f>
      </c>
      <c r="J95" s="12">
        <v>0.981795658554249</v>
      </c>
      <c r="K95" s="2"/>
      <c r="L95" s="30">
        <f>IF(J95&gt;I95,IF(G95&lt;F95,"多配","不背离"),IF(G95&gt;F95,"空配","不背离"))</f>
      </c>
      <c r="M95" s="23"/>
    </row>
    <row x14ac:dyDescent="0.25" r="96" customHeight="1" ht="18.75">
      <c r="A96" s="31"/>
      <c r="B96" s="2"/>
      <c r="C96" s="2" t="s">
        <v>20</v>
      </c>
      <c r="D96" s="2" t="s">
        <v>32</v>
      </c>
      <c r="E96" s="3">
        <v>2301</v>
      </c>
      <c r="F96" s="32">
        <f>G93</f>
      </c>
      <c r="G96" s="33">
        <v>3714</v>
      </c>
      <c r="H96" s="3"/>
      <c r="I96" s="34">
        <f>J93</f>
      </c>
      <c r="J96" s="35">
        <v>0.965371660712858</v>
      </c>
      <c r="K96" s="40"/>
      <c r="L96" s="36">
        <f>IF(J96&gt;I96,IF(G96&lt;F96,"多配","不背离"),IF(G96&gt;F96,"空配","不背离"))</f>
      </c>
      <c r="M96" s="23"/>
    </row>
    <row x14ac:dyDescent="0.25" r="97" customHeight="1" ht="18.75">
      <c r="A97" s="14"/>
      <c r="B97" s="15"/>
      <c r="C97" s="15" t="s">
        <v>20</v>
      </c>
      <c r="D97" s="15" t="s">
        <v>33</v>
      </c>
      <c r="E97" s="18">
        <v>2301</v>
      </c>
      <c r="F97" s="16">
        <f>G94</f>
      </c>
      <c r="G97" s="17">
        <v>3704</v>
      </c>
      <c r="H97" s="18"/>
      <c r="I97" s="19">
        <f>J94</f>
      </c>
      <c r="J97" s="20">
        <v>0.906068783295638</v>
      </c>
      <c r="K97" s="41"/>
      <c r="L97" s="37">
        <f>IF(J97&gt;I97,IF(G97&lt;F97,"多配","不背离"),IF(G97&gt;F97,"空配","不背离"))</f>
      </c>
      <c r="M97" s="22">
        <f>(G98-G95)*H95*100*IF(C95="无",0,IF(C95="空",-1,1))+(G99-G96)*H96*10*IF(C96="无",0,IF(C96="空",-1,1))+(G100-G97)*H97*10*IF(C97="无",0,IF(C97="空",-1,1))</f>
      </c>
    </row>
    <row x14ac:dyDescent="0.25" r="98" customHeight="1" ht="18.75">
      <c r="A98" s="5">
        <v>44795</v>
      </c>
      <c r="B98" s="6" t="s">
        <v>29</v>
      </c>
      <c r="C98" s="7" t="s">
        <v>13</v>
      </c>
      <c r="D98" s="7" t="s">
        <v>30</v>
      </c>
      <c r="E98" s="10">
        <v>2301</v>
      </c>
      <c r="F98" s="11">
        <f>G95</f>
      </c>
      <c r="G98" s="12">
        <v>690.5</v>
      </c>
      <c r="H98" s="10">
        <v>14</v>
      </c>
      <c r="I98" s="11">
        <f>J95</f>
      </c>
      <c r="J98" s="12">
        <v>0.980770793095044</v>
      </c>
      <c r="K98" s="2"/>
      <c r="L98" s="30">
        <f>IF(J98&gt;I98,IF(G98&lt;F98,"多配","不背离"),IF(G98&gt;F98,"空配","不背离"))</f>
      </c>
      <c r="M98" s="23"/>
    </row>
    <row x14ac:dyDescent="0.25" r="99" customHeight="1" ht="18.75">
      <c r="A99" s="31"/>
      <c r="B99" s="2"/>
      <c r="C99" s="2" t="s">
        <v>16</v>
      </c>
      <c r="D99" s="2" t="s">
        <v>32</v>
      </c>
      <c r="E99" s="3">
        <v>2301</v>
      </c>
      <c r="F99" s="32">
        <f>G96</f>
      </c>
      <c r="G99" s="33">
        <v>3803</v>
      </c>
      <c r="H99" s="3">
        <v>14</v>
      </c>
      <c r="I99" s="34">
        <f>J96</f>
      </c>
      <c r="J99" s="35">
        <v>0.986097667999349</v>
      </c>
      <c r="K99" s="29" t="s">
        <v>71</v>
      </c>
      <c r="L99" s="36">
        <f>IF(J99&gt;I99,IF(G99&lt;F99,"多配","不背离"),IF(G99&gt;F99,"空配","不背离"))</f>
      </c>
      <c r="M99" s="23"/>
    </row>
    <row x14ac:dyDescent="0.25" r="100" customHeight="1" ht="18.75">
      <c r="A100" s="14"/>
      <c r="B100" s="15"/>
      <c r="C100" s="15" t="s">
        <v>16</v>
      </c>
      <c r="D100" s="15" t="s">
        <v>33</v>
      </c>
      <c r="E100" s="18">
        <v>2301</v>
      </c>
      <c r="F100" s="16">
        <f>G97</f>
      </c>
      <c r="G100" s="17">
        <v>3786</v>
      </c>
      <c r="H100" s="18">
        <v>14</v>
      </c>
      <c r="I100" s="19">
        <f>J97</f>
      </c>
      <c r="J100" s="20">
        <v>0.920732754040201</v>
      </c>
      <c r="K100" s="41" t="s">
        <v>72</v>
      </c>
      <c r="L100" s="37">
        <f>IF(J100&gt;I100,IF(G100&lt;F100,"多配","不背离"),IF(G100&gt;F100,"空配","不背离"))</f>
      </c>
      <c r="M100" s="22">
        <f>(G101-G98)*H98*100*IF(C98="无",0,IF(C98="空",-1,1))+(G102-G99)*H99*10*IF(C99="无",0,IF(C99="空",-1,1))+(G103-G100)*H100*10*IF(C100="无",0,IF(C100="空",-1,1))</f>
      </c>
    </row>
    <row x14ac:dyDescent="0.25" r="101" customHeight="1" ht="18.75">
      <c r="A101" s="5">
        <v>44796</v>
      </c>
      <c r="B101" s="6" t="s">
        <v>29</v>
      </c>
      <c r="C101" s="7" t="s">
        <v>16</v>
      </c>
      <c r="D101" s="7" t="s">
        <v>30</v>
      </c>
      <c r="E101" s="10">
        <v>2301</v>
      </c>
      <c r="F101" s="11">
        <f>G98</f>
      </c>
      <c r="G101" s="9">
        <v>705</v>
      </c>
      <c r="H101" s="10">
        <v>8</v>
      </c>
      <c r="I101" s="11">
        <f>J98</f>
      </c>
      <c r="J101" s="12">
        <v>0.987426382342889</v>
      </c>
      <c r="K101" s="2" t="s">
        <v>73</v>
      </c>
      <c r="L101" s="30">
        <f>IF(J101&gt;I101,IF(G101&lt;F101,"多配","不背离"),IF(G101&gt;F101,"空配","不背离"))</f>
      </c>
      <c r="M101" s="23"/>
    </row>
    <row x14ac:dyDescent="0.25" r="102" customHeight="1" ht="18.75">
      <c r="A102" s="31"/>
      <c r="B102" s="2"/>
      <c r="C102" s="2" t="s">
        <v>16</v>
      </c>
      <c r="D102" s="2" t="s">
        <v>32</v>
      </c>
      <c r="E102" s="3">
        <v>2301</v>
      </c>
      <c r="F102" s="32">
        <f>G99</f>
      </c>
      <c r="G102" s="33">
        <v>3839</v>
      </c>
      <c r="H102" s="3">
        <v>14</v>
      </c>
      <c r="I102" s="34">
        <f>J99</f>
      </c>
      <c r="J102" s="35">
        <v>0.987391913067563</v>
      </c>
      <c r="K102" s="29" t="s">
        <v>74</v>
      </c>
      <c r="L102" s="36">
        <f>IF(J102&gt;I102,IF(G102&lt;F102,"多配","不背离"),IF(G102&gt;F102,"空配","不背离"))</f>
      </c>
      <c r="M102" s="23"/>
    </row>
    <row x14ac:dyDescent="0.25" r="103" customHeight="1" ht="18.75">
      <c r="A103" s="14"/>
      <c r="B103" s="15"/>
      <c r="C103" s="15" t="s">
        <v>13</v>
      </c>
      <c r="D103" s="15" t="s">
        <v>33</v>
      </c>
      <c r="E103" s="18">
        <v>2301</v>
      </c>
      <c r="F103" s="16">
        <f>G100</f>
      </c>
      <c r="G103" s="17">
        <v>3838</v>
      </c>
      <c r="H103" s="18">
        <v>28</v>
      </c>
      <c r="I103" s="19">
        <f>J100</f>
      </c>
      <c r="J103" s="20">
        <v>0.916046310609519</v>
      </c>
      <c r="K103" s="41"/>
      <c r="L103" s="37">
        <f>IF(J103&gt;I103,IF(G103&lt;F103,"多配","不背离"),IF(G103&gt;F103,"空配","不背离"))</f>
      </c>
      <c r="M103" s="22">
        <f>(G104-G101)*H101*100*IF(C101="无",0,IF(C101="空",-1,1))+(G105-G102)*H102*10*IF(C102="无",0,IF(C102="空",-1,1))+(G106-G103)*H103*10*IF(C103="无",0,IF(C103="空",-1,1))</f>
      </c>
    </row>
    <row x14ac:dyDescent="0.25" r="104" customHeight="1" ht="18.75">
      <c r="A104" s="5">
        <v>44797</v>
      </c>
      <c r="B104" s="6" t="s">
        <v>29</v>
      </c>
      <c r="C104" s="7" t="s">
        <v>16</v>
      </c>
      <c r="D104" s="7" t="s">
        <v>30</v>
      </c>
      <c r="E104" s="10">
        <v>2301</v>
      </c>
      <c r="F104" s="8">
        <f>G101</f>
      </c>
      <c r="G104" s="9">
        <v>716</v>
      </c>
      <c r="H104" s="10">
        <v>8</v>
      </c>
      <c r="I104" s="11">
        <f>J101</f>
      </c>
      <c r="J104" s="12">
        <v>0.991139636166621</v>
      </c>
      <c r="K104" s="2" t="s">
        <v>75</v>
      </c>
      <c r="L104" s="30">
        <f>IF(J104&gt;I104,IF(G104&lt;F104,"多配","不背离"),IF(G104&gt;F104,"空配","不背离"))</f>
      </c>
      <c r="M104" s="23"/>
    </row>
    <row x14ac:dyDescent="0.25" r="105" customHeight="1" ht="18.75">
      <c r="A105" s="31"/>
      <c r="B105" s="2"/>
      <c r="C105" s="2" t="s">
        <v>13</v>
      </c>
      <c r="D105" s="2" t="s">
        <v>32</v>
      </c>
      <c r="E105" s="3">
        <v>2301</v>
      </c>
      <c r="F105" s="32">
        <f>G102</f>
      </c>
      <c r="G105" s="33">
        <v>3847</v>
      </c>
      <c r="H105" s="3">
        <v>14</v>
      </c>
      <c r="I105" s="34">
        <f>J102</f>
      </c>
      <c r="J105" s="35">
        <v>0.984822084227089</v>
      </c>
      <c r="K105" s="29"/>
      <c r="L105" s="36">
        <f>IF(J105&gt;I105,IF(G105&lt;F105,"多配","不背离"),IF(G105&gt;F105,"空配","不背离"))</f>
      </c>
      <c r="M105" s="23"/>
    </row>
    <row x14ac:dyDescent="0.25" r="106" customHeight="1" ht="18.75">
      <c r="A106" s="14"/>
      <c r="B106" s="15"/>
      <c r="C106" s="15" t="s">
        <v>16</v>
      </c>
      <c r="D106" s="15" t="s">
        <v>33</v>
      </c>
      <c r="E106" s="18">
        <v>2301</v>
      </c>
      <c r="F106" s="16">
        <f>G103</f>
      </c>
      <c r="G106" s="17">
        <v>3868</v>
      </c>
      <c r="H106" s="18">
        <v>28</v>
      </c>
      <c r="I106" s="19">
        <f>J103</f>
      </c>
      <c r="J106" s="20">
        <v>0.922540512532593</v>
      </c>
      <c r="K106" s="41" t="s">
        <v>76</v>
      </c>
      <c r="L106" s="37">
        <f>IF(J106&gt;I106,IF(G106&lt;F106,"多配","不背离"),IF(G106&gt;F106,"空配","不背离"))</f>
      </c>
      <c r="M106" s="22">
        <f>(G107-G104)*H104*100*IF(C104="无",0,IF(C104="空",-1,1))+(G108-G105)*H105*10*IF(C105="无",0,IF(C105="空",-1,1))+(G109-G106)*H106*10*IF(C106="无",0,IF(C106="空",-1,1))</f>
      </c>
    </row>
    <row x14ac:dyDescent="0.25" r="107" customHeight="1" ht="18.75">
      <c r="A107" s="5">
        <v>44798</v>
      </c>
      <c r="B107" s="6" t="s">
        <v>29</v>
      </c>
      <c r="C107" s="7" t="s">
        <v>16</v>
      </c>
      <c r="D107" s="7" t="s">
        <v>30</v>
      </c>
      <c r="E107" s="10">
        <v>2301</v>
      </c>
      <c r="F107" s="8">
        <f>G104</f>
      </c>
      <c r="G107" s="12">
        <v>705.5</v>
      </c>
      <c r="H107" s="10">
        <v>16</v>
      </c>
      <c r="I107" s="11">
        <f>J104</f>
      </c>
      <c r="J107" s="12">
        <v>0.999093502395136</v>
      </c>
      <c r="K107" s="40"/>
      <c r="L107" s="30">
        <f>IF(J107&gt;I107,IF(G107&lt;F107,"多配","不背离"),IF(G107&gt;F107,"空配","不背离"))</f>
      </c>
      <c r="M107" s="23"/>
    </row>
    <row x14ac:dyDescent="0.25" r="108" customHeight="1" ht="18.75">
      <c r="A108" s="31"/>
      <c r="B108" s="2"/>
      <c r="C108" s="2" t="s">
        <v>13</v>
      </c>
      <c r="D108" s="2" t="s">
        <v>32</v>
      </c>
      <c r="E108" s="3">
        <v>2301</v>
      </c>
      <c r="F108" s="32">
        <f>G105</f>
      </c>
      <c r="G108" s="33">
        <v>3815</v>
      </c>
      <c r="H108" s="3">
        <v>14</v>
      </c>
      <c r="I108" s="34">
        <f>J105</f>
      </c>
      <c r="J108" s="35">
        <v>0.971640141258053</v>
      </c>
      <c r="K108" s="2" t="s">
        <v>77</v>
      </c>
      <c r="L108" s="36">
        <f>IF(J108&gt;I108,IF(G108&lt;F108,"多配","不背离"),IF(G108&gt;F108,"空配","不背离"))</f>
      </c>
      <c r="M108" s="23"/>
    </row>
    <row x14ac:dyDescent="0.25" r="109" customHeight="1" ht="18.75">
      <c r="A109" s="14"/>
      <c r="B109" s="15"/>
      <c r="C109" s="15" t="s">
        <v>13</v>
      </c>
      <c r="D109" s="15" t="s">
        <v>33</v>
      </c>
      <c r="E109" s="18">
        <v>2301</v>
      </c>
      <c r="F109" s="16">
        <f>G106</f>
      </c>
      <c r="G109" s="17">
        <v>3857</v>
      </c>
      <c r="H109" s="18">
        <v>14</v>
      </c>
      <c r="I109" s="19">
        <f>J106</f>
      </c>
      <c r="J109" s="20">
        <v>0.917025981437623</v>
      </c>
      <c r="K109" s="41" t="s">
        <v>78</v>
      </c>
      <c r="L109" s="37">
        <f>IF(J109&gt;I109,IF(G109&lt;F109,"多配","不背离"),IF(G109&gt;F109,"空配","不背离"))</f>
      </c>
      <c r="M109" s="23"/>
    </row>
    <row x14ac:dyDescent="0.25" r="110" customHeight="1" ht="18.75">
      <c r="A110" s="5">
        <v>44799</v>
      </c>
      <c r="B110" s="6" t="s">
        <v>29</v>
      </c>
      <c r="C110" s="7" t="s">
        <v>16</v>
      </c>
      <c r="D110" s="7" t="s">
        <v>30</v>
      </c>
      <c r="E110" s="10">
        <v>2301</v>
      </c>
      <c r="F110" s="11">
        <f>G107</f>
      </c>
      <c r="G110" s="9">
        <v>716</v>
      </c>
      <c r="H110" s="10">
        <v>8</v>
      </c>
      <c r="I110" s="11">
        <f>J107</f>
      </c>
      <c r="J110" s="12">
        <v>0.999093502395136</v>
      </c>
      <c r="K110" s="2" t="s">
        <v>79</v>
      </c>
      <c r="L110" s="30">
        <f>IF(J110&gt;I110,IF(G110&lt;F110,"多配","不背离"),IF(G110&gt;F110,"空配","不背离"))</f>
      </c>
      <c r="M110" s="23"/>
    </row>
    <row x14ac:dyDescent="0.25" r="111" customHeight="1" ht="18.75">
      <c r="A111" s="31"/>
      <c r="B111" s="2"/>
      <c r="C111" s="2" t="s">
        <v>13</v>
      </c>
      <c r="D111" s="2" t="s">
        <v>32</v>
      </c>
      <c r="E111" s="3">
        <v>2301</v>
      </c>
      <c r="F111" s="32">
        <f>G108</f>
      </c>
      <c r="G111" s="33">
        <v>3847</v>
      </c>
      <c r="H111" s="3">
        <v>14</v>
      </c>
      <c r="I111" s="34">
        <f>J108</f>
      </c>
      <c r="J111" s="35">
        <v>0.971640141258053</v>
      </c>
      <c r="K111" s="29"/>
      <c r="L111" s="36">
        <f>IF(J111&gt;I111,IF(G111&lt;F111,"多配","不背离"),IF(G111&gt;F111,"空配","不背离"))</f>
      </c>
      <c r="M111" s="23"/>
    </row>
    <row x14ac:dyDescent="0.25" r="112" customHeight="1" ht="18.75">
      <c r="A112" s="14"/>
      <c r="B112" s="15"/>
      <c r="C112" s="15" t="s">
        <v>16</v>
      </c>
      <c r="D112" s="15" t="s">
        <v>33</v>
      </c>
      <c r="E112" s="18">
        <v>2301</v>
      </c>
      <c r="F112" s="16">
        <f>G109</f>
      </c>
      <c r="G112" s="17">
        <v>3868</v>
      </c>
      <c r="H112" s="18">
        <v>28</v>
      </c>
      <c r="I112" s="19">
        <f>J109</f>
      </c>
      <c r="J112" s="20">
        <v>0.917025981437623</v>
      </c>
      <c r="K112" s="41" t="s">
        <v>76</v>
      </c>
      <c r="L112" s="37">
        <f>IF(J112&gt;I112,IF(G112&lt;F112,"多配","不背离"),IF(G112&gt;F112,"空配","不背离"))</f>
      </c>
      <c r="M112" s="23"/>
    </row>
  </sheetData>
  <mergeCells count="74">
    <mergeCell ref="A2:A4"/>
    <mergeCell ref="B2:B4"/>
    <mergeCell ref="A5:A7"/>
    <mergeCell ref="B5:B7"/>
    <mergeCell ref="A8:A10"/>
    <mergeCell ref="B8:B10"/>
    <mergeCell ref="A11:A13"/>
    <mergeCell ref="B11:B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A32:A34"/>
    <mergeCell ref="B32:B34"/>
    <mergeCell ref="A35:A37"/>
    <mergeCell ref="B35:B37"/>
    <mergeCell ref="A38:A40"/>
    <mergeCell ref="B38:B40"/>
    <mergeCell ref="A41:A43"/>
    <mergeCell ref="B41:B43"/>
    <mergeCell ref="A44:A46"/>
    <mergeCell ref="B44:B46"/>
    <mergeCell ref="A47:A49"/>
    <mergeCell ref="B47:B49"/>
    <mergeCell ref="A50:A52"/>
    <mergeCell ref="B50:B52"/>
    <mergeCell ref="A53:A55"/>
    <mergeCell ref="B53:B55"/>
    <mergeCell ref="A56:A58"/>
    <mergeCell ref="B56:B58"/>
    <mergeCell ref="A59:A61"/>
    <mergeCell ref="B59:B61"/>
    <mergeCell ref="A62:A64"/>
    <mergeCell ref="B62:B64"/>
    <mergeCell ref="A65:A67"/>
    <mergeCell ref="B65:B67"/>
    <mergeCell ref="A68:A70"/>
    <mergeCell ref="B68:B70"/>
    <mergeCell ref="A71:A73"/>
    <mergeCell ref="B71:B73"/>
    <mergeCell ref="A74:A76"/>
    <mergeCell ref="B74:B76"/>
    <mergeCell ref="A77:A79"/>
    <mergeCell ref="B77:B79"/>
    <mergeCell ref="A80:A82"/>
    <mergeCell ref="B80:B82"/>
    <mergeCell ref="A83:A85"/>
    <mergeCell ref="B83:B85"/>
    <mergeCell ref="A86:A88"/>
    <mergeCell ref="B86:B88"/>
    <mergeCell ref="A89:A91"/>
    <mergeCell ref="B89:B91"/>
    <mergeCell ref="A92:A94"/>
    <mergeCell ref="B92:B94"/>
    <mergeCell ref="A95:A97"/>
    <mergeCell ref="B95:B97"/>
    <mergeCell ref="A98:A100"/>
    <mergeCell ref="B98:B100"/>
    <mergeCell ref="A101:A103"/>
    <mergeCell ref="B101:B103"/>
    <mergeCell ref="A104:A106"/>
    <mergeCell ref="B104:B106"/>
    <mergeCell ref="A107:A109"/>
    <mergeCell ref="B107:B109"/>
    <mergeCell ref="A110:A112"/>
    <mergeCell ref="B110:B1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41"/>
  <sheetViews>
    <sheetView workbookViewId="0"/>
  </sheetViews>
  <sheetFormatPr defaultRowHeight="15" x14ac:dyDescent="0.25"/>
  <cols>
    <col min="1" max="1" style="24" width="10.290714285714287" customWidth="1" bestFit="1"/>
    <col min="2" max="2" style="25" width="10.43357142857143" customWidth="1" bestFit="1"/>
    <col min="3" max="3" style="25" width="11.005" customWidth="1" bestFit="1"/>
    <col min="4" max="4" style="25" width="13.862142857142858" customWidth="1" bestFit="1"/>
    <col min="5" max="5" style="25" width="17.290714285714284" customWidth="1" bestFit="1"/>
    <col min="6" max="6" style="26" width="16.862142857142857" customWidth="1" bestFit="1"/>
    <col min="7" max="7" style="26" width="16.14785714285714" customWidth="1" bestFit="1"/>
    <col min="8" max="8" style="26" width="16.719285714285714" customWidth="1" bestFit="1"/>
    <col min="9" max="9" style="27" width="12.862142857142858" customWidth="1" bestFit="1"/>
    <col min="10" max="10" style="27" width="12.862142857142858" customWidth="1" bestFit="1"/>
    <col min="11" max="11" style="25" width="22.005" customWidth="1" bestFit="1"/>
    <col min="12" max="12" style="25" width="9.147857142857141" customWidth="1" bestFit="1"/>
    <col min="13" max="13" style="28" width="12.719285714285713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2" t="s">
        <v>10</v>
      </c>
      <c r="L1" s="2" t="s">
        <v>11</v>
      </c>
      <c r="M1" s="23"/>
    </row>
    <row x14ac:dyDescent="0.25" r="2" customHeight="1" ht="18.75">
      <c r="A2" s="5">
        <v>44774</v>
      </c>
      <c r="B2" s="6" t="s">
        <v>21</v>
      </c>
      <c r="C2" s="7" t="s">
        <v>20</v>
      </c>
      <c r="D2" s="7" t="s">
        <v>22</v>
      </c>
      <c r="E2" s="7" t="s">
        <v>23</v>
      </c>
      <c r="F2" s="8">
        <v>1552</v>
      </c>
      <c r="G2" s="9">
        <v>1543</v>
      </c>
      <c r="H2" s="10"/>
      <c r="I2" s="11">
        <v>0.880383285587276</v>
      </c>
      <c r="J2" s="12">
        <v>0.885062799315626</v>
      </c>
      <c r="K2" s="7"/>
      <c r="L2" s="13">
        <f>IF(J2&gt;I2,IF(G2&lt;F2,"多配","不背离"),IF(G2&gt;F2,"空配","不背离"))</f>
      </c>
      <c r="M2" s="23"/>
    </row>
    <row x14ac:dyDescent="0.25" r="3" customHeight="1" ht="18.75">
      <c r="A3" s="14"/>
      <c r="B3" s="15"/>
      <c r="C3" s="15" t="s">
        <v>20</v>
      </c>
      <c r="D3" s="15" t="s">
        <v>24</v>
      </c>
      <c r="E3" s="15" t="s">
        <v>25</v>
      </c>
      <c r="F3" s="16">
        <v>2425</v>
      </c>
      <c r="G3" s="17">
        <v>2371</v>
      </c>
      <c r="H3" s="18"/>
      <c r="I3" s="19">
        <v>0.900032191843978</v>
      </c>
      <c r="J3" s="20">
        <v>0.907976859100507</v>
      </c>
      <c r="K3" s="15"/>
      <c r="L3" s="21">
        <f>IF(J3&gt;I3,IF(G3&lt;F3,"多配","不背离"),IF(G3&gt;F3,"空配","不背离"))</f>
      </c>
      <c r="M3" s="22">
        <f>(G4-G2)*H2*10*IF(C2="无",0,IF(C2="空",-1,1))+(G5-G3)*H3*10*IF(C3="无",0,IF(C3="空",-1,1))</f>
      </c>
    </row>
    <row x14ac:dyDescent="0.25" r="4" customHeight="1" ht="18.75">
      <c r="A4" s="5">
        <v>44775</v>
      </c>
      <c r="B4" s="6" t="s">
        <v>21</v>
      </c>
      <c r="C4" s="7" t="s">
        <v>20</v>
      </c>
      <c r="D4" s="7" t="s">
        <v>22</v>
      </c>
      <c r="E4" s="7" t="s">
        <v>23</v>
      </c>
      <c r="F4" s="8">
        <f>G2</f>
      </c>
      <c r="G4" s="9">
        <v>1566</v>
      </c>
      <c r="H4" s="10"/>
      <c r="I4" s="11">
        <f>J2</f>
      </c>
      <c r="J4" s="12">
        <v>0.886203590438721</v>
      </c>
      <c r="K4" s="7"/>
      <c r="L4" s="13">
        <f>IF(J4&gt;I4,IF(G4&lt;F4,"多配","不背离"),IF(G4&gt;F4,"空配","不背离"))</f>
      </c>
      <c r="M4" s="23"/>
    </row>
    <row x14ac:dyDescent="0.25" r="5" customHeight="1" ht="18.75">
      <c r="A5" s="14"/>
      <c r="B5" s="15"/>
      <c r="C5" s="15" t="s">
        <v>20</v>
      </c>
      <c r="D5" s="15" t="s">
        <v>24</v>
      </c>
      <c r="E5" s="15" t="s">
        <v>25</v>
      </c>
      <c r="F5" s="16">
        <f>G3</f>
      </c>
      <c r="G5" s="17">
        <v>2400</v>
      </c>
      <c r="H5" s="18"/>
      <c r="I5" s="19">
        <f>J3</f>
      </c>
      <c r="J5" s="20">
        <v>0.916787204746078</v>
      </c>
      <c r="K5" s="15"/>
      <c r="L5" s="21">
        <f>IF(J5&gt;I5,IF(G5&lt;F5,"多配","不背离"),IF(G5&gt;F5,"空配","不背离"))</f>
      </c>
      <c r="M5" s="22">
        <f>(G6-G4)*H4*10*IF(C4="无",0,IF(C4="空",-1,1))+(G7-G5)*H5*10*IF(C5="无",0,IF(C5="空",-1,1))</f>
      </c>
    </row>
    <row x14ac:dyDescent="0.25" r="6" customHeight="1" ht="18.75">
      <c r="A6" s="5">
        <v>44776</v>
      </c>
      <c r="B6" s="6" t="s">
        <v>21</v>
      </c>
      <c r="C6" s="7" t="s">
        <v>20</v>
      </c>
      <c r="D6" s="7" t="s">
        <v>22</v>
      </c>
      <c r="E6" s="7" t="s">
        <v>23</v>
      </c>
      <c r="F6" s="8">
        <f>G4</f>
      </c>
      <c r="G6" s="9">
        <v>1572</v>
      </c>
      <c r="H6" s="10"/>
      <c r="I6" s="11">
        <f>J4</f>
      </c>
      <c r="J6" s="12">
        <v>0.864730776355315</v>
      </c>
      <c r="K6" s="7"/>
      <c r="L6" s="13">
        <f>IF(J6&gt;I6,IF(G6&lt;F6,"多配","不背离"),IF(G6&gt;F6,"空配","不背离"))</f>
      </c>
      <c r="M6" s="23"/>
    </row>
    <row x14ac:dyDescent="0.25" r="7" customHeight="1" ht="18.75">
      <c r="A7" s="14"/>
      <c r="B7" s="15"/>
      <c r="C7" s="15" t="s">
        <v>20</v>
      </c>
      <c r="D7" s="15" t="s">
        <v>24</v>
      </c>
      <c r="E7" s="15" t="s">
        <v>25</v>
      </c>
      <c r="F7" s="16">
        <f>G5</f>
      </c>
      <c r="G7" s="17">
        <v>2392</v>
      </c>
      <c r="H7" s="18"/>
      <c r="I7" s="19">
        <f>J5</f>
      </c>
      <c r="J7" s="20">
        <v>0.917587640672307</v>
      </c>
      <c r="K7" s="15"/>
      <c r="L7" s="21">
        <f>IF(J7&gt;I7,IF(G7&lt;F7,"多配","不背离"),IF(G7&gt;F7,"空配","不背离"))</f>
      </c>
      <c r="M7" s="22">
        <f>(G8-G6)*H6*10*IF(C6="无",0,IF(C6="空",-1,1))+(G9-G7)*H7*10*IF(C7="无",0,IF(C7="空",-1,1))</f>
      </c>
    </row>
    <row x14ac:dyDescent="0.25" r="8" customHeight="1" ht="18.75">
      <c r="A8" s="5">
        <v>44777</v>
      </c>
      <c r="B8" s="6" t="s">
        <v>21</v>
      </c>
      <c r="C8" s="7" t="s">
        <v>20</v>
      </c>
      <c r="D8" s="7" t="s">
        <v>22</v>
      </c>
      <c r="E8" s="7" t="s">
        <v>23</v>
      </c>
      <c r="F8" s="8">
        <f>G6</f>
      </c>
      <c r="G8" s="9">
        <v>1573</v>
      </c>
      <c r="H8" s="10"/>
      <c r="I8" s="11">
        <f>J6</f>
      </c>
      <c r="J8" s="12">
        <v>0.874266532167964</v>
      </c>
      <c r="K8" s="7"/>
      <c r="L8" s="13">
        <f>IF(J8&gt;I8,IF(G8&lt;F8,"多配","不背离"),IF(G8&gt;F8,"空配","不背离"))</f>
      </c>
      <c r="M8" s="23"/>
    </row>
    <row x14ac:dyDescent="0.25" r="9" customHeight="1" ht="18.75">
      <c r="A9" s="14"/>
      <c r="B9" s="15"/>
      <c r="C9" s="15" t="s">
        <v>20</v>
      </c>
      <c r="D9" s="15" t="s">
        <v>24</v>
      </c>
      <c r="E9" s="15" t="s">
        <v>25</v>
      </c>
      <c r="F9" s="16">
        <f>G7</f>
      </c>
      <c r="G9" s="17">
        <v>2266</v>
      </c>
      <c r="H9" s="18"/>
      <c r="I9" s="19">
        <f>J7</f>
      </c>
      <c r="J9" s="20">
        <v>0.877397952873906</v>
      </c>
      <c r="K9" s="15"/>
      <c r="L9" s="21">
        <f>IF(J9&gt;I9,IF(G9&lt;F9,"多配","不背离"),IF(G9&gt;F9,"空配","不背离"))</f>
      </c>
      <c r="M9" s="22">
        <f>(G10-G8)*H8*10*IF(C8="无",0,IF(C8="空",-1,1))+(G11-G9)*H9*10*IF(C9="无",0,IF(C9="空",-1,1))</f>
      </c>
    </row>
    <row x14ac:dyDescent="0.25" r="10" customHeight="1" ht="18.75">
      <c r="A10" s="5">
        <v>44778</v>
      </c>
      <c r="B10" s="6" t="s">
        <v>21</v>
      </c>
      <c r="C10" s="7" t="s">
        <v>20</v>
      </c>
      <c r="D10" s="7" t="s">
        <v>22</v>
      </c>
      <c r="E10" s="7" t="s">
        <v>23</v>
      </c>
      <c r="F10" s="8">
        <f>G8</f>
      </c>
      <c r="G10" s="9">
        <v>1570</v>
      </c>
      <c r="H10" s="10"/>
      <c r="I10" s="11">
        <f>J8</f>
      </c>
      <c r="J10" s="12">
        <v>0.857830173975476</v>
      </c>
      <c r="K10" s="7"/>
      <c r="L10" s="13">
        <f>IF(J10&gt;I10,IF(G10&lt;F10,"多配","不背离"),IF(G10&gt;F10,"空配","不背离"))</f>
      </c>
      <c r="M10" s="23"/>
    </row>
    <row x14ac:dyDescent="0.25" r="11" customHeight="1" ht="18.75">
      <c r="A11" s="14"/>
      <c r="B11" s="15"/>
      <c r="C11" s="15" t="s">
        <v>20</v>
      </c>
      <c r="D11" s="15" t="s">
        <v>24</v>
      </c>
      <c r="E11" s="15" t="s">
        <v>25</v>
      </c>
      <c r="F11" s="16">
        <f>G9</f>
      </c>
      <c r="G11" s="17">
        <v>2264</v>
      </c>
      <c r="H11" s="18"/>
      <c r="I11" s="19">
        <f>J9</f>
      </c>
      <c r="J11" s="20">
        <v>0.89971554987978</v>
      </c>
      <c r="K11" s="15"/>
      <c r="L11" s="21">
        <f>IF(J11&gt;I11,IF(G11&lt;F11,"多配","不背离"),IF(G11&gt;F11,"空配","不背离"))</f>
      </c>
      <c r="M11" s="22">
        <f>(G12-G10)*H10*10*IF(C10="无",0,IF(C10="空",-1,1))+(G13-G11)*H11*10*IF(C11="无",0,IF(C11="空",-1,1))</f>
      </c>
    </row>
    <row x14ac:dyDescent="0.25" r="12" customHeight="1" ht="18.75">
      <c r="A12" s="5">
        <v>44781</v>
      </c>
      <c r="B12" s="6" t="s">
        <v>21</v>
      </c>
      <c r="C12" s="7" t="s">
        <v>20</v>
      </c>
      <c r="D12" s="7" t="s">
        <v>22</v>
      </c>
      <c r="E12" s="7" t="s">
        <v>23</v>
      </c>
      <c r="F12" s="8">
        <f>G10</f>
      </c>
      <c r="G12" s="9">
        <v>1605</v>
      </c>
      <c r="H12" s="10"/>
      <c r="I12" s="11">
        <f>J10</f>
      </c>
      <c r="J12" s="12">
        <v>0.870226890953947</v>
      </c>
      <c r="K12" s="7"/>
      <c r="L12" s="13">
        <f>IF(J12&gt;I12,IF(G12&lt;F12,"多配","不背离"),IF(G12&gt;F12,"空配","不背离"))</f>
      </c>
      <c r="M12" s="23"/>
    </row>
    <row x14ac:dyDescent="0.25" r="13" customHeight="1" ht="18.75">
      <c r="A13" s="14"/>
      <c r="B13" s="15"/>
      <c r="C13" s="15" t="s">
        <v>20</v>
      </c>
      <c r="D13" s="15" t="s">
        <v>24</v>
      </c>
      <c r="E13" s="15" t="s">
        <v>25</v>
      </c>
      <c r="F13" s="16">
        <f>G11</f>
      </c>
      <c r="G13" s="17">
        <v>2390</v>
      </c>
      <c r="H13" s="18"/>
      <c r="I13" s="19">
        <f>J11</f>
      </c>
      <c r="J13" s="20">
        <v>0.955003517633967</v>
      </c>
      <c r="K13" s="15"/>
      <c r="L13" s="21">
        <f>IF(J13&gt;I13,IF(G13&lt;F13,"多配","不背离"),IF(G13&gt;F13,"空配","不背离"))</f>
      </c>
      <c r="M13" s="22">
        <f>(G14-G12)*H12*10*IF(C12="无",0,IF(C12="空",-1,1))+(G15-G13)*H13*10*IF(C13="无",0,IF(C13="空",-1,1))</f>
      </c>
    </row>
    <row x14ac:dyDescent="0.25" r="14" customHeight="1" ht="18.75">
      <c r="A14" s="5">
        <v>44782</v>
      </c>
      <c r="B14" s="6" t="s">
        <v>21</v>
      </c>
      <c r="C14" s="7" t="s">
        <v>20</v>
      </c>
      <c r="D14" s="7" t="s">
        <v>22</v>
      </c>
      <c r="E14" s="7" t="s">
        <v>23</v>
      </c>
      <c r="F14" s="8">
        <f>G12</f>
      </c>
      <c r="G14" s="9">
        <v>1602</v>
      </c>
      <c r="H14" s="10"/>
      <c r="I14" s="11">
        <f>J12</f>
      </c>
      <c r="J14" s="12">
        <v>0.883325775693387</v>
      </c>
      <c r="K14" s="7"/>
      <c r="L14" s="13">
        <f>IF(J14&gt;I14,IF(G14&lt;F14,"多配","不背离"),IF(G14&gt;F14,"空配","不背离"))</f>
      </c>
      <c r="M14" s="23"/>
    </row>
    <row x14ac:dyDescent="0.25" r="15" customHeight="1" ht="18.75">
      <c r="A15" s="14"/>
      <c r="B15" s="15"/>
      <c r="C15" s="15" t="s">
        <v>20</v>
      </c>
      <c r="D15" s="15" t="s">
        <v>24</v>
      </c>
      <c r="E15" s="15" t="s">
        <v>25</v>
      </c>
      <c r="F15" s="16">
        <f>G13</f>
      </c>
      <c r="G15" s="17">
        <v>2380</v>
      </c>
      <c r="H15" s="18"/>
      <c r="I15" s="19">
        <f>J13</f>
      </c>
      <c r="J15" s="20">
        <v>0.938877012172747</v>
      </c>
      <c r="K15" s="15"/>
      <c r="L15" s="21">
        <f>IF(J15&gt;I15,IF(G15&lt;F15,"多配","不背离"),IF(G15&gt;F15,"空配","不背离"))</f>
      </c>
      <c r="M15" s="22">
        <f>(G16-G14)*H14*10*IF(C14="无",0,IF(C14="空",-1,1))+(G17-G15)*H15*10*IF(C15="无",0,IF(C15="空",-1,1))</f>
      </c>
    </row>
    <row x14ac:dyDescent="0.25" r="16" customHeight="1" ht="18.75">
      <c r="A16" s="5">
        <v>44783</v>
      </c>
      <c r="B16" s="6" t="s">
        <v>21</v>
      </c>
      <c r="C16" s="7" t="s">
        <v>20</v>
      </c>
      <c r="D16" s="7" t="s">
        <v>22</v>
      </c>
      <c r="E16" s="7" t="s">
        <v>23</v>
      </c>
      <c r="F16" s="8">
        <f>G14</f>
      </c>
      <c r="G16" s="9">
        <v>1556</v>
      </c>
      <c r="H16" s="10"/>
      <c r="I16" s="11">
        <f>J14</f>
      </c>
      <c r="J16" s="12">
        <v>0.863148288713955</v>
      </c>
      <c r="K16" s="7"/>
      <c r="L16" s="13">
        <f>IF(J16&gt;I16,IF(G16&lt;F16,"多配","不背离"),IF(G16&gt;F16,"空配","不背离"))</f>
      </c>
      <c r="M16" s="23"/>
    </row>
    <row x14ac:dyDescent="0.25" r="17" customHeight="1" ht="18.75">
      <c r="A17" s="14"/>
      <c r="B17" s="15"/>
      <c r="C17" s="15" t="s">
        <v>20</v>
      </c>
      <c r="D17" s="15" t="s">
        <v>24</v>
      </c>
      <c r="E17" s="15" t="s">
        <v>25</v>
      </c>
      <c r="F17" s="16">
        <f>G15</f>
      </c>
      <c r="G17" s="17">
        <v>2331</v>
      </c>
      <c r="H17" s="18"/>
      <c r="I17" s="19">
        <f>J15</f>
      </c>
      <c r="J17" s="20">
        <v>0.897224199017395</v>
      </c>
      <c r="K17" s="15"/>
      <c r="L17" s="21">
        <f>IF(J17&gt;I17,IF(G17&lt;F17,"多配","不背离"),IF(G17&gt;F17,"空配","不背离"))</f>
      </c>
      <c r="M17" s="22">
        <f>(G18-G16)*H16*10*IF(C16="无",0,IF(C16="空",-1,1))+(G19-G17)*H17*10*IF(C17="无",0,IF(C17="空",-1,1))</f>
      </c>
    </row>
    <row x14ac:dyDescent="0.25" r="18" customHeight="1" ht="18.75">
      <c r="A18" s="5">
        <v>44784</v>
      </c>
      <c r="B18" s="6" t="s">
        <v>21</v>
      </c>
      <c r="C18" s="7" t="s">
        <v>20</v>
      </c>
      <c r="D18" s="7" t="s">
        <v>22</v>
      </c>
      <c r="E18" s="7" t="s">
        <v>23</v>
      </c>
      <c r="F18" s="8">
        <f>G16</f>
      </c>
      <c r="G18" s="9">
        <v>1556</v>
      </c>
      <c r="H18" s="10"/>
      <c r="I18" s="11">
        <f>J16</f>
      </c>
      <c r="J18" s="12">
        <v>0.863148288713955</v>
      </c>
      <c r="K18" s="7"/>
      <c r="L18" s="13">
        <f>IF(J18&gt;I18,IF(G18&lt;F18,"多配","不背离"),IF(G18&gt;F18,"空配","不背离"))</f>
      </c>
      <c r="M18" s="23"/>
    </row>
    <row x14ac:dyDescent="0.25" r="19" customHeight="1" ht="18.75">
      <c r="A19" s="14"/>
      <c r="B19" s="15"/>
      <c r="C19" s="15" t="s">
        <v>20</v>
      </c>
      <c r="D19" s="15" t="s">
        <v>24</v>
      </c>
      <c r="E19" s="15" t="s">
        <v>25</v>
      </c>
      <c r="F19" s="16">
        <f>G17</f>
      </c>
      <c r="G19" s="17">
        <v>2331</v>
      </c>
      <c r="H19" s="18"/>
      <c r="I19" s="19">
        <f>J17</f>
      </c>
      <c r="J19" s="20">
        <v>0.897224199017395</v>
      </c>
      <c r="K19" s="15"/>
      <c r="L19" s="21">
        <f>IF(J19&gt;I19,IF(G19&lt;F19,"多配","不背离"),IF(G19&gt;F19,"空配","不背离"))</f>
      </c>
      <c r="M19" s="22">
        <f>(G20-G18)*H18*10*IF(C18="无",0,IF(C18="空",-1,1))+(G21-G19)*H19*10*IF(C19="无",0,IF(C19="空",-1,1))</f>
      </c>
    </row>
    <row x14ac:dyDescent="0.25" r="20" customHeight="1" ht="18.75">
      <c r="A20" s="5">
        <v>44785</v>
      </c>
      <c r="B20" s="6" t="s">
        <v>21</v>
      </c>
      <c r="C20" s="7" t="s">
        <v>20</v>
      </c>
      <c r="D20" s="7" t="s">
        <v>22</v>
      </c>
      <c r="E20" s="7" t="s">
        <v>23</v>
      </c>
      <c r="F20" s="8">
        <f>G18</f>
      </c>
      <c r="G20" s="9">
        <v>1570</v>
      </c>
      <c r="H20" s="10"/>
      <c r="I20" s="11">
        <f>J18</f>
      </c>
      <c r="J20" s="12">
        <v>0.852935493998599</v>
      </c>
      <c r="K20" s="7"/>
      <c r="L20" s="13">
        <f>IF(J20&gt;I20,IF(G20&lt;F20,"多配","不背离"),IF(G20&gt;F20,"空配","不背离"))</f>
      </c>
      <c r="M20" s="23"/>
    </row>
    <row x14ac:dyDescent="0.25" r="21" customHeight="1" ht="18.75">
      <c r="A21" s="14"/>
      <c r="B21" s="15"/>
      <c r="C21" s="15" t="s">
        <v>20</v>
      </c>
      <c r="D21" s="15" t="s">
        <v>24</v>
      </c>
      <c r="E21" s="15" t="s">
        <v>25</v>
      </c>
      <c r="F21" s="16">
        <f>G19</f>
      </c>
      <c r="G21" s="17">
        <v>2374</v>
      </c>
      <c r="H21" s="18"/>
      <c r="I21" s="19">
        <f>J19</f>
      </c>
      <c r="J21" s="20">
        <v>0.910656697450816</v>
      </c>
      <c r="K21" s="15"/>
      <c r="L21" s="21">
        <f>IF(J21&gt;I21,IF(G21&lt;F21,"多配","不背离"),IF(G21&gt;F21,"空配","不背离"))</f>
      </c>
      <c r="M21" s="22">
        <f>(G22-G20)*H20*10*IF(C20="无",0,IF(C20="空",-1,1))+(G23-G21)*H21*10*IF(C21="无",0,IF(C21="空",-1,1))</f>
      </c>
    </row>
    <row x14ac:dyDescent="0.25" r="22" customHeight="1" ht="18.75">
      <c r="A22" s="5">
        <v>44788</v>
      </c>
      <c r="B22" s="6" t="s">
        <v>21</v>
      </c>
      <c r="C22" s="7" t="s">
        <v>20</v>
      </c>
      <c r="D22" s="7" t="s">
        <v>22</v>
      </c>
      <c r="E22" s="7" t="s">
        <v>23</v>
      </c>
      <c r="F22" s="8">
        <f>G20</f>
      </c>
      <c r="G22" s="9">
        <v>1529</v>
      </c>
      <c r="H22" s="10"/>
      <c r="I22" s="11">
        <f>J20</f>
      </c>
      <c r="J22" s="12">
        <v>0.840332927257237</v>
      </c>
      <c r="K22" s="7"/>
      <c r="L22" s="13">
        <f>IF(J22&gt;I22,IF(G22&lt;F22,"多配","不背离"),IF(G22&gt;F22,"空配","不背离"))</f>
      </c>
      <c r="M22" s="23"/>
    </row>
    <row x14ac:dyDescent="0.25" r="23" customHeight="1" ht="18.75">
      <c r="A23" s="14"/>
      <c r="B23" s="15"/>
      <c r="C23" s="15" t="s">
        <v>20</v>
      </c>
      <c r="D23" s="15" t="s">
        <v>24</v>
      </c>
      <c r="E23" s="15" t="s">
        <v>25</v>
      </c>
      <c r="F23" s="16">
        <f>G21</f>
      </c>
      <c r="G23" s="17">
        <v>2349</v>
      </c>
      <c r="H23" s="18"/>
      <c r="I23" s="19">
        <f>J21</f>
      </c>
      <c r="J23" s="20">
        <v>0.883342103770244</v>
      </c>
      <c r="K23" s="15"/>
      <c r="L23" s="21">
        <f>IF(J23&gt;I23,IF(G23&lt;F23,"多配","不背离"),IF(G23&gt;F23,"空配","不背离"))</f>
      </c>
      <c r="M23" s="22">
        <f>(G24-G22)*H22*10*IF(C22="无",0,IF(C22="空",-1,1))+(G25-G23)*H23*10*IF(C23="无",0,IF(C23="空",-1,1))</f>
      </c>
    </row>
    <row x14ac:dyDescent="0.25" r="24" customHeight="1" ht="18.75">
      <c r="A24" s="5">
        <v>44789</v>
      </c>
      <c r="B24" s="6" t="s">
        <v>21</v>
      </c>
      <c r="C24" s="7" t="s">
        <v>20</v>
      </c>
      <c r="D24" s="7" t="s">
        <v>22</v>
      </c>
      <c r="E24" s="7" t="s">
        <v>23</v>
      </c>
      <c r="F24" s="8">
        <f>G22</f>
      </c>
      <c r="G24" s="9">
        <v>1517</v>
      </c>
      <c r="H24" s="10"/>
      <c r="I24" s="11">
        <f>J22</f>
      </c>
      <c r="J24" s="12">
        <v>0.841823804720689</v>
      </c>
      <c r="K24" s="7"/>
      <c r="L24" s="13">
        <f>IF(J24&gt;I24,IF(G24&lt;F24,"多配","不背离"),IF(G24&gt;F24,"空配","不背离"))</f>
      </c>
      <c r="M24" s="23"/>
    </row>
    <row x14ac:dyDescent="0.25" r="25" customHeight="1" ht="18.75">
      <c r="A25" s="14"/>
      <c r="B25" s="15"/>
      <c r="C25" s="15" t="s">
        <v>20</v>
      </c>
      <c r="D25" s="15" t="s">
        <v>24</v>
      </c>
      <c r="E25" s="15" t="s">
        <v>25</v>
      </c>
      <c r="F25" s="16">
        <f>G23</f>
      </c>
      <c r="G25" s="17">
        <v>2343</v>
      </c>
      <c r="H25" s="18"/>
      <c r="I25" s="19">
        <f>J23</f>
      </c>
      <c r="J25" s="20">
        <v>0.887505252451471</v>
      </c>
      <c r="K25" s="15"/>
      <c r="L25" s="21">
        <f>IF(J25&gt;I25,IF(G25&lt;F25,"多配","不背离"),IF(G25&gt;F25,"空配","不背离"))</f>
      </c>
      <c r="M25" s="22">
        <f>(G26-G24)*H24*10*IF(C24="无",0,IF(C24="空",-1,1))+(G27-G25)*H25*10*IF(C25="无",0,IF(C25="空",-1,1))</f>
      </c>
    </row>
    <row x14ac:dyDescent="0.25" r="26" customHeight="1" ht="18.75">
      <c r="A26" s="5">
        <v>44790</v>
      </c>
      <c r="B26" s="6" t="s">
        <v>21</v>
      </c>
      <c r="C26" s="7" t="s">
        <v>20</v>
      </c>
      <c r="D26" s="7" t="s">
        <v>22</v>
      </c>
      <c r="E26" s="7" t="s">
        <v>23</v>
      </c>
      <c r="F26" s="8">
        <f>G24</f>
      </c>
      <c r="G26" s="9">
        <v>1483</v>
      </c>
      <c r="H26" s="10"/>
      <c r="I26" s="11">
        <f>J24</f>
      </c>
      <c r="J26" s="12">
        <v>0.833501575916655</v>
      </c>
      <c r="K26" s="7"/>
      <c r="L26" s="13">
        <f>IF(J26&gt;I26,IF(G26&lt;F26,"多配","不背离"),IF(G26&gt;F26,"空配","不背离"))</f>
      </c>
      <c r="M26" s="23"/>
    </row>
    <row x14ac:dyDescent="0.25" r="27" customHeight="1" ht="18.75">
      <c r="A27" s="14"/>
      <c r="B27" s="15"/>
      <c r="C27" s="15" t="s">
        <v>20</v>
      </c>
      <c r="D27" s="15" t="s">
        <v>24</v>
      </c>
      <c r="E27" s="15" t="s">
        <v>25</v>
      </c>
      <c r="F27" s="16">
        <f>G25</f>
      </c>
      <c r="G27" s="17">
        <v>2283</v>
      </c>
      <c r="H27" s="18"/>
      <c r="I27" s="19">
        <f>J25</f>
      </c>
      <c r="J27" s="20">
        <v>0.869056143642462</v>
      </c>
      <c r="K27" s="15"/>
      <c r="L27" s="21">
        <f>IF(J27&gt;I27,IF(G27&lt;F27,"多配","不背离"),IF(G27&gt;F27,"空配","不背离"))</f>
      </c>
      <c r="M27" s="22">
        <f>(G28-G26)*H26*10*IF(C26="无",0,IF(C26="空",-1,1))+(G29-G27)*H27*10*IF(C27="无",0,IF(C27="空",-1,1))</f>
      </c>
    </row>
    <row x14ac:dyDescent="0.25" r="28" customHeight="1" ht="18.75">
      <c r="A28" s="5">
        <v>44791</v>
      </c>
      <c r="B28" s="6" t="s">
        <v>21</v>
      </c>
      <c r="C28" s="7" t="s">
        <v>16</v>
      </c>
      <c r="D28" s="7" t="s">
        <v>22</v>
      </c>
      <c r="E28" s="7" t="s">
        <v>23</v>
      </c>
      <c r="F28" s="8">
        <f>G26</f>
      </c>
      <c r="G28" s="9">
        <v>1461</v>
      </c>
      <c r="H28" s="10">
        <v>35</v>
      </c>
      <c r="I28" s="11">
        <f>J26</f>
      </c>
      <c r="J28" s="12">
        <v>0.839787346723533</v>
      </c>
      <c r="K28" s="7" t="s">
        <v>26</v>
      </c>
      <c r="L28" s="13">
        <f>IF(J28&gt;I28,IF(G28&lt;F28,"多配","不背离"),IF(G28&gt;F28,"空配","不背离"))</f>
      </c>
      <c r="M28" s="23"/>
    </row>
    <row x14ac:dyDescent="0.25" r="29" customHeight="1" ht="18.75">
      <c r="A29" s="14"/>
      <c r="B29" s="15"/>
      <c r="C29" s="15" t="s">
        <v>13</v>
      </c>
      <c r="D29" s="15" t="s">
        <v>24</v>
      </c>
      <c r="E29" s="15" t="s">
        <v>25</v>
      </c>
      <c r="F29" s="16">
        <f>G27</f>
      </c>
      <c r="G29" s="17">
        <v>2304</v>
      </c>
      <c r="H29" s="18">
        <v>22</v>
      </c>
      <c r="I29" s="19">
        <f>J27</f>
      </c>
      <c r="J29" s="20">
        <v>0.910418567268447</v>
      </c>
      <c r="K29" s="15"/>
      <c r="L29" s="21">
        <f>IF(J29&gt;I29,IF(G29&lt;F29,"多配","不背离"),IF(G29&gt;F29,"空配","不背离"))</f>
      </c>
      <c r="M29" s="22">
        <f>(G30-G28)*H28*10*IF(C28="无",0,IF(C28="空",-1,1))+(G31-G29)*H29*10*IF(C29="无",0,IF(C29="空",-1,1))</f>
      </c>
    </row>
    <row x14ac:dyDescent="0.25" r="30" customHeight="1" ht="18.75">
      <c r="A30" s="5">
        <v>44792</v>
      </c>
      <c r="B30" s="6" t="s">
        <v>21</v>
      </c>
      <c r="C30" s="7" t="s">
        <v>20</v>
      </c>
      <c r="D30" s="7" t="s">
        <v>22</v>
      </c>
      <c r="E30" s="7" t="s">
        <v>23</v>
      </c>
      <c r="F30" s="8">
        <f>G28</f>
      </c>
      <c r="G30" s="9">
        <v>1440</v>
      </c>
      <c r="H30" s="10"/>
      <c r="I30" s="11">
        <f>J28</f>
      </c>
      <c r="J30" s="12">
        <v>0.84916475157575</v>
      </c>
      <c r="K30" s="7"/>
      <c r="L30" s="13">
        <f>IF(J30&gt;I30,IF(G30&lt;F30,"多配","不背离"),IF(G30&gt;F30,"空配","不背离"))</f>
      </c>
      <c r="M30" s="23"/>
    </row>
    <row x14ac:dyDescent="0.25" r="31" customHeight="1" ht="18.75">
      <c r="A31" s="14"/>
      <c r="B31" s="15"/>
      <c r="C31" s="15" t="s">
        <v>20</v>
      </c>
      <c r="D31" s="15" t="s">
        <v>24</v>
      </c>
      <c r="E31" s="15" t="s">
        <v>25</v>
      </c>
      <c r="F31" s="16">
        <f>G29</f>
      </c>
      <c r="G31" s="17">
        <v>2238</v>
      </c>
      <c r="H31" s="18"/>
      <c r="I31" s="19">
        <f>J29</f>
      </c>
      <c r="J31" s="20">
        <v>0.865366718052506</v>
      </c>
      <c r="K31" s="15"/>
      <c r="L31" s="21">
        <f>IF(J31&gt;I31,IF(G31&lt;F31,"多配","不背离"),IF(G31&gt;F31,"空配","不背离"))</f>
      </c>
      <c r="M31" s="22">
        <f>(G32-G30)*H30*10*IF(C30="无",0,IF(C30="空",-1,1))+(G33-G31)*H31*10*IF(C31="无",0,IF(C31="空",-1,1))</f>
      </c>
    </row>
    <row x14ac:dyDescent="0.25" r="32" customHeight="1" ht="18.75">
      <c r="A32" s="5">
        <v>44795</v>
      </c>
      <c r="B32" s="6" t="s">
        <v>21</v>
      </c>
      <c r="C32" s="7" t="s">
        <v>20</v>
      </c>
      <c r="D32" s="7" t="s">
        <v>22</v>
      </c>
      <c r="E32" s="7" t="s">
        <v>23</v>
      </c>
      <c r="F32" s="8">
        <f>G30</f>
      </c>
      <c r="G32" s="9">
        <v>1486</v>
      </c>
      <c r="H32" s="10"/>
      <c r="I32" s="11">
        <f>J30</f>
      </c>
      <c r="J32" s="12">
        <v>0.883401121301147</v>
      </c>
      <c r="K32" s="7"/>
      <c r="L32" s="13">
        <f>IF(J32&gt;I32,IF(G32&lt;F32,"多配","不背离"),IF(G32&gt;F32,"空配","不背离"))</f>
      </c>
      <c r="M32" s="23"/>
    </row>
    <row x14ac:dyDescent="0.25" r="33" customHeight="1" ht="18.75">
      <c r="A33" s="14"/>
      <c r="B33" s="15"/>
      <c r="C33" s="15" t="s">
        <v>20</v>
      </c>
      <c r="D33" s="15" t="s">
        <v>24</v>
      </c>
      <c r="E33" s="15" t="s">
        <v>25</v>
      </c>
      <c r="F33" s="16">
        <f>G31</f>
      </c>
      <c r="G33" s="17">
        <v>2358</v>
      </c>
      <c r="H33" s="18"/>
      <c r="I33" s="19">
        <f>J31</f>
      </c>
      <c r="J33" s="20">
        <v>0.950512719513583</v>
      </c>
      <c r="K33" s="15"/>
      <c r="L33" s="21">
        <f>IF(J33&gt;I33,IF(G33&lt;F33,"多配","不背离"),IF(G33&gt;F33,"空配","不背离"))</f>
      </c>
      <c r="M33" s="22">
        <f>(G34-G32)*H32*10*IF(C32="无",0,IF(C32="空",-1,1))+(G35-G33)*H33*10*IF(C33="无",0,IF(C33="空",-1,1))</f>
      </c>
    </row>
    <row x14ac:dyDescent="0.25" r="34" customHeight="1" ht="18.75">
      <c r="A34" s="5">
        <v>44796</v>
      </c>
      <c r="B34" s="6" t="s">
        <v>21</v>
      </c>
      <c r="C34" s="7" t="s">
        <v>16</v>
      </c>
      <c r="D34" s="7" t="s">
        <v>22</v>
      </c>
      <c r="E34" s="7" t="s">
        <v>23</v>
      </c>
      <c r="F34" s="8">
        <f>G32</f>
      </c>
      <c r="G34" s="9">
        <v>1468</v>
      </c>
      <c r="H34" s="10">
        <v>35</v>
      </c>
      <c r="I34" s="11">
        <f>J32</f>
      </c>
      <c r="J34" s="12">
        <v>0.845582638445886</v>
      </c>
      <c r="K34" s="7" t="s">
        <v>27</v>
      </c>
      <c r="L34" s="13">
        <f>IF(J34&gt;I34,IF(G34&lt;F34,"多配","不背离"),IF(G34&gt;F34,"空配","不背离"))</f>
      </c>
      <c r="M34" s="23"/>
    </row>
    <row x14ac:dyDescent="0.25" r="35" customHeight="1" ht="18.75">
      <c r="A35" s="14"/>
      <c r="B35" s="15"/>
      <c r="C35" s="15" t="s">
        <v>13</v>
      </c>
      <c r="D35" s="15" t="s">
        <v>24</v>
      </c>
      <c r="E35" s="15" t="s">
        <v>25</v>
      </c>
      <c r="F35" s="16">
        <f>G33</f>
      </c>
      <c r="G35" s="17">
        <v>2373</v>
      </c>
      <c r="H35" s="18">
        <v>22</v>
      </c>
      <c r="I35" s="19">
        <f>J33</f>
      </c>
      <c r="J35" s="20">
        <v>0.937540883851829</v>
      </c>
      <c r="K35" s="15"/>
      <c r="L35" s="21">
        <f>IF(J35&gt;I35,IF(G35&lt;F35,"多配","不背离"),IF(G35&gt;F35,"空配","不背离"))</f>
      </c>
      <c r="M35" s="22">
        <f>(G36-G34)*H34*10*IF(C34="无",0,IF(C34="空",-1,1))+(G37-G35)*H35*10*IF(C35="无",0,IF(C35="空",-1,1))</f>
      </c>
    </row>
    <row x14ac:dyDescent="0.25" r="36" customHeight="1" ht="18.75">
      <c r="A36" s="5">
        <v>44797</v>
      </c>
      <c r="B36" s="6" t="s">
        <v>21</v>
      </c>
      <c r="C36" s="7" t="s">
        <v>13</v>
      </c>
      <c r="D36" s="7" t="s">
        <v>22</v>
      </c>
      <c r="E36" s="7" t="s">
        <v>23</v>
      </c>
      <c r="F36" s="8">
        <f>G34</f>
      </c>
      <c r="G36" s="9">
        <v>1473</v>
      </c>
      <c r="H36" s="10">
        <v>34</v>
      </c>
      <c r="I36" s="11">
        <f>J34</f>
      </c>
      <c r="J36" s="12">
        <v>0.843770104958713</v>
      </c>
      <c r="K36" s="7" t="s">
        <v>28</v>
      </c>
      <c r="L36" s="13">
        <f>IF(J36&gt;I36,IF(G36&lt;F36,"多配","不背离"),IF(G36&gt;F36,"空配","不背离"))</f>
      </c>
      <c r="M36" s="23"/>
    </row>
    <row x14ac:dyDescent="0.25" r="37" customHeight="1" ht="18.75">
      <c r="A37" s="14"/>
      <c r="B37" s="15"/>
      <c r="C37" s="15" t="s">
        <v>16</v>
      </c>
      <c r="D37" s="15" t="s">
        <v>24</v>
      </c>
      <c r="E37" s="15" t="s">
        <v>25</v>
      </c>
      <c r="F37" s="16">
        <f>G35</f>
      </c>
      <c r="G37" s="17">
        <v>2365</v>
      </c>
      <c r="H37" s="18">
        <v>22</v>
      </c>
      <c r="I37" s="19">
        <f>J35</f>
      </c>
      <c r="J37" s="20">
        <v>0.9174207503222</v>
      </c>
      <c r="K37" s="15"/>
      <c r="L37" s="21">
        <f>IF(J37&gt;I37,IF(G37&lt;F37,"多配","不背离"),IF(G37&gt;F37,"空配","不背离"))</f>
      </c>
      <c r="M37" s="23"/>
    </row>
    <row x14ac:dyDescent="0.25" r="38" customHeight="1" ht="18.75">
      <c r="A38" s="5">
        <v>44798</v>
      </c>
      <c r="B38" s="6" t="s">
        <v>21</v>
      </c>
      <c r="C38" s="7" t="s">
        <v>20</v>
      </c>
      <c r="D38" s="7" t="s">
        <v>22</v>
      </c>
      <c r="E38" s="7" t="s">
        <v>23</v>
      </c>
      <c r="F38" s="8">
        <f>G36</f>
      </c>
      <c r="G38" s="9">
        <v>1458</v>
      </c>
      <c r="H38" s="10">
        <v>34</v>
      </c>
      <c r="I38" s="11">
        <f>J36</f>
      </c>
      <c r="J38" s="12">
        <v>0.825397242198757</v>
      </c>
      <c r="K38" s="7"/>
      <c r="L38" s="13">
        <f>IF(J38&gt;I38,IF(G38&lt;F38,"多配","不背离"),IF(G38&gt;F38,"空配","不背离"))</f>
      </c>
      <c r="M38" s="23"/>
    </row>
    <row x14ac:dyDescent="0.25" r="39" customHeight="1" ht="18.75">
      <c r="A39" s="14"/>
      <c r="B39" s="15"/>
      <c r="C39" s="15" t="s">
        <v>20</v>
      </c>
      <c r="D39" s="15" t="s">
        <v>24</v>
      </c>
      <c r="E39" s="15" t="s">
        <v>25</v>
      </c>
      <c r="F39" s="16">
        <f>G37</f>
      </c>
      <c r="G39" s="17">
        <v>2373</v>
      </c>
      <c r="H39" s="18">
        <v>22</v>
      </c>
      <c r="I39" s="19">
        <f>J37</f>
      </c>
      <c r="J39" s="20">
        <v>0.919177567777876</v>
      </c>
      <c r="K39" s="15"/>
      <c r="L39" s="21">
        <f>IF(J39&gt;I39,IF(G39&lt;F39,"多配","不背离"),IF(G39&gt;F39,"空配","不背离"))</f>
      </c>
      <c r="M39" s="23"/>
    </row>
    <row x14ac:dyDescent="0.25" r="40" customHeight="1" ht="18.75">
      <c r="A40" s="5">
        <v>44799</v>
      </c>
      <c r="B40" s="6" t="s">
        <v>21</v>
      </c>
      <c r="C40" s="7" t="s">
        <v>13</v>
      </c>
      <c r="D40" s="7" t="s">
        <v>22</v>
      </c>
      <c r="E40" s="7" t="s">
        <v>23</v>
      </c>
      <c r="F40" s="8">
        <f>G38</f>
      </c>
      <c r="G40" s="9">
        <v>1473</v>
      </c>
      <c r="H40" s="10">
        <v>34</v>
      </c>
      <c r="I40" s="11">
        <f>J38</f>
      </c>
      <c r="J40" s="12">
        <v>0.843770104958713</v>
      </c>
      <c r="K40" s="7" t="s">
        <v>28</v>
      </c>
      <c r="L40" s="13">
        <f>IF(J40&gt;I40,IF(G40&lt;F40,"多配","不背离"),IF(G40&gt;F40,"空配","不背离"))</f>
      </c>
      <c r="M40" s="23"/>
    </row>
    <row x14ac:dyDescent="0.25" r="41" customHeight="1" ht="18.75">
      <c r="A41" s="14"/>
      <c r="B41" s="15"/>
      <c r="C41" s="15" t="s">
        <v>16</v>
      </c>
      <c r="D41" s="15" t="s">
        <v>24</v>
      </c>
      <c r="E41" s="15" t="s">
        <v>25</v>
      </c>
      <c r="F41" s="16">
        <f>G39</f>
      </c>
      <c r="G41" s="17">
        <v>2365</v>
      </c>
      <c r="H41" s="18">
        <v>22</v>
      </c>
      <c r="I41" s="19">
        <f>J39</f>
      </c>
      <c r="J41" s="20">
        <v>0.9174207503222</v>
      </c>
      <c r="K41" s="15"/>
      <c r="L41" s="21">
        <f>IF(J41&gt;I41,IF(G41&lt;F41,"多配","不背离"),IF(G41&gt;F41,"空配","不背离"))</f>
      </c>
      <c r="M41" s="23"/>
    </row>
  </sheetData>
  <mergeCells count="40">
    <mergeCell ref="A2:A3"/>
    <mergeCell ref="B2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2:A33"/>
    <mergeCell ref="B32:B33"/>
    <mergeCell ref="A34:A35"/>
    <mergeCell ref="B34:B35"/>
    <mergeCell ref="A36:A37"/>
    <mergeCell ref="B36:B37"/>
    <mergeCell ref="A38:A39"/>
    <mergeCell ref="B38:B39"/>
    <mergeCell ref="A40:A41"/>
    <mergeCell ref="B40:B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7"/>
  <sheetViews>
    <sheetView workbookViewId="0" tabSelected="1"/>
  </sheetViews>
  <sheetFormatPr defaultRowHeight="15" x14ac:dyDescent="0.25"/>
  <cols>
    <col min="1" max="1" style="24" width="10.290714285714287" customWidth="1" bestFit="1"/>
    <col min="2" max="2" style="25" width="13.576428571428572" customWidth="1" bestFit="1"/>
    <col min="3" max="3" style="25" width="13.576428571428572" customWidth="1" bestFit="1"/>
    <col min="4" max="4" style="25" width="13.576428571428572" customWidth="1" bestFit="1"/>
    <col min="5" max="5" style="25" width="12.147857142857141" customWidth="1" bestFit="1"/>
    <col min="6" max="6" style="26" width="13.43357142857143" customWidth="1" bestFit="1"/>
    <col min="7" max="7" style="26" width="13.290714285714287" customWidth="1" bestFit="1"/>
    <col min="8" max="8" style="26" width="17.433571428571426" customWidth="1" bestFit="1"/>
    <col min="9" max="9" style="27" width="12.576428571428572" customWidth="1" bestFit="1"/>
    <col min="10" max="10" style="27" width="12.719285714285713" customWidth="1" bestFit="1"/>
    <col min="11" max="11" style="25" width="21.005" customWidth="1" bestFit="1"/>
    <col min="12" max="12" style="25" width="34.14785714285715" customWidth="1" bestFit="1"/>
    <col min="13" max="13" style="2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2" t="s">
        <v>10</v>
      </c>
      <c r="L1" s="2" t="s">
        <v>11</v>
      </c>
      <c r="M1" s="3"/>
    </row>
    <row x14ac:dyDescent="0.25" r="2" customHeight="1" ht="19.5">
      <c r="A2" s="5">
        <v>44776</v>
      </c>
      <c r="B2" s="6" t="s">
        <v>12</v>
      </c>
      <c r="C2" s="7" t="s">
        <v>13</v>
      </c>
      <c r="D2" s="7" t="s">
        <v>14</v>
      </c>
      <c r="E2" s="7" t="s">
        <v>15</v>
      </c>
      <c r="F2" s="8">
        <v>3610</v>
      </c>
      <c r="G2" s="9">
        <v>3600</v>
      </c>
      <c r="H2" s="10">
        <v>14</v>
      </c>
      <c r="I2" s="11">
        <v>0.992573091055412</v>
      </c>
      <c r="J2" s="12">
        <v>0.981315697803438</v>
      </c>
      <c r="K2" s="7"/>
      <c r="L2" s="13">
        <f>IF(J2&gt;I2,IF(G2&lt;F2,"多配","不背离"),IF(G2&gt;F2,"空配","不背离"))</f>
      </c>
      <c r="M2" s="3"/>
    </row>
    <row x14ac:dyDescent="0.25" r="3" customHeight="1" ht="18.75">
      <c r="A3" s="14"/>
      <c r="B3" s="15"/>
      <c r="C3" s="15" t="s">
        <v>16</v>
      </c>
      <c r="D3" s="15" t="s">
        <v>17</v>
      </c>
      <c r="E3" s="15" t="s">
        <v>18</v>
      </c>
      <c r="F3" s="16">
        <v>2691</v>
      </c>
      <c r="G3" s="17">
        <v>2670</v>
      </c>
      <c r="H3" s="18">
        <v>19</v>
      </c>
      <c r="I3" s="19">
        <v>0.909668033832596</v>
      </c>
      <c r="J3" s="20">
        <v>0.921492159024478</v>
      </c>
      <c r="K3" s="15" t="s">
        <v>19</v>
      </c>
      <c r="L3" s="21">
        <f>IF(J3&gt;I3,IF(G3&lt;F3,"多配","不背离"),IF(G3&gt;F3,"空配","不背离"))</f>
      </c>
      <c r="M3" s="22">
        <f>(G4-G2)*H2*10*IF(C2="无",0,IF(C2="空",-1,1))+(G5-G3)*H3*10*IF(C3="无",0,IF(C3="空",-1,1))</f>
      </c>
    </row>
    <row x14ac:dyDescent="0.25" r="4" customHeight="1" ht="19.5">
      <c r="A4" s="5">
        <v>44777</v>
      </c>
      <c r="B4" s="6" t="s">
        <v>12</v>
      </c>
      <c r="C4" s="7" t="s">
        <v>16</v>
      </c>
      <c r="D4" s="7" t="s">
        <v>14</v>
      </c>
      <c r="E4" s="7" t="s">
        <v>15</v>
      </c>
      <c r="F4" s="8">
        <f>G2</f>
      </c>
      <c r="G4" s="9">
        <v>3577</v>
      </c>
      <c r="H4" s="10">
        <v>28</v>
      </c>
      <c r="I4" s="11">
        <f>J2</f>
      </c>
      <c r="J4" s="12">
        <v>0.990916803751149</v>
      </c>
      <c r="K4" s="7"/>
      <c r="L4" s="13">
        <f>IF(J4&gt;I4,IF(G4&lt;F4,"多配","不背离"),IF(G4&gt;F4,"空配","不背离"))</f>
      </c>
      <c r="M4" s="3"/>
    </row>
    <row x14ac:dyDescent="0.25" r="5" customHeight="1" ht="18.75">
      <c r="A5" s="14"/>
      <c r="B5" s="15"/>
      <c r="C5" s="15" t="s">
        <v>13</v>
      </c>
      <c r="D5" s="15" t="s">
        <v>17</v>
      </c>
      <c r="E5" s="15" t="s">
        <v>18</v>
      </c>
      <c r="F5" s="16">
        <f>G3</f>
      </c>
      <c r="G5" s="17">
        <v>2695</v>
      </c>
      <c r="H5" s="18">
        <v>38</v>
      </c>
      <c r="I5" s="19">
        <f>J3</f>
      </c>
      <c r="J5" s="20">
        <v>0.951608315357811</v>
      </c>
      <c r="K5" s="15" t="s">
        <v>19</v>
      </c>
      <c r="L5" s="21">
        <f>IF(J5&gt;I5,IF(G5&lt;F5,"多配","不背离"),IF(G5&gt;F5,"空配","不背离"))</f>
      </c>
      <c r="M5" s="22">
        <f>(G6-G4)*H4*10*IF(C4="无",0,IF(C4="空",-1,1))+(G7-G5)*H5*10*IF(C5="无",0,IF(C5="空",-1,1))</f>
      </c>
    </row>
    <row x14ac:dyDescent="0.25" r="6" customHeight="1" ht="19.5">
      <c r="A6" s="5">
        <v>44778</v>
      </c>
      <c r="B6" s="6" t="s">
        <v>12</v>
      </c>
      <c r="C6" s="7" t="s">
        <v>20</v>
      </c>
      <c r="D6" s="7" t="s">
        <v>14</v>
      </c>
      <c r="E6" s="7" t="s">
        <v>15</v>
      </c>
      <c r="F6" s="8">
        <f>G4</f>
      </c>
      <c r="G6" s="9">
        <v>3717</v>
      </c>
      <c r="H6" s="10"/>
      <c r="I6" s="11">
        <f>J4</f>
      </c>
      <c r="J6" s="12">
        <v>1.00256798278715</v>
      </c>
      <c r="K6" s="7"/>
      <c r="L6" s="13">
        <f>IF(J6&gt;I6,IF(G6&lt;F6,"多配","不背离"),IF(G6&gt;F6,"空配","不背离"))</f>
      </c>
      <c r="M6" s="23"/>
    </row>
    <row x14ac:dyDescent="0.25" r="7" customHeight="1" ht="18.75">
      <c r="A7" s="14"/>
      <c r="B7" s="15"/>
      <c r="C7" s="15" t="s">
        <v>20</v>
      </c>
      <c r="D7" s="15" t="s">
        <v>17</v>
      </c>
      <c r="E7" s="15" t="s">
        <v>18</v>
      </c>
      <c r="F7" s="16">
        <f>G5</f>
      </c>
      <c r="G7" s="17">
        <v>2737</v>
      </c>
      <c r="H7" s="18"/>
      <c r="I7" s="19">
        <f>J5</f>
      </c>
      <c r="J7" s="20">
        <v>1.00642060303699</v>
      </c>
      <c r="K7" s="15"/>
      <c r="L7" s="21">
        <f>IF(J7&gt;I7,IF(G7&lt;F7,"多配","不背离"),IF(G7&gt;F7,"空配","不背离"))</f>
      </c>
      <c r="M7" s="22">
        <f>(G8-G6)*H6*10*IF(C6="无",0,IF(C6="空",-1,1))+(G9-G7)*H7*10*IF(C7="无",0,IF(C7="空",-1,1))</f>
      </c>
    </row>
    <row x14ac:dyDescent="0.25" r="8" customHeight="1" ht="18.75">
      <c r="A8" s="5">
        <v>44781</v>
      </c>
      <c r="B8" s="6" t="s">
        <v>12</v>
      </c>
      <c r="C8" s="7" t="s">
        <v>20</v>
      </c>
      <c r="D8" s="7" t="s">
        <v>14</v>
      </c>
      <c r="E8" s="7" t="s">
        <v>15</v>
      </c>
      <c r="F8" s="8">
        <f>G6</f>
      </c>
      <c r="G8" s="9">
        <v>3680</v>
      </c>
      <c r="H8" s="10"/>
      <c r="I8" s="11">
        <f>J6</f>
      </c>
      <c r="J8" s="12">
        <v>0.988338638924441</v>
      </c>
      <c r="K8" s="7"/>
      <c r="L8" s="13">
        <f>IF(J8&gt;I8,IF(G8&lt;F8,"多配","不背离"),IF(G8&gt;F8,"空配","不背离"))</f>
      </c>
      <c r="M8" s="23"/>
    </row>
    <row x14ac:dyDescent="0.25" r="9" customHeight="1" ht="18.75">
      <c r="A9" s="14"/>
      <c r="B9" s="15"/>
      <c r="C9" s="15" t="s">
        <v>20</v>
      </c>
      <c r="D9" s="15" t="s">
        <v>17</v>
      </c>
      <c r="E9" s="15" t="s">
        <v>18</v>
      </c>
      <c r="F9" s="16">
        <f>G7</f>
      </c>
      <c r="G9" s="17">
        <v>2811</v>
      </c>
      <c r="H9" s="18"/>
      <c r="I9" s="19">
        <f>J7</f>
      </c>
      <c r="J9" s="20">
        <v>0.955738489136934</v>
      </c>
      <c r="K9" s="15"/>
      <c r="L9" s="21">
        <f>IF(J9&gt;I9,IF(G9&lt;F9,"多配","不背离"),IF(G9&gt;F9,"空配","不背离"))</f>
      </c>
      <c r="M9" s="22">
        <f>(G10-G8)*H8*10*IF(C8="无",0,IF(C8="空",-1,1))+(G11-G9)*H9*10*IF(C9="无",0,IF(C9="空",-1,1))</f>
      </c>
    </row>
    <row x14ac:dyDescent="0.25" r="10" customHeight="1" ht="18.75">
      <c r="A10" s="5">
        <v>44782</v>
      </c>
      <c r="B10" s="6" t="s">
        <v>12</v>
      </c>
      <c r="C10" s="7" t="s">
        <v>20</v>
      </c>
      <c r="D10" s="7" t="s">
        <v>14</v>
      </c>
      <c r="E10" s="7" t="s">
        <v>15</v>
      </c>
      <c r="F10" s="8">
        <f>G8</f>
      </c>
      <c r="G10" s="9">
        <v>3685</v>
      </c>
      <c r="H10" s="10"/>
      <c r="I10" s="11">
        <f>J8</f>
      </c>
      <c r="J10" s="12">
        <v>0.990632626207392</v>
      </c>
      <c r="K10" s="7"/>
      <c r="L10" s="13">
        <f>IF(J10&gt;I10,IF(G10&lt;F10,"多配","不背离"),IF(G10&gt;F10,"空配","不背离"))</f>
      </c>
      <c r="M10" s="23"/>
    </row>
    <row x14ac:dyDescent="0.25" r="11" customHeight="1" ht="18.75">
      <c r="A11" s="14"/>
      <c r="B11" s="15"/>
      <c r="C11" s="15" t="s">
        <v>20</v>
      </c>
      <c r="D11" s="15" t="s">
        <v>17</v>
      </c>
      <c r="E11" s="15" t="s">
        <v>18</v>
      </c>
      <c r="F11" s="16">
        <f>G9</f>
      </c>
      <c r="G11" s="17">
        <v>2792</v>
      </c>
      <c r="H11" s="18"/>
      <c r="I11" s="19">
        <f>J9</f>
      </c>
      <c r="J11" s="20">
        <v>0.941404026440213</v>
      </c>
      <c r="K11" s="15"/>
      <c r="L11" s="21">
        <f>IF(J11&gt;I11,IF(G11&lt;F11,"多配","不背离"),IF(G11&gt;F11,"空配","不背离"))</f>
      </c>
      <c r="M11" s="22">
        <f>(G12-G10)*H10*10*IF(C10="无",0,IF(C10="空",-1,1))+(G13-G11)*H11*10*IF(C11="无",0,IF(C11="空",-1,1))</f>
      </c>
    </row>
    <row x14ac:dyDescent="0.25" r="12" customHeight="1" ht="18.75">
      <c r="A12" s="5">
        <v>44783</v>
      </c>
      <c r="B12" s="6" t="s">
        <v>12</v>
      </c>
      <c r="C12" s="7" t="s">
        <v>20</v>
      </c>
      <c r="D12" s="7" t="s">
        <v>14</v>
      </c>
      <c r="E12" s="7" t="s">
        <v>15</v>
      </c>
      <c r="F12" s="8">
        <f>G10</f>
      </c>
      <c r="G12" s="9">
        <v>3716</v>
      </c>
      <c r="H12" s="10"/>
      <c r="I12" s="11">
        <f>J10</f>
      </c>
      <c r="J12" s="12">
        <v>0.99427491867599</v>
      </c>
      <c r="K12" s="7"/>
      <c r="L12" s="13">
        <f>IF(J12&gt;I12,IF(G12&lt;F12,"多配","不背离"),IF(G12&gt;F12,"空配","不背离"))</f>
      </c>
      <c r="M12" s="23"/>
    </row>
    <row x14ac:dyDescent="0.25" r="13" customHeight="1" ht="18.75">
      <c r="A13" s="14"/>
      <c r="B13" s="15"/>
      <c r="C13" s="15" t="s">
        <v>20</v>
      </c>
      <c r="D13" s="15" t="s">
        <v>17</v>
      </c>
      <c r="E13" s="15" t="s">
        <v>18</v>
      </c>
      <c r="F13" s="16">
        <f>G11</f>
      </c>
      <c r="G13" s="17">
        <v>2837</v>
      </c>
      <c r="H13" s="18"/>
      <c r="I13" s="19">
        <f>J11</f>
      </c>
      <c r="J13" s="20">
        <v>0.988929756956759</v>
      </c>
      <c r="K13" s="15"/>
      <c r="L13" s="21">
        <f>IF(J13&gt;I13,IF(G13&lt;F13,"多配","不背离"),IF(G13&gt;F13,"空配","不背离"))</f>
      </c>
      <c r="M13" s="22">
        <f>(G14-G12)*H12*10*IF(C12="无",0,IF(C12="空",-1,1))+(G15-G13)*H13*10*IF(C13="无",0,IF(C13="空",-1,1))</f>
      </c>
    </row>
    <row x14ac:dyDescent="0.25" r="14" customHeight="1" ht="18.75">
      <c r="A14" s="5">
        <v>44784</v>
      </c>
      <c r="B14" s="6" t="s">
        <v>12</v>
      </c>
      <c r="C14" s="7" t="s">
        <v>20</v>
      </c>
      <c r="D14" s="7" t="s">
        <v>14</v>
      </c>
      <c r="E14" s="7" t="s">
        <v>15</v>
      </c>
      <c r="F14" s="8">
        <f>G12</f>
      </c>
      <c r="G14" s="9">
        <v>3721</v>
      </c>
      <c r="H14" s="10"/>
      <c r="I14" s="11">
        <f>J12</f>
      </c>
      <c r="J14" s="12">
        <v>0.989026026899075</v>
      </c>
      <c r="K14" s="7"/>
      <c r="L14" s="13">
        <f>IF(J14&gt;I14,IF(G14&lt;F14,"多配","不背离"),IF(G14&gt;F14,"空配","不背离"))</f>
      </c>
      <c r="M14" s="23"/>
    </row>
    <row x14ac:dyDescent="0.25" r="15" customHeight="1" ht="18.75">
      <c r="A15" s="14"/>
      <c r="B15" s="15"/>
      <c r="C15" s="15" t="s">
        <v>20</v>
      </c>
      <c r="D15" s="15" t="s">
        <v>17</v>
      </c>
      <c r="E15" s="15" t="s">
        <v>18</v>
      </c>
      <c r="F15" s="16">
        <f>G13</f>
      </c>
      <c r="G15" s="17">
        <v>2845</v>
      </c>
      <c r="H15" s="18"/>
      <c r="I15" s="19">
        <f>J13</f>
      </c>
      <c r="J15" s="20">
        <v>0.996490982096609</v>
      </c>
      <c r="K15" s="15"/>
      <c r="L15" s="21">
        <f>IF(J15&gt;I15,IF(G15&lt;F15,"多配","不背离"),IF(G15&gt;F15,"空配","不背离"))</f>
      </c>
      <c r="M15" s="22">
        <f>(G16-G14)*H14*10*IF(C14="无",0,IF(C14="空",-1,1))+(G17-G15)*H15*10*IF(C15="无",0,IF(C15="空",-1,1))</f>
      </c>
    </row>
    <row x14ac:dyDescent="0.25" r="16" customHeight="1" ht="18.75">
      <c r="A16" s="5">
        <v>44785</v>
      </c>
      <c r="B16" s="6" t="s">
        <v>12</v>
      </c>
      <c r="C16" s="7" t="s">
        <v>20</v>
      </c>
      <c r="D16" s="7" t="s">
        <v>14</v>
      </c>
      <c r="E16" s="7" t="s">
        <v>15</v>
      </c>
      <c r="F16" s="8">
        <f>G14</f>
      </c>
      <c r="G16" s="9">
        <v>3761</v>
      </c>
      <c r="H16" s="10"/>
      <c r="I16" s="11">
        <f>J14</f>
      </c>
      <c r="J16" s="12">
        <v>0.988813268217769</v>
      </c>
      <c r="K16" s="7"/>
      <c r="L16" s="13">
        <f>IF(J16&gt;I16,IF(G16&lt;F16,"多配","不背离"),IF(G16&gt;F16,"空配","不背离"))</f>
      </c>
      <c r="M16" s="23"/>
    </row>
    <row x14ac:dyDescent="0.25" r="17" customHeight="1" ht="18.75">
      <c r="A17" s="14"/>
      <c r="B17" s="15"/>
      <c r="C17" s="15" t="s">
        <v>20</v>
      </c>
      <c r="D17" s="15" t="s">
        <v>17</v>
      </c>
      <c r="E17" s="15" t="s">
        <v>18</v>
      </c>
      <c r="F17" s="16">
        <f>G15</f>
      </c>
      <c r="G17" s="17">
        <v>2906</v>
      </c>
      <c r="H17" s="18"/>
      <c r="I17" s="19">
        <f>J15</f>
      </c>
      <c r="J17" s="20">
        <v>1.04799972167351</v>
      </c>
      <c r="K17" s="15"/>
      <c r="L17" s="21">
        <f>IF(J17&gt;I17,IF(G17&lt;F17,"多配","不背离"),IF(G17&gt;F17,"空配","不背离"))</f>
      </c>
      <c r="M17" s="22">
        <f>(G18-G16)*H16*10*IF(C16="无",0,IF(C16="空",-1,1))+(G19-G17)*H17*10*IF(C17="无",0,IF(C17="空",-1,1))</f>
      </c>
    </row>
    <row x14ac:dyDescent="0.25" r="18" customHeight="1" ht="18.75">
      <c r="A18" s="5">
        <v>44788</v>
      </c>
      <c r="B18" s="6" t="s">
        <v>12</v>
      </c>
      <c r="C18" s="7" t="s">
        <v>20</v>
      </c>
      <c r="D18" s="7" t="s">
        <v>14</v>
      </c>
      <c r="E18" s="7" t="s">
        <v>15</v>
      </c>
      <c r="F18" s="8">
        <f>G16</f>
      </c>
      <c r="G18" s="9">
        <v>3686</v>
      </c>
      <c r="H18" s="10"/>
      <c r="I18" s="11">
        <f>J16</f>
      </c>
      <c r="J18" s="12">
        <v>0.994577744041053</v>
      </c>
      <c r="K18" s="7"/>
      <c r="L18" s="13">
        <f>IF(J18&gt;I18,IF(G18&lt;F18,"多配","不背离"),IF(G18&gt;F18,"空配","不背离"))</f>
      </c>
      <c r="M18" s="23"/>
    </row>
    <row x14ac:dyDescent="0.25" r="19" customHeight="1" ht="18.75">
      <c r="A19" s="14"/>
      <c r="B19" s="15"/>
      <c r="C19" s="15" t="s">
        <v>20</v>
      </c>
      <c r="D19" s="15" t="s">
        <v>17</v>
      </c>
      <c r="E19" s="15" t="s">
        <v>18</v>
      </c>
      <c r="F19" s="16">
        <f>G17</f>
      </c>
      <c r="G19" s="17">
        <v>2830</v>
      </c>
      <c r="H19" s="18"/>
      <c r="I19" s="19">
        <f>J17</f>
      </c>
      <c r="J19" s="20">
        <v>0.982416057788736</v>
      </c>
      <c r="K19" s="15"/>
      <c r="L19" s="21">
        <f>IF(J19&gt;I19,IF(G19&lt;F19,"多配","不背离"),IF(G19&gt;F19,"空配","不背离"))</f>
      </c>
      <c r="M19" s="22">
        <f>(G20-G18)*H18*10*IF(C18="无",0,IF(C18="空",-1,1))+(G21-G19)*H19*10*IF(C19="无",0,IF(C19="空",-1,1))</f>
      </c>
    </row>
    <row x14ac:dyDescent="0.25" r="20" customHeight="1" ht="18.75">
      <c r="A20" s="5">
        <v>44789</v>
      </c>
      <c r="B20" s="6" t="s">
        <v>12</v>
      </c>
      <c r="C20" s="7" t="s">
        <v>20</v>
      </c>
      <c r="D20" s="7" t="s">
        <v>14</v>
      </c>
      <c r="E20" s="7" t="s">
        <v>15</v>
      </c>
      <c r="F20" s="8">
        <f>G18</f>
      </c>
      <c r="G20" s="9">
        <v>3675</v>
      </c>
      <c r="H20" s="10"/>
      <c r="I20" s="11">
        <f>J18</f>
      </c>
      <c r="J20" s="12">
        <v>0.998846223481555</v>
      </c>
      <c r="K20" s="7"/>
      <c r="L20" s="13">
        <f>IF(J20&gt;I20,IF(G20&lt;F20,"多配","不背离"),IF(G20&gt;F20,"空配","不背离"))</f>
      </c>
      <c r="M20" s="23"/>
    </row>
    <row x14ac:dyDescent="0.25" r="21" customHeight="1" ht="18.75">
      <c r="A21" s="14"/>
      <c r="B21" s="15"/>
      <c r="C21" s="15" t="s">
        <v>20</v>
      </c>
      <c r="D21" s="15" t="s">
        <v>17</v>
      </c>
      <c r="E21" s="15" t="s">
        <v>18</v>
      </c>
      <c r="F21" s="16">
        <f>G19</f>
      </c>
      <c r="G21" s="17">
        <v>2829</v>
      </c>
      <c r="H21" s="18"/>
      <c r="I21" s="19">
        <f>J19</f>
      </c>
      <c r="J21" s="20">
        <v>1.00383365922002</v>
      </c>
      <c r="K21" s="15"/>
      <c r="L21" s="21">
        <f>IF(J21&gt;I21,IF(G21&lt;F21,"多配","不背离"),IF(G21&gt;F21,"空配","不背离"))</f>
      </c>
      <c r="M21" s="22">
        <f>(G22-G20)*H20*10*IF(C20="无",0,IF(C20="空",-1,1))+(G23-G21)*H21*10*IF(C21="无",0,IF(C21="空",-1,1))</f>
      </c>
    </row>
    <row x14ac:dyDescent="0.25" r="22" customHeight="1" ht="18.75">
      <c r="A22" s="5">
        <v>44790</v>
      </c>
      <c r="B22" s="6" t="s">
        <v>12</v>
      </c>
      <c r="C22" s="7" t="s">
        <v>20</v>
      </c>
      <c r="D22" s="7" t="s">
        <v>14</v>
      </c>
      <c r="E22" s="7" t="s">
        <v>15</v>
      </c>
      <c r="F22" s="8">
        <f>G20</f>
      </c>
      <c r="G22" s="9">
        <v>3655</v>
      </c>
      <c r="H22" s="10"/>
      <c r="I22" s="11">
        <f>J20</f>
      </c>
      <c r="J22" s="12">
        <v>0.993081368284412</v>
      </c>
      <c r="K22" s="7"/>
      <c r="L22" s="13">
        <f>IF(J22&gt;I22,IF(G22&lt;F22,"多配","不背离"),IF(G22&gt;F22,"空配","不背离"))</f>
      </c>
      <c r="M22" s="23"/>
    </row>
    <row x14ac:dyDescent="0.25" r="23" customHeight="1" ht="18.75">
      <c r="A23" s="14"/>
      <c r="B23" s="15"/>
      <c r="C23" s="15" t="s">
        <v>20</v>
      </c>
      <c r="D23" s="15" t="s">
        <v>17</v>
      </c>
      <c r="E23" s="15" t="s">
        <v>18</v>
      </c>
      <c r="F23" s="16">
        <f>G21</f>
      </c>
      <c r="G23" s="17">
        <v>2827</v>
      </c>
      <c r="H23" s="18"/>
      <c r="I23" s="19">
        <f>J21</f>
      </c>
      <c r="J23" s="20">
        <v>1.00098898628905</v>
      </c>
      <c r="K23" s="15"/>
      <c r="L23" s="21">
        <f>IF(J23&gt;I23,IF(G23&lt;F23,"多配","不背离"),IF(G23&gt;F23,"空配","不背离"))</f>
      </c>
      <c r="M23" s="22">
        <f>(G24-G22)*H22*10*IF(C22="无",0,IF(C22="空",-1,1))+(G25-G23)*H23*10*IF(C23="无",0,IF(C23="空",-1,1))</f>
      </c>
    </row>
    <row x14ac:dyDescent="0.25" r="24" customHeight="1" ht="18.75">
      <c r="A24" s="5">
        <v>44791</v>
      </c>
      <c r="B24" s="6" t="s">
        <v>12</v>
      </c>
      <c r="C24" s="7" t="s">
        <v>20</v>
      </c>
      <c r="D24" s="7" t="s">
        <v>14</v>
      </c>
      <c r="E24" s="7" t="s">
        <v>15</v>
      </c>
      <c r="F24" s="8">
        <f>G22</f>
      </c>
      <c r="G24" s="9">
        <v>3639</v>
      </c>
      <c r="H24" s="10"/>
      <c r="I24" s="11">
        <f>J22</f>
      </c>
      <c r="J24" s="12">
        <v>1.00011598521152</v>
      </c>
      <c r="K24" s="7"/>
      <c r="L24" s="13">
        <f>IF(J24&gt;I24,IF(G24&lt;F24,"多配","不背离"),IF(G24&gt;F24,"空配","不背离"))</f>
      </c>
      <c r="M24" s="23"/>
    </row>
    <row x14ac:dyDescent="0.25" r="25" customHeight="1" ht="18.75">
      <c r="A25" s="14"/>
      <c r="B25" s="15"/>
      <c r="C25" s="15" t="s">
        <v>20</v>
      </c>
      <c r="D25" s="15" t="s">
        <v>17</v>
      </c>
      <c r="E25" s="15" t="s">
        <v>18</v>
      </c>
      <c r="F25" s="16">
        <f>G23</f>
      </c>
      <c r="G25" s="17">
        <v>2770</v>
      </c>
      <c r="H25" s="18"/>
      <c r="I25" s="19">
        <f>J23</f>
      </c>
      <c r="J25" s="20">
        <v>0.965072753065519</v>
      </c>
      <c r="K25" s="15"/>
      <c r="L25" s="21">
        <f>IF(J25&gt;I25,IF(G25&lt;F25,"多配","不背离"),IF(G25&gt;F25,"空配","不背离"))</f>
      </c>
      <c r="M25" s="22">
        <f>(G26-G24)*H24*10*IF(C24="无",0,IF(C24="空",-1,1))+(G27-G25)*H25*10*IF(C25="无",0,IF(C25="空",-1,1))</f>
      </c>
    </row>
    <row x14ac:dyDescent="0.25" r="26" customHeight="1" ht="18.75">
      <c r="A26" s="5">
        <v>44792</v>
      </c>
      <c r="B26" s="6" t="s">
        <v>12</v>
      </c>
      <c r="C26" s="7" t="s">
        <v>20</v>
      </c>
      <c r="D26" s="7" t="s">
        <v>14</v>
      </c>
      <c r="E26" s="7" t="s">
        <v>15</v>
      </c>
      <c r="F26" s="8">
        <f>G24</f>
      </c>
      <c r="G26" s="9">
        <v>3687</v>
      </c>
      <c r="H26" s="10"/>
      <c r="I26" s="11">
        <f>J24</f>
      </c>
      <c r="J26" s="12">
        <v>1.00507450369211</v>
      </c>
      <c r="K26" s="7"/>
      <c r="L26" s="13">
        <f>IF(J26&gt;I26,IF(G26&lt;F26,"多配","不背离"),IF(G26&gt;F26,"空配","不背离"))</f>
      </c>
      <c r="M26" s="23"/>
    </row>
    <row x14ac:dyDescent="0.25" r="27" customHeight="1" ht="18.75">
      <c r="A27" s="14"/>
      <c r="B27" s="15"/>
      <c r="C27" s="15" t="s">
        <v>20</v>
      </c>
      <c r="D27" s="15" t="s">
        <v>17</v>
      </c>
      <c r="E27" s="15" t="s">
        <v>18</v>
      </c>
      <c r="F27" s="16">
        <f>G25</f>
      </c>
      <c r="G27" s="17">
        <v>2833</v>
      </c>
      <c r="H27" s="18"/>
      <c r="I27" s="19">
        <f>J25</f>
      </c>
      <c r="J27" s="20">
        <v>0.996412693099709</v>
      </c>
      <c r="K27" s="15"/>
      <c r="L27" s="21">
        <f>IF(J27&gt;I27,IF(G27&lt;F27,"多配","不背离"),IF(G27&gt;F27,"空配","不背离"))</f>
      </c>
      <c r="M27" s="22">
        <f>(G28-G26)*H26*10*IF(C26="无",0,IF(C26="空",-1,1))+(G29-G27)*H27*10*IF(C27="无",0,IF(C27="空",-1,1))</f>
      </c>
    </row>
    <row x14ac:dyDescent="0.25" r="28" customHeight="1" ht="18.75">
      <c r="A28" s="5">
        <v>44795</v>
      </c>
      <c r="B28" s="6" t="s">
        <v>12</v>
      </c>
      <c r="C28" s="7" t="s">
        <v>20</v>
      </c>
      <c r="D28" s="7" t="s">
        <v>14</v>
      </c>
      <c r="E28" s="7" t="s">
        <v>15</v>
      </c>
      <c r="F28" s="8">
        <f>G26</f>
      </c>
      <c r="G28" s="9">
        <v>3698</v>
      </c>
      <c r="H28" s="10"/>
      <c r="I28" s="11">
        <f>J26</f>
      </c>
      <c r="J28" s="12">
        <v>1.00256264918849</v>
      </c>
      <c r="K28" s="7"/>
      <c r="L28" s="13">
        <f>IF(J28&gt;I28,IF(G28&lt;F28,"多配","不背离"),IF(G28&gt;F28,"空配","不背离"))</f>
      </c>
      <c r="M28" s="23"/>
    </row>
    <row x14ac:dyDescent="0.25" r="29" customHeight="1" ht="18.75">
      <c r="A29" s="14"/>
      <c r="B29" s="15"/>
      <c r="C29" s="15" t="s">
        <v>20</v>
      </c>
      <c r="D29" s="15" t="s">
        <v>17</v>
      </c>
      <c r="E29" s="15" t="s">
        <v>18</v>
      </c>
      <c r="F29" s="16">
        <f>G27</f>
      </c>
      <c r="G29" s="17">
        <v>2848</v>
      </c>
      <c r="H29" s="18"/>
      <c r="I29" s="19">
        <f>J27</f>
      </c>
      <c r="J29" s="20">
        <v>0.993660733904636</v>
      </c>
      <c r="K29" s="15"/>
      <c r="L29" s="21">
        <f>IF(J29&gt;I29,IF(G29&lt;F29,"多配","不背离"),IF(G29&gt;F29,"空配","不背离"))</f>
      </c>
      <c r="M29" s="22">
        <f>(G30-G28)*H28*10*IF(C28="无",0,IF(C28="空",-1,1))+(G31-G29)*H29*10*IF(C29="无",0,IF(C29="空",-1,1))</f>
      </c>
    </row>
    <row x14ac:dyDescent="0.25" r="30" customHeight="1" ht="18.75">
      <c r="A30" s="5">
        <v>44796</v>
      </c>
      <c r="B30" s="6" t="s">
        <v>12</v>
      </c>
      <c r="C30" s="7" t="s">
        <v>20</v>
      </c>
      <c r="D30" s="7" t="s">
        <v>14</v>
      </c>
      <c r="E30" s="7" t="s">
        <v>15</v>
      </c>
      <c r="F30" s="8">
        <f>G28</f>
      </c>
      <c r="G30" s="9">
        <v>3853</v>
      </c>
      <c r="H30" s="10"/>
      <c r="I30" s="11">
        <f>J28</f>
      </c>
      <c r="J30" s="12">
        <v>0.994341671641416</v>
      </c>
      <c r="K30" s="7"/>
      <c r="L30" s="13">
        <f>IF(J30&gt;I30,IF(G30&lt;F30,"多配","不背离"),IF(G30&gt;F30,"空配","不背离"))</f>
      </c>
      <c r="M30" s="23"/>
    </row>
    <row x14ac:dyDescent="0.25" r="31" customHeight="1" ht="18.75">
      <c r="A31" s="14"/>
      <c r="B31" s="15"/>
      <c r="C31" s="15" t="s">
        <v>20</v>
      </c>
      <c r="D31" s="15" t="s">
        <v>17</v>
      </c>
      <c r="E31" s="15" t="s">
        <v>18</v>
      </c>
      <c r="F31" s="16">
        <f>G29</f>
      </c>
      <c r="G31" s="17">
        <v>2980</v>
      </c>
      <c r="H31" s="18"/>
      <c r="I31" s="19">
        <f>J29</f>
      </c>
      <c r="J31" s="20">
        <v>1.05801134577462</v>
      </c>
      <c r="K31" s="15"/>
      <c r="L31" s="21">
        <f>IF(J31&gt;I31,IF(G31&lt;F31,"多配","不背离"),IF(G31&gt;F31,"空配","不背离"))</f>
      </c>
      <c r="M31" s="22">
        <f>(G32-G30)*H30*10*IF(C30="无",0,IF(C30="空",-1,1))+(G33-G31)*H31*10*IF(C31="无",0,IF(C31="空",-1,1))</f>
      </c>
    </row>
    <row x14ac:dyDescent="0.25" r="32" customHeight="1" ht="18.75">
      <c r="A32" s="5">
        <v>44797</v>
      </c>
      <c r="B32" s="6" t="s">
        <v>12</v>
      </c>
      <c r="C32" s="7" t="s">
        <v>20</v>
      </c>
      <c r="D32" s="7" t="s">
        <v>14</v>
      </c>
      <c r="E32" s="7" t="s">
        <v>15</v>
      </c>
      <c r="F32" s="8">
        <f>G30</f>
      </c>
      <c r="G32" s="9">
        <v>3853</v>
      </c>
      <c r="H32" s="10"/>
      <c r="I32" s="11">
        <f>J30</f>
      </c>
      <c r="J32" s="12">
        <v>0.994341671641416</v>
      </c>
      <c r="K32" s="7"/>
      <c r="L32" s="13">
        <f>IF(J32&gt;I32,IF(G32&lt;F32,"多配","不背离"),IF(G32&gt;F32,"空配","不背离"))</f>
      </c>
      <c r="M32" s="23"/>
    </row>
    <row x14ac:dyDescent="0.25" r="33" customHeight="1" ht="18.75">
      <c r="A33" s="14"/>
      <c r="B33" s="15"/>
      <c r="C33" s="15" t="s">
        <v>20</v>
      </c>
      <c r="D33" s="15" t="s">
        <v>17</v>
      </c>
      <c r="E33" s="15" t="s">
        <v>18</v>
      </c>
      <c r="F33" s="16">
        <f>G31</f>
      </c>
      <c r="G33" s="17">
        <v>2980</v>
      </c>
      <c r="H33" s="18"/>
      <c r="I33" s="19">
        <f>J31</f>
      </c>
      <c r="J33" s="20">
        <v>1.05801134577462</v>
      </c>
      <c r="K33" s="15"/>
      <c r="L33" s="21">
        <f>IF(J33&gt;I33,IF(G33&lt;F33,"多配","不背离"),IF(G33&gt;F33,"空配","不背离"))</f>
      </c>
      <c r="M33" s="22">
        <f>(G34-G32)*H32*10*IF(C32="无",0,IF(C32="空",-1,1))+(G35-G33)*H33*10*IF(C33="无",0,IF(C33="空",-1,1))</f>
      </c>
    </row>
    <row x14ac:dyDescent="0.25" r="34" customHeight="1" ht="18.75">
      <c r="A34" s="5">
        <v>44798</v>
      </c>
      <c r="B34" s="6" t="s">
        <v>12</v>
      </c>
      <c r="C34" s="7" t="s">
        <v>20</v>
      </c>
      <c r="D34" s="7" t="s">
        <v>14</v>
      </c>
      <c r="E34" s="7" t="s">
        <v>15</v>
      </c>
      <c r="F34" s="8">
        <f>G32</f>
      </c>
      <c r="G34" s="9">
        <v>3832</v>
      </c>
      <c r="H34" s="10"/>
      <c r="I34" s="11">
        <f>J32</f>
      </c>
      <c r="J34" s="12">
        <v>0.969551272048905</v>
      </c>
      <c r="K34" s="7"/>
      <c r="L34" s="13">
        <f>IF(J34&gt;I34,IF(G34&lt;F34,"多配","不背离"),IF(G34&gt;F34,"空配","不背离"))</f>
      </c>
      <c r="M34" s="23"/>
    </row>
    <row x14ac:dyDescent="0.25" r="35" customHeight="1" ht="18.75">
      <c r="A35" s="14"/>
      <c r="B35" s="15"/>
      <c r="C35" s="15" t="s">
        <v>20</v>
      </c>
      <c r="D35" s="15" t="s">
        <v>17</v>
      </c>
      <c r="E35" s="15" t="s">
        <v>18</v>
      </c>
      <c r="F35" s="16">
        <f>G33</f>
      </c>
      <c r="G35" s="17">
        <v>2976</v>
      </c>
      <c r="H35" s="18"/>
      <c r="I35" s="19">
        <f>J33</f>
      </c>
      <c r="J35" s="20">
        <v>1.01710828219162</v>
      </c>
      <c r="K35" s="15"/>
      <c r="L35" s="21">
        <f>IF(J35&gt;I35,IF(G35&lt;F35,"多配","不背离"),IF(G35&gt;F35,"空配","不背离"))</f>
      </c>
      <c r="M35" s="23"/>
    </row>
    <row x14ac:dyDescent="0.25" r="36" customHeight="1" ht="18.75">
      <c r="A36" s="5">
        <v>44799</v>
      </c>
      <c r="B36" s="6" t="s">
        <v>12</v>
      </c>
      <c r="C36" s="7" t="s">
        <v>20</v>
      </c>
      <c r="D36" s="7" t="s">
        <v>14</v>
      </c>
      <c r="E36" s="7" t="s">
        <v>15</v>
      </c>
      <c r="F36" s="8">
        <f>G34</f>
      </c>
      <c r="G36" s="9">
        <v>3853</v>
      </c>
      <c r="H36" s="10"/>
      <c r="I36" s="11">
        <f>J34</f>
      </c>
      <c r="J36" s="12">
        <v>0.994341671641416</v>
      </c>
      <c r="K36" s="7"/>
      <c r="L36" s="13">
        <f>IF(J36&gt;I36,IF(G36&lt;F36,"多配","不背离"),IF(G36&gt;F36,"空配","不背离"))</f>
      </c>
      <c r="M36" s="23"/>
    </row>
    <row x14ac:dyDescent="0.25" r="37" customHeight="1" ht="18.75">
      <c r="A37" s="14"/>
      <c r="B37" s="15"/>
      <c r="C37" s="15" t="s">
        <v>20</v>
      </c>
      <c r="D37" s="15" t="s">
        <v>17</v>
      </c>
      <c r="E37" s="15" t="s">
        <v>18</v>
      </c>
      <c r="F37" s="16">
        <f>G35</f>
      </c>
      <c r="G37" s="17">
        <v>2980</v>
      </c>
      <c r="H37" s="18"/>
      <c r="I37" s="19">
        <f>J35</f>
      </c>
      <c r="J37" s="20">
        <v>1.05801134577462</v>
      </c>
      <c r="K37" s="15"/>
      <c r="L37" s="21">
        <f>IF(J37&gt;I37,IF(G37&lt;F37,"多配","不背离"),IF(G37&gt;F37,"空配","不背离"))</f>
      </c>
      <c r="M37" s="23"/>
    </row>
  </sheetData>
  <mergeCells count="36">
    <mergeCell ref="A2:A3"/>
    <mergeCell ref="B2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2:A33"/>
    <mergeCell ref="B32:B33"/>
    <mergeCell ref="A34:A35"/>
    <mergeCell ref="B34:B35"/>
    <mergeCell ref="A36:A37"/>
    <mergeCell ref="B36:B3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黑色</vt:lpstr>
      <vt:lpstr>玻璃纯碱</vt:lpstr>
      <vt:lpstr>两粕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2022-08-26T06:20:27.833Z</dcterms:created>
  <dcterms:modified xsi:type="dcterms:W3CDTF">2022-08-26T06:20:27.833Z</dcterms:modified>
</cp:coreProperties>
</file>