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end\Dropbox\TU Delft\Scriptie\python\FinalModel\Data Analytics\"/>
    </mc:Choice>
  </mc:AlternateContent>
  <bookViews>
    <workbookView xWindow="0" yWindow="0" windowWidth="28800" windowHeight="12210" xr2:uid="{14AE0D00-D20F-4E91-8C00-F2132E11DA4C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3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O2" i="1"/>
  <c r="P2" i="1"/>
  <c r="Q2" i="1"/>
  <c r="R2" i="1"/>
  <c r="S2" i="1"/>
  <c r="T2" i="1"/>
  <c r="U2" i="1"/>
  <c r="N2" i="1"/>
  <c r="M2" i="1"/>
  <c r="U4" i="1"/>
  <c r="U5" i="1"/>
  <c r="U6" i="1"/>
  <c r="U7" i="1"/>
  <c r="U8" i="1"/>
  <c r="U9" i="1"/>
  <c r="U10" i="1"/>
  <c r="U11" i="1"/>
  <c r="U12" i="1"/>
  <c r="U13" i="1"/>
  <c r="U14" i="1"/>
  <c r="U3" i="1"/>
  <c r="D16" i="1"/>
  <c r="E16" i="1"/>
  <c r="F16" i="1"/>
  <c r="G16" i="1"/>
  <c r="H16" i="1"/>
  <c r="I16" i="1"/>
  <c r="J16" i="1"/>
  <c r="K16" i="1"/>
  <c r="C16" i="1"/>
</calcChain>
</file>

<file path=xl/sharedStrings.xml><?xml version="1.0" encoding="utf-8"?>
<sst xmlns="http://schemas.openxmlformats.org/spreadsheetml/2006/main" count="13" uniqueCount="13">
  <si>
    <t>U.S. Natural Gas Total Consumption (MMcf)</t>
  </si>
  <si>
    <t>U.S. Natural Gas Lease and Plant Fuel Consumption (MMcf)</t>
  </si>
  <si>
    <t>U.S. Natural Gas Pipeline &amp; Distribution Use (MMcf)</t>
  </si>
  <si>
    <t>Natural Gas Delivered to Consumers in the U.S. (MMcf)</t>
  </si>
  <si>
    <t>U.S. Natural Gas Residential Consumption (MMcf)</t>
  </si>
  <si>
    <t>Natural Gas Deliveries to Commercial Consumers (Including Vehicle Fuel through 1996) in the U.S. (MMcf)</t>
  </si>
  <si>
    <t>U.S. Natural Gas Industrial Consumption (MMcf)</t>
  </si>
  <si>
    <t>U.S. Natural Gas Vehicle Fuel Consumption (MMcf)</t>
  </si>
  <si>
    <t>U.S. Natural Gas Deliveries to Electric Power Consumers (MMcf)</t>
  </si>
  <si>
    <t>TOTAL</t>
  </si>
  <si>
    <t>MMCF</t>
  </si>
  <si>
    <t>TWh</t>
  </si>
  <si>
    <t>commerical +home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</si>
</sst>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6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8">
    <xf numFmtId="0" fontId="0" fillId="0" borderId="0" xfId="0"/>
    <xf numFmtId="2" fontId="0" fillId="0" borderId="0" xfId="0" applyNumberFormat="1"/>
    <xf numFmtId="0" fontId="2" fillId="0" borderId="0" xfId="2"/>
    <xf numFmtId="166" fontId="2" fillId="0" borderId="0" xfId="2" applyNumberFormat="1"/>
    <xf numFmtId="0" fontId="3" fillId="0" borderId="0" xfId="2" applyFont="1" applyAlignment="1">
      <alignment wrapText="1"/>
    </xf>
    <xf numFmtId="0" fontId="3" fillId="0" borderId="0" xfId="2" applyFont="1" applyAlignment="1">
      <alignment wrapText="1"/>
    </xf>
    <xf numFmtId="43" fontId="0" fillId="0" borderId="0" xfId="1" applyFont="1"/>
    <xf numFmtId="49" fontId="0" fillId="0" borderId="0" xfId="0" applyNumberFormat="1" applyAlignment="1">
      <alignment wrapText="1"/>
    </xf>
  </cellXfs>
  <cellStyles count="3">
    <cellStyle name="Comma" xfId="1" builtinId="3"/>
    <cellStyle name="Normal" xfId="0" builtinId="0"/>
    <cellStyle name="Normal 2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Elec_us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Sheet1!$U$3:$U$14</c:f>
              <c:numCache>
                <c:formatCode>0.00</c:formatCode>
                <c:ptCount val="12"/>
                <c:pt idx="0">
                  <c:v>213.31470031679999</c:v>
                </c:pt>
                <c:pt idx="1">
                  <c:v>189.89956034400004</c:v>
                </c:pt>
                <c:pt idx="2">
                  <c:v>205.46870407199998</c:v>
                </c:pt>
                <c:pt idx="3">
                  <c:v>199.5633862368</c:v>
                </c:pt>
                <c:pt idx="4">
                  <c:v>222.92678585279998</c:v>
                </c:pt>
                <c:pt idx="5">
                  <c:v>268.75712114879997</c:v>
                </c:pt>
                <c:pt idx="6">
                  <c:v>316.02041531040004</c:v>
                </c:pt>
                <c:pt idx="7">
                  <c:v>319.46018063520006</c:v>
                </c:pt>
                <c:pt idx="8">
                  <c:v>253.1426008512</c:v>
                </c:pt>
                <c:pt idx="9">
                  <c:v>205.124229504</c:v>
                </c:pt>
                <c:pt idx="10">
                  <c:v>183.59194048320001</c:v>
                </c:pt>
                <c:pt idx="11">
                  <c:v>185.03596680479998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A-428D-9288-BE47E054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584368"/>
        <c:axId val="453604640"/>
      </c:lineChart>
      <c:catAx>
        <c:axId val="431584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53604640"/>
        <c:crosses val="autoZero"/>
        <c:auto val="1"/>
        <c:lblAlgn val="ctr"/>
        <c:lblOffset val="100"/>
        <c:noMultiLvlLbl val="0"/>
      </c:catAx>
      <c:valAx>
        <c:axId val="45360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15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Home_us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Sheet1!$V$3:$V$14</c:f>
              <c:numCache>
                <c:formatCode>0.00</c:formatCode>
                <c:ptCount val="12"/>
                <c:pt idx="0">
                  <c:v>382.16008573919999</c:v>
                </c:pt>
                <c:pt idx="1">
                  <c:v>305.10541351680001</c:v>
                </c:pt>
                <c:pt idx="2">
                  <c:v>208.24303860480001</c:v>
                </c:pt>
                <c:pt idx="3">
                  <c:v>155.09656152000002</c:v>
                </c:pt>
                <c:pt idx="4">
                  <c:v>100.94792629440001</c:v>
                </c:pt>
                <c:pt idx="5">
                  <c:v>72.135741403200001</c:v>
                </c:pt>
                <c:pt idx="6">
                  <c:v>66.624978374400001</c:v>
                </c:pt>
                <c:pt idx="7">
                  <c:v>66.602566776000003</c:v>
                </c:pt>
                <c:pt idx="8">
                  <c:v>69.623982264000006</c:v>
                </c:pt>
                <c:pt idx="9">
                  <c:v>104.74738393920001</c:v>
                </c:pt>
                <c:pt idx="10">
                  <c:v>182.59614612960002</c:v>
                </c:pt>
                <c:pt idx="11">
                  <c:v>347.57428573920004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9-4E9E-9512-E7CE37D1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993008"/>
        <c:axId val="410461872"/>
      </c:lineChart>
      <c:catAx>
        <c:axId val="46299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10461872"/>
        <c:crosses val="autoZero"/>
        <c:auto val="1"/>
        <c:lblAlgn val="ctr"/>
        <c:lblOffset val="100"/>
        <c:noMultiLvlLbl val="0"/>
      </c:catAx>
      <c:valAx>
        <c:axId val="4104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299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Indu_us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Sheet1!$S$3:$S$14</c:f>
              <c:numCache>
                <c:formatCode>0.00</c:formatCode>
                <c:ptCount val="12"/>
                <c:pt idx="0">
                  <c:v>199.33235309280002</c:v>
                </c:pt>
                <c:pt idx="1">
                  <c:v>183.18548816160001</c:v>
                </c:pt>
                <c:pt idx="2">
                  <c:v>183.1824446112</c:v>
                </c:pt>
                <c:pt idx="3">
                  <c:v>171.41109840960002</c:v>
                </c:pt>
                <c:pt idx="4">
                  <c:v>169.3807736064</c:v>
                </c:pt>
                <c:pt idx="5">
                  <c:v>163.23390854400003</c:v>
                </c:pt>
                <c:pt idx="6">
                  <c:v>170.46400086240001</c:v>
                </c:pt>
                <c:pt idx="7">
                  <c:v>173.55597138239997</c:v>
                </c:pt>
                <c:pt idx="8">
                  <c:v>166.98217920479999</c:v>
                </c:pt>
                <c:pt idx="9">
                  <c:v>172.1747528736</c:v>
                </c:pt>
                <c:pt idx="10">
                  <c:v>180.8225863056</c:v>
                </c:pt>
                <c:pt idx="11">
                  <c:v>202.91627203199999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2-4684-8302-7D014C825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814928"/>
        <c:axId val="464513936"/>
      </c:lineChart>
      <c:catAx>
        <c:axId val="44381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64513936"/>
        <c:crosses val="autoZero"/>
        <c:auto val="1"/>
        <c:lblAlgn val="ctr"/>
        <c:lblOffset val="100"/>
        <c:noMultiLvlLbl val="0"/>
      </c:catAx>
      <c:valAx>
        <c:axId val="464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38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18</xdr:row>
      <xdr:rowOff>47625</xdr:rowOff>
    </xdr:from>
    <xdr:to>
      <xdr:col>8</xdr:col>
      <xdr:colOff>676275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87FD45-5F96-441E-9FDF-89E33EC4D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714375</xdr:colOff>
      <xdr:row>18</xdr:row>
      <xdr:rowOff>66675</xdr:rowOff>
    </xdr:from>
    <xdr:to>
      <xdr:col>15</xdr:col>
      <xdr:colOff>504825</xdr:colOff>
      <xdr:row>32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34730B-1B6C-459F-8967-6B1AF0734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700087</xdr:colOff>
      <xdr:row>18</xdr:row>
      <xdr:rowOff>66675</xdr:rowOff>
    </xdr:from>
    <xdr:to>
      <xdr:col>21</xdr:col>
      <xdr:colOff>519112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9AF8FF-3B14-425B-B1F5-782853385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F011-F65A-4D2C-8169-44BCE1E5CF07}">
  <dimension ref="B1:V16"/>
  <sheetViews>
    <sheetView tabSelected="1" topLeftCell="E7" workbookViewId="0">
      <selection activeCell="Q35" sqref="Q35"/>
    </sheetView>
  </sheetViews>
  <sheetFormatPr defaultRowHeight="15" x14ac:dyDescent="0.25"/>
  <cols>
    <col min="3" max="3" width="13.7109375" bestFit="1" customWidth="1"/>
    <col min="4" max="4" width="12.5703125" bestFit="1" customWidth="1"/>
    <col min="5" max="5" width="11" bestFit="1" customWidth="1"/>
    <col min="6" max="6" width="13.7109375" bestFit="1" customWidth="1"/>
    <col min="7" max="7" width="12.5703125" bestFit="1" customWidth="1"/>
    <col min="8" max="8" width="14.7109375" customWidth="1"/>
    <col min="9" max="9" width="12.5703125" bestFit="1" customWidth="1"/>
    <col min="10" max="10" width="10" bestFit="1" customWidth="1"/>
    <col min="11" max="11" width="12.5703125" bestFit="1" customWidth="1"/>
    <col min="16" max="16" width="13" customWidth="1"/>
    <col min="17" max="17" width="10.7109375" customWidth="1"/>
    <col min="18" max="18" width="12" customWidth="1"/>
    <col min="19" max="19" width="12.28515625" customWidth="1"/>
    <col min="20" max="20" width="11.85546875" customWidth="1"/>
    <col min="21" max="21" width="11.42578125" customWidth="1"/>
  </cols>
  <sheetData>
    <row r="1" spans="2:22" x14ac:dyDescent="0.25">
      <c r="C1" t="s">
        <v>10</v>
      </c>
      <c r="M1" t="s">
        <v>11</v>
      </c>
    </row>
    <row r="2" spans="2:22" ht="225" x14ac:dyDescent="0.25"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5" t="s">
        <v>6</v>
      </c>
      <c r="J2" s="5" t="s">
        <v>7</v>
      </c>
      <c r="K2" s="5" t="s">
        <v>8</v>
      </c>
      <c r="M2" s="7" t="str">
        <f>C2</f>
        <v>U.S. Natural Gas Total Consumption (MMcf)</v>
      </c>
      <c r="N2" s="7" t="str">
        <f>D2</f>
        <v>U.S. Natural Gas Lease and Plant Fuel Consumption (MMcf)</v>
      </c>
      <c r="O2" s="7" t="str">
        <f t="shared" ref="O2:U2" si="0">E2</f>
        <v>U.S. Natural Gas Pipeline &amp; Distribution Use (MMcf)</v>
      </c>
      <c r="P2" s="7" t="str">
        <f t="shared" si="0"/>
        <v>Natural Gas Delivered to Consumers in the U.S. (MMcf)</v>
      </c>
      <c r="Q2" s="7" t="str">
        <f t="shared" si="0"/>
        <v>U.S. Natural Gas Residential Consumption (MMcf)</v>
      </c>
      <c r="R2" s="7" t="str">
        <f t="shared" si="0"/>
        <v>Natural Gas Deliveries to Commercial Consumers (Including Vehicle Fuel through 1996) in the U.S. (MMcf)</v>
      </c>
      <c r="S2" s="7" t="str">
        <f t="shared" si="0"/>
        <v>U.S. Natural Gas Industrial Consumption (MMcf)</v>
      </c>
      <c r="T2" s="7" t="str">
        <f t="shared" si="0"/>
        <v>U.S. Natural Gas Vehicle Fuel Consumption (MMcf)</v>
      </c>
      <c r="U2" s="7" t="str">
        <f t="shared" si="0"/>
        <v>U.S. Natural Gas Deliveries to Electric Power Consumers (MMcf)</v>
      </c>
      <c r="V2" t="s">
        <v>12</v>
      </c>
    </row>
    <row r="3" spans="2:22" x14ac:dyDescent="0.25">
      <c r="B3" s="3">
        <v>42384</v>
      </c>
      <c r="C3" s="2">
        <v>3091963</v>
      </c>
      <c r="D3" s="2">
        <v>136375</v>
      </c>
      <c r="E3" s="2">
        <v>79601</v>
      </c>
      <c r="F3" s="2">
        <v>2875986</v>
      </c>
      <c r="G3" s="2">
        <v>878664</v>
      </c>
      <c r="H3" s="2">
        <v>502539</v>
      </c>
      <c r="I3" s="2">
        <v>720427</v>
      </c>
      <c r="J3" s="2">
        <v>3395</v>
      </c>
      <c r="K3" s="2">
        <v>770962</v>
      </c>
      <c r="M3" s="1">
        <f t="shared" ref="M3:T14" si="1">(C3/1000)*0.02832*9.77</f>
        <v>855.50411140320011</v>
      </c>
      <c r="N3" s="1">
        <f t="shared" si="1"/>
        <v>37.733107799999999</v>
      </c>
      <c r="O3" s="1">
        <f t="shared" si="1"/>
        <v>22.0245141264</v>
      </c>
      <c r="P3" s="1">
        <f t="shared" si="1"/>
        <v>795.74621279040002</v>
      </c>
      <c r="Q3" s="1">
        <f t="shared" si="1"/>
        <v>243.11437896959998</v>
      </c>
      <c r="R3" s="1">
        <f t="shared" si="1"/>
        <v>139.0457067696</v>
      </c>
      <c r="S3" s="1">
        <f t="shared" si="1"/>
        <v>199.33235309280002</v>
      </c>
      <c r="T3" s="1">
        <f t="shared" si="1"/>
        <v>0.93935032800000007</v>
      </c>
      <c r="U3" s="1">
        <f>(K3/1000)*0.02832*9.77</f>
        <v>213.31470031679999</v>
      </c>
      <c r="V3" s="1">
        <f>SUM(Q3:R3)</f>
        <v>382.16008573919999</v>
      </c>
    </row>
    <row r="4" spans="2:22" x14ac:dyDescent="0.25">
      <c r="B4" s="3">
        <v>42415</v>
      </c>
      <c r="C4" s="2">
        <v>2651435</v>
      </c>
      <c r="D4" s="2">
        <v>129215</v>
      </c>
      <c r="E4" s="2">
        <v>67929</v>
      </c>
      <c r="F4" s="2">
        <v>2454291</v>
      </c>
      <c r="G4" s="2">
        <v>689836</v>
      </c>
      <c r="H4" s="2">
        <v>412876</v>
      </c>
      <c r="I4" s="2">
        <v>662069</v>
      </c>
      <c r="J4" s="2">
        <v>3176</v>
      </c>
      <c r="K4" s="2">
        <v>686335</v>
      </c>
      <c r="M4" s="1">
        <f t="shared" si="1"/>
        <v>733.61600498400003</v>
      </c>
      <c r="N4" s="1">
        <f t="shared" si="1"/>
        <v>35.752033175999998</v>
      </c>
      <c r="O4" s="1">
        <f t="shared" si="1"/>
        <v>18.7950304656</v>
      </c>
      <c r="P4" s="1">
        <f t="shared" si="1"/>
        <v>679.06894134240008</v>
      </c>
      <c r="Q4" s="1">
        <f t="shared" si="1"/>
        <v>190.8682394304</v>
      </c>
      <c r="R4" s="1">
        <f t="shared" si="1"/>
        <v>114.23717408639999</v>
      </c>
      <c r="S4" s="1">
        <f t="shared" si="1"/>
        <v>183.18548816160001</v>
      </c>
      <c r="T4" s="1">
        <f t="shared" si="1"/>
        <v>0.87875600640000007</v>
      </c>
      <c r="U4" s="1">
        <f>(K4/1000)*0.02832*9.77</f>
        <v>189.89956034400004</v>
      </c>
      <c r="V4" s="1">
        <f t="shared" ref="V4:V14" si="2">SUM(Q4:R4)</f>
        <v>305.10541351680001</v>
      </c>
    </row>
    <row r="5" spans="2:22" x14ac:dyDescent="0.25">
      <c r="B5" s="3">
        <v>42444</v>
      </c>
      <c r="C5" s="2">
        <v>2357193</v>
      </c>
      <c r="D5" s="2">
        <v>136699</v>
      </c>
      <c r="E5" s="2">
        <v>59803</v>
      </c>
      <c r="F5" s="2">
        <v>2160690</v>
      </c>
      <c r="G5" s="2">
        <v>454829</v>
      </c>
      <c r="H5" s="2">
        <v>297803</v>
      </c>
      <c r="I5" s="2">
        <v>662058</v>
      </c>
      <c r="J5" s="2">
        <v>3395</v>
      </c>
      <c r="K5" s="2">
        <v>742605</v>
      </c>
      <c r="M5" s="1">
        <f t="shared" si="1"/>
        <v>652.20324527520006</v>
      </c>
      <c r="N5" s="1">
        <f t="shared" si="1"/>
        <v>37.822754193600005</v>
      </c>
      <c r="O5" s="1">
        <f t="shared" si="1"/>
        <v>16.546676779199998</v>
      </c>
      <c r="P5" s="1">
        <f t="shared" si="1"/>
        <v>597.83353761600006</v>
      </c>
      <c r="Q5" s="1">
        <f t="shared" si="1"/>
        <v>125.8449986256</v>
      </c>
      <c r="R5" s="1">
        <f t="shared" si="1"/>
        <v>82.398039979199993</v>
      </c>
      <c r="S5" s="1">
        <f t="shared" si="1"/>
        <v>183.1824446112</v>
      </c>
      <c r="T5" s="1">
        <f t="shared" si="1"/>
        <v>0.93935032800000007</v>
      </c>
      <c r="U5" s="1">
        <f>(K5/1000)*0.02832*9.77</f>
        <v>205.46870407199998</v>
      </c>
      <c r="V5" s="1">
        <f t="shared" si="2"/>
        <v>208.24303860480001</v>
      </c>
    </row>
    <row r="6" spans="2:22" x14ac:dyDescent="0.25">
      <c r="B6" s="3">
        <v>42475</v>
      </c>
      <c r="C6" s="2">
        <v>2089428</v>
      </c>
      <c r="D6" s="2">
        <v>132099</v>
      </c>
      <c r="E6" s="2">
        <v>52716</v>
      </c>
      <c r="F6" s="2">
        <v>1904613</v>
      </c>
      <c r="G6" s="2">
        <v>327916</v>
      </c>
      <c r="H6" s="2">
        <v>232634</v>
      </c>
      <c r="I6" s="2">
        <v>619514</v>
      </c>
      <c r="J6" s="2">
        <v>3286</v>
      </c>
      <c r="K6" s="2">
        <v>721262</v>
      </c>
      <c r="M6" s="1">
        <f t="shared" si="1"/>
        <v>578.11631137919994</v>
      </c>
      <c r="N6" s="1">
        <f t="shared" si="1"/>
        <v>36.549996753599999</v>
      </c>
      <c r="O6" s="1">
        <f t="shared" si="1"/>
        <v>14.585800262400001</v>
      </c>
      <c r="P6" s="1">
        <f t="shared" si="1"/>
        <v>526.98051436320009</v>
      </c>
      <c r="Q6" s="1">
        <f t="shared" si="1"/>
        <v>90.72989754240001</v>
      </c>
      <c r="R6" s="1">
        <f t="shared" si="1"/>
        <v>64.366663977599998</v>
      </c>
      <c r="S6" s="1">
        <f t="shared" si="1"/>
        <v>171.41109840960002</v>
      </c>
      <c r="T6" s="1">
        <f t="shared" si="1"/>
        <v>0.90919151040000001</v>
      </c>
      <c r="U6" s="1">
        <f>(K6/1000)*0.02832*9.77</f>
        <v>199.5633862368</v>
      </c>
      <c r="V6" s="1">
        <f t="shared" si="2"/>
        <v>155.09656152000002</v>
      </c>
    </row>
    <row r="7" spans="2:22" x14ac:dyDescent="0.25">
      <c r="B7" s="3">
        <v>42505</v>
      </c>
      <c r="C7" s="2">
        <v>1971403</v>
      </c>
      <c r="D7" s="2">
        <v>135848</v>
      </c>
      <c r="E7" s="2">
        <v>49436</v>
      </c>
      <c r="F7" s="2">
        <v>1786119</v>
      </c>
      <c r="G7" s="2">
        <v>193829</v>
      </c>
      <c r="H7" s="2">
        <v>171017</v>
      </c>
      <c r="I7" s="2">
        <v>612176</v>
      </c>
      <c r="J7" s="2">
        <v>3395</v>
      </c>
      <c r="K7" s="2">
        <v>805702</v>
      </c>
      <c r="M7" s="1">
        <f t="shared" si="1"/>
        <v>545.46039901919994</v>
      </c>
      <c r="N7" s="1">
        <f t="shared" si="1"/>
        <v>37.587294067200006</v>
      </c>
      <c r="O7" s="1">
        <f t="shared" si="1"/>
        <v>13.6782688704</v>
      </c>
      <c r="P7" s="1">
        <f t="shared" si="1"/>
        <v>494.19483608159999</v>
      </c>
      <c r="Q7" s="1">
        <f t="shared" si="1"/>
        <v>53.6298482256</v>
      </c>
      <c r="R7" s="1">
        <f t="shared" si="1"/>
        <v>47.318078068800006</v>
      </c>
      <c r="S7" s="1">
        <f t="shared" si="1"/>
        <v>169.3807736064</v>
      </c>
      <c r="T7" s="1">
        <f t="shared" si="1"/>
        <v>0.93935032800000007</v>
      </c>
      <c r="U7" s="1">
        <f>(K7/1000)*0.02832*9.77</f>
        <v>222.92678585279998</v>
      </c>
      <c r="V7" s="1">
        <f t="shared" si="2"/>
        <v>100.94792629440001</v>
      </c>
    </row>
    <row r="8" spans="2:22" x14ac:dyDescent="0.25">
      <c r="B8" s="3">
        <v>42536</v>
      </c>
      <c r="C8" s="2">
        <v>2005495</v>
      </c>
      <c r="D8" s="2">
        <v>129674</v>
      </c>
      <c r="E8" s="2">
        <v>50520</v>
      </c>
      <c r="F8" s="2">
        <v>1825301</v>
      </c>
      <c r="G8" s="2">
        <v>122582</v>
      </c>
      <c r="H8" s="2">
        <v>138131</v>
      </c>
      <c r="I8" s="2">
        <v>589960</v>
      </c>
      <c r="J8" s="2">
        <v>3286</v>
      </c>
      <c r="K8" s="2">
        <v>971342</v>
      </c>
      <c r="M8" s="1">
        <f t="shared" si="1"/>
        <v>554.89319176799995</v>
      </c>
      <c r="N8" s="1">
        <f t="shared" si="1"/>
        <v>35.8790322336</v>
      </c>
      <c r="O8" s="1">
        <f t="shared" si="1"/>
        <v>13.978196928000001</v>
      </c>
      <c r="P8" s="1">
        <f t="shared" si="1"/>
        <v>505.03596260640001</v>
      </c>
      <c r="Q8" s="1">
        <f t="shared" si="1"/>
        <v>33.916772284799997</v>
      </c>
      <c r="R8" s="1">
        <f t="shared" si="1"/>
        <v>38.218969118399997</v>
      </c>
      <c r="S8" s="1">
        <f t="shared" si="1"/>
        <v>163.23390854400003</v>
      </c>
      <c r="T8" s="1">
        <f t="shared" si="1"/>
        <v>0.90919151040000001</v>
      </c>
      <c r="U8" s="1">
        <f>(K8/1000)*0.02832*9.77</f>
        <v>268.75712114879997</v>
      </c>
      <c r="V8" s="1">
        <f t="shared" si="2"/>
        <v>72.135741403200001</v>
      </c>
    </row>
    <row r="9" spans="2:22" x14ac:dyDescent="0.25">
      <c r="B9" s="3">
        <v>42566</v>
      </c>
      <c r="C9" s="2">
        <v>2193321</v>
      </c>
      <c r="D9" s="2">
        <v>135136</v>
      </c>
      <c r="E9" s="2">
        <v>55432</v>
      </c>
      <c r="F9" s="2">
        <v>2002753</v>
      </c>
      <c r="G9" s="2">
        <v>106369</v>
      </c>
      <c r="H9" s="2">
        <v>134427</v>
      </c>
      <c r="I9" s="2">
        <v>616091</v>
      </c>
      <c r="J9" s="2">
        <v>3704</v>
      </c>
      <c r="K9" s="2">
        <v>1142161</v>
      </c>
      <c r="M9" s="1">
        <f t="shared" si="1"/>
        <v>606.86209153439995</v>
      </c>
      <c r="N9" s="1">
        <f t="shared" si="1"/>
        <v>37.3902933504</v>
      </c>
      <c r="O9" s="1">
        <f t="shared" si="1"/>
        <v>15.337280524800001</v>
      </c>
      <c r="P9" s="1">
        <f t="shared" si="1"/>
        <v>554.13451765920001</v>
      </c>
      <c r="Q9" s="1">
        <f t="shared" si="1"/>
        <v>29.430855681600001</v>
      </c>
      <c r="R9" s="1">
        <f t="shared" si="1"/>
        <v>37.194122692800001</v>
      </c>
      <c r="S9" s="1">
        <f t="shared" si="1"/>
        <v>170.46400086240001</v>
      </c>
      <c r="T9" s="1">
        <f t="shared" si="1"/>
        <v>1.0248464256000001</v>
      </c>
      <c r="U9" s="1">
        <f>(K9/1000)*0.02832*9.77</f>
        <v>316.02041531040004</v>
      </c>
      <c r="V9" s="1">
        <f t="shared" si="2"/>
        <v>66.624978374400001</v>
      </c>
    </row>
    <row r="10" spans="2:22" x14ac:dyDescent="0.25">
      <c r="B10" s="3">
        <v>42597</v>
      </c>
      <c r="C10" s="2">
        <v>2216069</v>
      </c>
      <c r="D10" s="2">
        <v>133708</v>
      </c>
      <c r="E10" s="2">
        <v>56083</v>
      </c>
      <c r="F10" s="2">
        <v>2026278</v>
      </c>
      <c r="G10" s="2">
        <v>100409</v>
      </c>
      <c r="H10" s="2">
        <v>140306</v>
      </c>
      <c r="I10" s="2">
        <v>627266</v>
      </c>
      <c r="J10" s="2">
        <v>3704</v>
      </c>
      <c r="K10" s="2">
        <v>1154593</v>
      </c>
      <c r="M10" s="1">
        <f t="shared" si="1"/>
        <v>613.15615376159997</v>
      </c>
      <c r="N10" s="1">
        <f t="shared" si="1"/>
        <v>36.995185171199999</v>
      </c>
      <c r="O10" s="1">
        <f t="shared" si="1"/>
        <v>15.517403371199999</v>
      </c>
      <c r="P10" s="1">
        <f t="shared" si="1"/>
        <v>560.64356521920001</v>
      </c>
      <c r="Q10" s="1">
        <f t="shared" si="1"/>
        <v>27.781804737600005</v>
      </c>
      <c r="R10" s="1">
        <f t="shared" si="1"/>
        <v>38.820762038400005</v>
      </c>
      <c r="S10" s="1">
        <f t="shared" si="1"/>
        <v>173.55597138239997</v>
      </c>
      <c r="T10" s="1">
        <f t="shared" si="1"/>
        <v>1.0248464256000001</v>
      </c>
      <c r="U10" s="1">
        <f>(K10/1000)*0.02832*9.77</f>
        <v>319.46018063520006</v>
      </c>
      <c r="V10" s="1">
        <f t="shared" si="2"/>
        <v>66.602566776000003</v>
      </c>
    </row>
    <row r="11" spans="2:22" x14ac:dyDescent="0.25">
      <c r="B11" s="3">
        <v>42628</v>
      </c>
      <c r="C11" s="2">
        <v>1951327</v>
      </c>
      <c r="D11" s="2">
        <v>128602</v>
      </c>
      <c r="E11" s="2">
        <v>49090</v>
      </c>
      <c r="F11" s="2">
        <v>1773634</v>
      </c>
      <c r="G11" s="2">
        <v>109734</v>
      </c>
      <c r="H11" s="2">
        <v>141901</v>
      </c>
      <c r="I11" s="2">
        <v>603507</v>
      </c>
      <c r="J11" s="2">
        <v>3585</v>
      </c>
      <c r="K11" s="2">
        <v>914908</v>
      </c>
      <c r="M11" s="1">
        <f t="shared" si="1"/>
        <v>539.90564285280004</v>
      </c>
      <c r="N11" s="1">
        <f t="shared" si="1"/>
        <v>35.582424412800002</v>
      </c>
      <c r="O11" s="1">
        <f t="shared" si="1"/>
        <v>13.582535376000003</v>
      </c>
      <c r="P11" s="1">
        <f t="shared" si="1"/>
        <v>490.74040637760004</v>
      </c>
      <c r="Q11" s="1">
        <f t="shared" si="1"/>
        <v>30.361905417599999</v>
      </c>
      <c r="R11" s="1">
        <f t="shared" si="1"/>
        <v>39.262076846400007</v>
      </c>
      <c r="S11" s="1">
        <f t="shared" si="1"/>
        <v>166.98217920479999</v>
      </c>
      <c r="T11" s="1">
        <f t="shared" si="1"/>
        <v>0.99192074399999997</v>
      </c>
      <c r="U11" s="1">
        <f>(K11/1000)*0.02832*9.77</f>
        <v>253.1426008512</v>
      </c>
      <c r="V11" s="1">
        <f t="shared" si="2"/>
        <v>69.623982264000006</v>
      </c>
    </row>
    <row r="12" spans="2:22" x14ac:dyDescent="0.25">
      <c r="B12" s="3">
        <v>42658</v>
      </c>
      <c r="C12" s="2">
        <v>1926261</v>
      </c>
      <c r="D12" s="2">
        <v>132022</v>
      </c>
      <c r="E12" s="2">
        <v>48323</v>
      </c>
      <c r="F12" s="2">
        <v>1745916</v>
      </c>
      <c r="G12" s="2">
        <v>187305</v>
      </c>
      <c r="H12" s="2">
        <v>191273</v>
      </c>
      <c r="I12" s="2">
        <v>622274</v>
      </c>
      <c r="J12" s="2">
        <v>3704</v>
      </c>
      <c r="K12" s="2">
        <v>741360</v>
      </c>
      <c r="M12" s="1">
        <f t="shared" si="1"/>
        <v>532.97022155039997</v>
      </c>
      <c r="N12" s="1">
        <f t="shared" si="1"/>
        <v>36.528691900799998</v>
      </c>
      <c r="O12" s="1">
        <f t="shared" si="1"/>
        <v>13.370316907200001</v>
      </c>
      <c r="P12" s="1">
        <f t="shared" si="1"/>
        <v>483.07121274240001</v>
      </c>
      <c r="Q12" s="1">
        <f t="shared" si="1"/>
        <v>51.824746152000003</v>
      </c>
      <c r="R12" s="1">
        <f t="shared" si="1"/>
        <v>52.922637787199996</v>
      </c>
      <c r="S12" s="1">
        <f t="shared" si="1"/>
        <v>172.1747528736</v>
      </c>
      <c r="T12" s="1">
        <f t="shared" si="1"/>
        <v>1.0248464256000001</v>
      </c>
      <c r="U12" s="1">
        <f>(K12/1000)*0.02832*9.77</f>
        <v>205.124229504</v>
      </c>
      <c r="V12" s="1">
        <f t="shared" si="2"/>
        <v>104.74738393920001</v>
      </c>
    </row>
    <row r="13" spans="2:22" x14ac:dyDescent="0.25">
      <c r="B13" s="3">
        <v>42689</v>
      </c>
      <c r="C13" s="2">
        <v>2164351</v>
      </c>
      <c r="D13" s="2">
        <v>128941</v>
      </c>
      <c r="E13" s="2">
        <v>54818</v>
      </c>
      <c r="F13" s="2">
        <v>1980591</v>
      </c>
      <c r="G13" s="2">
        <v>379611</v>
      </c>
      <c r="H13" s="2">
        <v>280328</v>
      </c>
      <c r="I13" s="2">
        <v>653529</v>
      </c>
      <c r="J13" s="2">
        <v>3585</v>
      </c>
      <c r="K13" s="2">
        <v>663538</v>
      </c>
      <c r="M13" s="1">
        <f t="shared" si="1"/>
        <v>598.8464865264001</v>
      </c>
      <c r="N13" s="1">
        <f t="shared" si="1"/>
        <v>35.6762211024</v>
      </c>
      <c r="O13" s="1">
        <f t="shared" si="1"/>
        <v>15.1673950752</v>
      </c>
      <c r="P13" s="1">
        <f t="shared" si="1"/>
        <v>548.00259366239993</v>
      </c>
      <c r="Q13" s="1">
        <f t="shared" si="1"/>
        <v>105.0332009904</v>
      </c>
      <c r="R13" s="1">
        <f t="shared" si="1"/>
        <v>77.562945139199996</v>
      </c>
      <c r="S13" s="1">
        <f t="shared" si="1"/>
        <v>180.8225863056</v>
      </c>
      <c r="T13" s="1">
        <f t="shared" si="1"/>
        <v>0.99192074399999997</v>
      </c>
      <c r="U13" s="1">
        <f>(K13/1000)*0.02832*9.77</f>
        <v>183.59194048320001</v>
      </c>
      <c r="V13" s="1">
        <f t="shared" si="2"/>
        <v>182.59614612960002</v>
      </c>
    </row>
    <row r="14" spans="2:22" x14ac:dyDescent="0.25">
      <c r="B14" s="3">
        <v>42719</v>
      </c>
      <c r="C14" s="2">
        <v>2867271</v>
      </c>
      <c r="D14" s="2">
        <v>131547</v>
      </c>
      <c r="E14" s="2">
        <v>73680</v>
      </c>
      <c r="F14" s="2">
        <v>2662045</v>
      </c>
      <c r="G14" s="2">
        <v>793950</v>
      </c>
      <c r="H14" s="2">
        <v>462253</v>
      </c>
      <c r="I14" s="2">
        <v>733380</v>
      </c>
      <c r="J14" s="2">
        <v>3704</v>
      </c>
      <c r="K14" s="2">
        <v>668757</v>
      </c>
      <c r="M14" s="1">
        <f t="shared" si="1"/>
        <v>793.33489081440007</v>
      </c>
      <c r="N14" s="1">
        <f t="shared" si="1"/>
        <v>36.397265860799997</v>
      </c>
      <c r="O14" s="1">
        <f t="shared" si="1"/>
        <v>20.386253952000001</v>
      </c>
      <c r="P14" s="1">
        <f t="shared" si="1"/>
        <v>736.55164768800012</v>
      </c>
      <c r="Q14" s="1">
        <f t="shared" si="1"/>
        <v>219.67516728000001</v>
      </c>
      <c r="R14" s="1">
        <f t="shared" si="1"/>
        <v>127.89911845920001</v>
      </c>
      <c r="S14" s="1">
        <f t="shared" si="1"/>
        <v>202.91627203199999</v>
      </c>
      <c r="T14" s="1">
        <f t="shared" si="1"/>
        <v>1.0248464256000001</v>
      </c>
      <c r="U14" s="1">
        <f>(K14/1000)*0.02832*9.77</f>
        <v>185.03596680479998</v>
      </c>
      <c r="V14" s="1">
        <f t="shared" si="2"/>
        <v>347.57428573920004</v>
      </c>
    </row>
    <row r="16" spans="2:22" s="6" customFormat="1" x14ac:dyDescent="0.25">
      <c r="B16" s="6" t="s">
        <v>9</v>
      </c>
      <c r="C16" s="6">
        <f>SUM(C3:C14)</f>
        <v>27485517</v>
      </c>
      <c r="D16" s="6">
        <f t="shared" ref="D16:K16" si="3">SUM(D3:D14)</f>
        <v>1589866</v>
      </c>
      <c r="E16" s="6">
        <f t="shared" si="3"/>
        <v>697431</v>
      </c>
      <c r="F16" s="6">
        <f t="shared" si="3"/>
        <v>25198217</v>
      </c>
      <c r="G16" s="6">
        <f t="shared" si="3"/>
        <v>4345034</v>
      </c>
      <c r="H16" s="6">
        <f t="shared" si="3"/>
        <v>3105488</v>
      </c>
      <c r="I16" s="6">
        <f t="shared" si="3"/>
        <v>7722251</v>
      </c>
      <c r="J16" s="6">
        <f t="shared" si="3"/>
        <v>41919</v>
      </c>
      <c r="K16" s="6">
        <f t="shared" si="3"/>
        <v>9983525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</dc:creator>
  <cp:lastModifiedBy>Berend</cp:lastModifiedBy>
  <dcterms:created xsi:type="dcterms:W3CDTF">2017-11-08T12:15:18Z</dcterms:created>
  <dcterms:modified xsi:type="dcterms:W3CDTF">2017-11-10T01:14:40Z</dcterms:modified>
</cp:coreProperties>
</file>