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uaagarw/Downloads/"/>
    </mc:Choice>
  </mc:AlternateContent>
  <xr:revisionPtr revIDLastSave="0" documentId="8_{38BF757E-772E-AD40-AEBF-343C9E92A520}" xr6:coauthVersionLast="47" xr6:coauthVersionMax="47" xr10:uidLastSave="{00000000-0000-0000-0000-000000000000}"/>
  <bookViews>
    <workbookView xWindow="1100" yWindow="460" windowWidth="28680" windowHeight="16320" activeTab="2" xr2:uid="{57F50C3B-EB3F-7842-BBAC-C0E5E24ECBC4}"/>
  </bookViews>
  <sheets>
    <sheet name="DB_Migration_Summary" sheetId="1" r:id="rId1"/>
    <sheet name="Staffing_Plan" sheetId="18" r:id="rId2"/>
    <sheet name="Staffing Plan w Partners(1 yr+)" sheetId="33" r:id="rId3"/>
    <sheet name="Legends" sheetId="32" r:id="rId4"/>
    <sheet name="RACI_Matrix" sheetId="14" r:id="rId5"/>
    <sheet name="Sample_SCT_Report_DB_Name-1" sheetId="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3" i="33" l="1"/>
  <c r="L23" i="33"/>
  <c r="K23" i="33"/>
  <c r="J23" i="33"/>
  <c r="I23" i="33"/>
  <c r="H23" i="33"/>
  <c r="G23" i="33"/>
  <c r="F23" i="33"/>
  <c r="E23" i="33"/>
  <c r="D23" i="33"/>
  <c r="C23" i="33"/>
  <c r="B23" i="33"/>
  <c r="N22" i="33"/>
  <c r="N21" i="33"/>
  <c r="N20" i="33"/>
  <c r="N19" i="33"/>
  <c r="N18" i="33"/>
  <c r="N17" i="33"/>
  <c r="N16" i="33"/>
  <c r="N15" i="33"/>
  <c r="N14" i="33"/>
  <c r="N13" i="33"/>
  <c r="N12" i="33"/>
  <c r="N11" i="33"/>
  <c r="N10" i="33"/>
  <c r="N9" i="33"/>
  <c r="N8" i="33"/>
  <c r="N7" i="33"/>
  <c r="N6" i="33"/>
  <c r="N5" i="33"/>
  <c r="N4" i="33"/>
  <c r="N3" i="33"/>
  <c r="N23" i="33" s="1"/>
  <c r="L26" i="33" s="1"/>
  <c r="B23" i="1"/>
  <c r="B43" i="1"/>
  <c r="C22" i="18" l="1"/>
  <c r="C20" i="18"/>
  <c r="C18" i="18"/>
  <c r="C16" i="18"/>
  <c r="F12" i="18"/>
  <c r="G12" i="18"/>
  <c r="H12" i="18"/>
  <c r="I12" i="18"/>
  <c r="J12" i="18"/>
  <c r="K12" i="18"/>
  <c r="L12" i="18"/>
  <c r="M12" i="18"/>
  <c r="N12" i="18"/>
  <c r="O12" i="18"/>
  <c r="P12" i="18"/>
  <c r="Q12" i="18"/>
  <c r="R12" i="18"/>
  <c r="S12" i="18"/>
  <c r="T12" i="18"/>
  <c r="U12" i="18"/>
  <c r="V12" i="18"/>
  <c r="W12" i="18"/>
  <c r="X12" i="18"/>
  <c r="B36" i="1"/>
  <c r="Y9" i="18"/>
  <c r="Z9" i="18" l="1"/>
  <c r="C23" i="18" s="1"/>
  <c r="Y3" i="18"/>
  <c r="Z3" i="18" s="1"/>
  <c r="E12" i="18"/>
  <c r="Z10" i="18" l="1"/>
  <c r="B26" i="1" l="1"/>
  <c r="B13" i="1"/>
  <c r="C17" i="18" s="1"/>
  <c r="B14" i="1"/>
  <c r="B18" i="1"/>
  <c r="C19" i="18" l="1"/>
  <c r="C21" i="18"/>
  <c r="B40" i="1"/>
  <c r="B41" i="1" s="1"/>
  <c r="C25" i="18" l="1"/>
  <c r="B45" i="1"/>
</calcChain>
</file>

<file path=xl/sharedStrings.xml><?xml version="1.0" encoding="utf-8"?>
<sst xmlns="http://schemas.openxmlformats.org/spreadsheetml/2006/main" count="461" uniqueCount="329">
  <si>
    <t>DB Name</t>
  </si>
  <si>
    <t>AWS Infrastrucute Provisioning &amp; Architecture Design Review</t>
  </si>
  <si>
    <t>Infra Setup &amp; Provisioning Services used during Migration- APG,DMS,CFT,Terraform etc</t>
  </si>
  <si>
    <t>Design Review - Database design, failover/HA</t>
  </si>
  <si>
    <t>Schema &amp; PL/PgSQL Code Conversion</t>
  </si>
  <si>
    <t>Schema Conversion</t>
  </si>
  <si>
    <t>PL/SQL Conversion</t>
  </si>
  <si>
    <t xml:space="preserve">Review the Data Types, Proc's/Func </t>
  </si>
  <si>
    <t>Sanity Testing -  Without data</t>
  </si>
  <si>
    <t>Data Migration</t>
  </si>
  <si>
    <t>Sanity Testing</t>
  </si>
  <si>
    <t>DX- Oracle-DMS-APG</t>
  </si>
  <si>
    <t>Category</t>
  </si>
  <si>
    <t>Number of objects</t>
  </si>
  <si>
    <t>Objects automatically converted</t>
  </si>
  <si>
    <t>Objects with simple actions</t>
  </si>
  <si>
    <t>Objects with medium-complexity actions</t>
  </si>
  <si>
    <t>Objects with complex actions</t>
  </si>
  <si>
    <t>Total lines of code</t>
  </si>
  <si>
    <t>PACKAGE_COLL_TYPE</t>
  </si>
  <si>
    <t>PACKAGE_CONSTANT</t>
  </si>
  <si>
    <t>PACKAGE_CURSOR</t>
  </si>
  <si>
    <t>PACKAGE_EXCEPTION</t>
  </si>
  <si>
    <t>PACKAGE_VARIABLE</t>
  </si>
  <si>
    <t>SEQUENCE</t>
  </si>
  <si>
    <t>PACKAGE_PROCEDURE</t>
  </si>
  <si>
    <t>PACKAGE_FUNCTION</t>
  </si>
  <si>
    <t>PACKAGE_TYPE</t>
  </si>
  <si>
    <t>PACKAGE</t>
  </si>
  <si>
    <t>FUNCTION</t>
  </si>
  <si>
    <t>PROCEDURE</t>
  </si>
  <si>
    <t>VIEW</t>
  </si>
  <si>
    <t>INDEX</t>
  </si>
  <si>
    <t>CONSTRAINT</t>
  </si>
  <si>
    <t>TABLE</t>
  </si>
  <si>
    <t>SCHEMA</t>
  </si>
  <si>
    <t>SQL_syntax_elements_number</t>
  </si>
  <si>
    <t>CATEGORY</t>
  </si>
  <si>
    <t>object_name</t>
  </si>
  <si>
    <t>EXCEPTION</t>
  </si>
  <si>
    <t>actionitem</t>
  </si>
  <si>
    <t>occurence</t>
  </si>
  <si>
    <t>complex</t>
  </si>
  <si>
    <t>medium</t>
  </si>
  <si>
    <t>simple</t>
  </si>
  <si>
    <t>Unable to resolve objects</t>
  </si>
  <si>
    <t>Converted code might be incorrect because of the dynamic SQL</t>
  </si>
  <si>
    <t>PostgreSQL doesn't support index-organized table</t>
  </si>
  <si>
    <t>PACKAGE FUNCTION</t>
  </si>
  <si>
    <t>Unable to convert functions</t>
  </si>
  <si>
    <t>Unable to convert unsupported datatypes</t>
  </si>
  <si>
    <t>PostgreSQL doesn't support the view with invalid status</t>
  </si>
  <si>
    <t>Unable to automatically transform the SELECT statement</t>
  </si>
  <si>
    <t>Converted functions depends on the time zone settings</t>
  </si>
  <si>
    <t>Unable to convert simple usage of unsupported datatype objects</t>
  </si>
  <si>
    <t>Table contains LOB column(s)</t>
  </si>
  <si>
    <t>Unable to convert complex usage of unsupported datatype objects</t>
  </si>
  <si>
    <t>PACKAGE PROCEDURE</t>
  </si>
  <si>
    <t>Unable to convert statements with dynamic SQL statement</t>
  </si>
  <si>
    <t>PACKAGE COLLECTION TYPE</t>
  </si>
  <si>
    <t>PostgreSQL doesn't support TYPE ... IS REF CURSOR declaration</t>
  </si>
  <si>
    <t>PACKAGE CURSOR</t>
  </si>
  <si>
    <t>Performance Testing -  With  data</t>
  </si>
  <si>
    <t xml:space="preserve">Efforts of Estimate for Database Migration </t>
  </si>
  <si>
    <t xml:space="preserve">Resources </t>
  </si>
  <si>
    <t xml:space="preserve">Level </t>
  </si>
  <si>
    <t>Total Hours</t>
  </si>
  <si>
    <t xml:space="preserve">Scope : </t>
  </si>
  <si>
    <t xml:space="preserve">c. Optimize and Tune the database to perform at par with On Premise </t>
  </si>
  <si>
    <t xml:space="preserve">Deliverables : </t>
  </si>
  <si>
    <t>a. Migrated Schema Code</t>
  </si>
  <si>
    <t>e. Migration Runbook</t>
  </si>
  <si>
    <t>Assumptions :</t>
  </si>
  <si>
    <t xml:space="preserve">Risks : </t>
  </si>
  <si>
    <t>On-going development and release of new modules and enhancements will affect estimates.</t>
  </si>
  <si>
    <t>d. Design and  Architect database infrastructure on AWS to cater for On Premise Arch requirements</t>
  </si>
  <si>
    <t>AWS</t>
  </si>
  <si>
    <t>Notes</t>
  </si>
  <si>
    <t>Project Management</t>
  </si>
  <si>
    <t>Manage overall migration scope</t>
  </si>
  <si>
    <t>C,I</t>
  </si>
  <si>
    <t>R,A</t>
  </si>
  <si>
    <t>Pre-Work</t>
  </si>
  <si>
    <t>R</t>
  </si>
  <si>
    <t>A,C,I</t>
  </si>
  <si>
    <t>I</t>
  </si>
  <si>
    <t>R,A,C</t>
  </si>
  <si>
    <t>Build environment migration</t>
  </si>
  <si>
    <t>Application Runtime Support</t>
  </si>
  <si>
    <r>
      <t xml:space="preserve">Responsible (R):
</t>
    </r>
    <r>
      <rPr>
        <sz val="12"/>
        <color rgb="FF000000"/>
        <rFont val="Amazon Ember Regular"/>
      </rPr>
      <t>Will perform the activities</t>
    </r>
    <r>
      <rPr>
        <b/>
        <sz val="12"/>
        <color rgb="FF000000"/>
        <rFont val="Amazon Ember Regular"/>
      </rPr>
      <t xml:space="preserve">
Accountable  (A):  
</t>
    </r>
    <r>
      <rPr>
        <sz val="12"/>
        <color rgb="FF000000"/>
        <rFont val="Amazon Ember Regular"/>
      </rPr>
      <t>Delegates the work and will review for completion</t>
    </r>
    <r>
      <rPr>
        <b/>
        <sz val="12"/>
        <color rgb="FF000000"/>
        <rFont val="Amazon Ember Regular"/>
      </rPr>
      <t xml:space="preserve">
Consulted (C): 
</t>
    </r>
    <r>
      <rPr>
        <sz val="12"/>
        <color rgb="FF000000"/>
        <rFont val="Amazon Ember Regular"/>
      </rPr>
      <t>Provides inputs and support the activity</t>
    </r>
    <r>
      <rPr>
        <b/>
        <sz val="12"/>
        <color rgb="FF000000"/>
        <rFont val="Amazon Ember Regular"/>
      </rPr>
      <t xml:space="preserve">
Inform (I): 
</t>
    </r>
    <r>
      <rPr>
        <sz val="12"/>
        <color rgb="FF000000"/>
        <rFont val="Amazon Ember Regular"/>
      </rPr>
      <t>Informed on the activity</t>
    </r>
  </si>
  <si>
    <t>Perform Application Level Unit Testing</t>
  </si>
  <si>
    <t>Perform Acceptance, Load and Regression Tests</t>
  </si>
  <si>
    <t>Replicate Migrated Environments</t>
  </si>
  <si>
    <t>End User Acceptance and Management</t>
  </si>
  <si>
    <t>Effort (in days)</t>
  </si>
  <si>
    <t xml:space="preserve">Delivery Oversight </t>
  </si>
  <si>
    <t>Schema &amp; PL/PgSQL Conversion</t>
  </si>
  <si>
    <t xml:space="preserve">Sanity Testing </t>
  </si>
  <si>
    <t>Database Code Migration</t>
  </si>
  <si>
    <t>Schema and Database Code migration</t>
  </si>
  <si>
    <t>AWS Support for Non Prod Environment</t>
  </si>
  <si>
    <t>Full Data + CDC + Creation of Secondary objects  on Staging environemt</t>
  </si>
  <si>
    <t>Failover/HA testing with application testing* - Staging, Production(until cutover)</t>
  </si>
  <si>
    <t>Post Production Support(Database Performance Issues)</t>
  </si>
  <si>
    <t>Part-1 - Primer Topics- Aurora PostgreSQL, DMS, CW,SNS,CFT ( Before Project KickOff)</t>
  </si>
  <si>
    <t>AWS Infra Setup &amp; Arch Review</t>
  </si>
  <si>
    <t>AWS Post Production support for database Performance issues</t>
  </si>
  <si>
    <t>Manage Database Migration team</t>
  </si>
  <si>
    <t>Support for runtime issues arising out of application migration to Database</t>
  </si>
  <si>
    <t xml:space="preserve">No visibility of dependent objects in the  Up/Down Stream systems </t>
  </si>
  <si>
    <t>Tuning , Regression &amp; Load Testing Support Efforts - QA</t>
  </si>
  <si>
    <t>Changes to DB migration under CR  (schemas, tables, data, packages, stored procedures, functions etc. used by the application)</t>
  </si>
  <si>
    <t>Functional Testing</t>
  </si>
  <si>
    <t>AWS Support for Prod Environment</t>
  </si>
  <si>
    <t>During Production Cutover </t>
  </si>
  <si>
    <t>Part-2 - Dive Deep Topics - Query Tuning, Database Tuning, PL/PgSQL Best Practises, Operational/Maintenance Activities on Aurora PostgreSQL</t>
  </si>
  <si>
    <t xml:space="preserve">d. Cloud Formation Templates for DMS setup </t>
  </si>
  <si>
    <t xml:space="preserve">f. Training Materials </t>
  </si>
  <si>
    <t xml:space="preserve">Access to AWS Infrastructure console  for provisioning necessary services in Non Prod(Account) to be granted </t>
  </si>
  <si>
    <t>Availability of skilled team members (application developer, PL/SQL developer, DBA) during the Testing - for clarifications</t>
  </si>
  <si>
    <t xml:space="preserve">Non Production environment Support </t>
  </si>
  <si>
    <t>Deployment of CFT's, Schema &amp; Database code</t>
  </si>
  <si>
    <t>Total Person Days [A]</t>
  </si>
  <si>
    <t>Function</t>
  </si>
  <si>
    <t>Delivery Oversight</t>
  </si>
  <si>
    <t>Assumptions</t>
  </si>
  <si>
    <t>Risks</t>
  </si>
  <si>
    <t>W-1</t>
  </si>
  <si>
    <t>W-2</t>
  </si>
  <si>
    <t>W-3</t>
  </si>
  <si>
    <t>W-4</t>
  </si>
  <si>
    <t>W-5</t>
  </si>
  <si>
    <t>W-6</t>
  </si>
  <si>
    <t>W-7</t>
  </si>
  <si>
    <t>W-8</t>
  </si>
  <si>
    <t>W-9</t>
  </si>
  <si>
    <t>W-10</t>
  </si>
  <si>
    <t>W-11</t>
  </si>
  <si>
    <t>W-12</t>
  </si>
  <si>
    <t>W-13</t>
  </si>
  <si>
    <t>W-14</t>
  </si>
  <si>
    <t>W-15</t>
  </si>
  <si>
    <t>W-16</t>
  </si>
  <si>
    <t>W-17</t>
  </si>
  <si>
    <t>W-18</t>
  </si>
  <si>
    <t>W-19</t>
  </si>
  <si>
    <t>W-20</t>
  </si>
  <si>
    <t xml:space="preserve">DB Mgration Specialsit - Lead (R1) </t>
  </si>
  <si>
    <t xml:space="preserve">DB Migration Specialist (R2) </t>
  </si>
  <si>
    <t>DB Migration Specialist (R3)</t>
  </si>
  <si>
    <t>DB Migration Specialist (R4)</t>
  </si>
  <si>
    <t>DB Migration Specialist (R5)</t>
  </si>
  <si>
    <t>DB Migration Specialist (R6)</t>
  </si>
  <si>
    <t xml:space="preserve">Database Migration - Activity </t>
  </si>
  <si>
    <t xml:space="preserve"> </t>
  </si>
  <si>
    <t>Total Days</t>
  </si>
  <si>
    <t xml:space="preserve">Team Size </t>
  </si>
  <si>
    <t xml:space="preserve">Track </t>
  </si>
  <si>
    <t xml:space="preserve">Total Days </t>
  </si>
  <si>
    <t xml:space="preserve">AWS Support on Non Production Environment </t>
  </si>
  <si>
    <t>Efforts for Additional Features</t>
  </si>
  <si>
    <t xml:space="preserve">Advanced Security, Compression &amp; Encryption </t>
  </si>
  <si>
    <t>Password Profiles &amp; Database Authentication using IAM/AD</t>
  </si>
  <si>
    <t>Auditing(Need to check for exact requirements)</t>
  </si>
  <si>
    <t>Monitoring using Performance Insights, CW, Database Notifications, Enhanced Monitoring</t>
  </si>
  <si>
    <t>Additional Features</t>
  </si>
  <si>
    <t>Grand Total Person Days [A+B+C]</t>
  </si>
  <si>
    <t>Total Person Days [B]</t>
  </si>
  <si>
    <t>Resource Name</t>
  </si>
  <si>
    <t>Local Project Manager (R7)</t>
  </si>
  <si>
    <t>DB Name-1</t>
  </si>
  <si>
    <t xml:space="preserve">Source database: </t>
  </si>
  <si>
    <t>Patner/Customer Name</t>
  </si>
  <si>
    <t>Assessment of DB  code migration for modules Module-1, Module-2 &amp; Module-3</t>
  </si>
  <si>
    <t>Tuning , Regression &amp; Load Testing Support Efforts - QA( 5% of PL/SQL conversion)</t>
  </si>
  <si>
    <t>Embeded Application SQL's Migration</t>
  </si>
  <si>
    <t>Application SQL's</t>
  </si>
  <si>
    <t>Delivery Oversight[C] - (10 to 15 % of A)</t>
  </si>
  <si>
    <t>Training &amp; Enablement Program by AWS to Customer_Name</t>
  </si>
  <si>
    <r>
      <t xml:space="preserve">e. Train and Enable </t>
    </r>
    <r>
      <rPr>
        <b/>
        <sz val="12"/>
        <color theme="1"/>
        <rFont val="Calibri"/>
        <family val="2"/>
      </rPr>
      <t>Customer_Name</t>
    </r>
    <r>
      <rPr>
        <sz val="12"/>
        <color theme="1"/>
        <rFont val="Calibri"/>
        <family val="2"/>
      </rPr>
      <t xml:space="preserve"> resources on the Migration workflow, methodologies, tools, Services and best practises </t>
    </r>
  </si>
  <si>
    <r>
      <t xml:space="preserve">b. Migrate data from </t>
    </r>
    <r>
      <rPr>
        <b/>
        <sz val="12"/>
        <color theme="1"/>
        <rFont val="Calibri"/>
        <family val="2"/>
      </rPr>
      <t>Source_Database_Engine</t>
    </r>
    <r>
      <rPr>
        <sz val="12"/>
        <color theme="1"/>
        <rFont val="Calibri"/>
        <family val="2"/>
      </rPr>
      <t xml:space="preserve"> to </t>
    </r>
    <r>
      <rPr>
        <b/>
        <sz val="12"/>
        <color theme="1"/>
        <rFont val="Calibri"/>
        <family val="2"/>
      </rPr>
      <t>Target_Database_Engine</t>
    </r>
    <r>
      <rPr>
        <sz val="12"/>
        <color theme="1"/>
        <rFont val="Calibri"/>
        <family val="2"/>
      </rPr>
      <t xml:space="preserve"> to Non Prod Environment</t>
    </r>
  </si>
  <si>
    <r>
      <t xml:space="preserve">The estimates are based on SCT report generated on </t>
    </r>
    <r>
      <rPr>
        <b/>
        <sz val="12"/>
        <color theme="1"/>
        <rFont val="Calibri"/>
        <family val="2"/>
      </rPr>
      <t>Date</t>
    </r>
    <r>
      <rPr>
        <sz val="12"/>
        <color theme="1"/>
        <rFont val="Calibri"/>
        <family val="2"/>
      </rPr>
      <t>.  Additional efforts needs to be factored for further DB/App changes and can be accomodated using Change Requests(CR's)</t>
    </r>
  </si>
  <si>
    <t>Source Database Engine</t>
  </si>
  <si>
    <t>Target Database Engine</t>
  </si>
  <si>
    <r>
      <t xml:space="preserve">Database Migration - </t>
    </r>
    <r>
      <rPr>
        <b/>
        <sz val="12"/>
        <color theme="1"/>
        <rFont val="Calibri"/>
        <family val="2"/>
        <scheme val="minor"/>
      </rPr>
      <t xml:space="preserve">DB_NAME </t>
    </r>
  </si>
  <si>
    <t>Database Object Details</t>
  </si>
  <si>
    <t>Other Noteworthy Observations</t>
  </si>
  <si>
    <t>Size/Value</t>
  </si>
  <si>
    <t>COUNT</t>
  </si>
  <si>
    <t>Active Dataguard</t>
  </si>
  <si>
    <t>Object Type</t>
  </si>
  <si>
    <t xml:space="preserve">RAC </t>
  </si>
  <si>
    <t>Schemas</t>
  </si>
  <si>
    <t>Partitioning, on Date/Yearly</t>
  </si>
  <si>
    <t>Table</t>
  </si>
  <si>
    <t>RMAN</t>
  </si>
  <si>
    <t>Table Partition</t>
  </si>
  <si>
    <t>ASM</t>
  </si>
  <si>
    <t>Index</t>
  </si>
  <si>
    <t>Flashback</t>
  </si>
  <si>
    <t>Constraints</t>
  </si>
  <si>
    <t>Instance Level</t>
  </si>
  <si>
    <t>Sequence</t>
  </si>
  <si>
    <t>Max Log Switches</t>
  </si>
  <si>
    <t>Trigger</t>
  </si>
  <si>
    <t>REDO Per Day</t>
  </si>
  <si>
    <t xml:space="preserve">Package </t>
  </si>
  <si>
    <t>Object Level</t>
  </si>
  <si>
    <t>Package - Function</t>
  </si>
  <si>
    <t>Top Schema Size- CP01</t>
  </si>
  <si>
    <t>Package - Procedure</t>
  </si>
  <si>
    <t>Top Table Size</t>
  </si>
  <si>
    <t>Package - Type</t>
  </si>
  <si>
    <t>Top LOB Table Size (Images and PDFs)</t>
  </si>
  <si>
    <t>Procedures</t>
  </si>
  <si>
    <t>Table with Max Partitions</t>
  </si>
  <si>
    <t xml:space="preserve">Table with Max Columns </t>
  </si>
  <si>
    <t>Synonym</t>
  </si>
  <si>
    <t>Table with Max num_rows</t>
  </si>
  <si>
    <t>DB Links</t>
  </si>
  <si>
    <t xml:space="preserve">Security </t>
  </si>
  <si>
    <t>MV's</t>
  </si>
  <si>
    <t>Data Encryption at Rest</t>
  </si>
  <si>
    <t>External Table</t>
  </si>
  <si>
    <t>Compliance Requirements</t>
  </si>
  <si>
    <t>Views</t>
  </si>
  <si>
    <t xml:space="preserve">Column Level encryption </t>
  </si>
  <si>
    <t>Type</t>
  </si>
  <si>
    <t>Password Profiles</t>
  </si>
  <si>
    <t>Job</t>
  </si>
  <si>
    <t>Database Logon Trigger</t>
  </si>
  <si>
    <t>LOB</t>
  </si>
  <si>
    <t>Auditing Requirements</t>
  </si>
  <si>
    <t>Database Size</t>
  </si>
  <si>
    <t xml:space="preserve">Total </t>
  </si>
  <si>
    <t>Sections</t>
  </si>
  <si>
    <t>Details</t>
  </si>
  <si>
    <t xml:space="preserve">Training &amp; Enablement Program by AWS </t>
  </si>
  <si>
    <t xml:space="preserve">Schema </t>
  </si>
  <si>
    <t>Source/Method to Derive Efforts</t>
  </si>
  <si>
    <t xml:space="preserve">Fixed Days </t>
  </si>
  <si>
    <t>Using SCT assessment report</t>
  </si>
  <si>
    <t xml:space="preserve"> 5% of PL/SQL Code Conversion</t>
  </si>
  <si>
    <t>7.5 % of PL/SQL Code conversion</t>
  </si>
  <si>
    <t>The efforts are factored for migrating the data either using native Dump/Restore,  DMS, Snowball or any replication tools. The efforts are estimated for the  number of iterations on a non production environment(Dev)</t>
  </si>
  <si>
    <t>A preliminary round of testing is done to check the Syntax, Semantic part of the converted code without data</t>
  </si>
  <si>
    <t>A secondary round of testing is done to check the Syntax, Semantic part of the converted code WITH data</t>
  </si>
  <si>
    <t>Compliance - PCI DSS requirements	3.2.1, HIPPA, GDPR</t>
  </si>
  <si>
    <t>The efforts being factored for supporting during  benchmarking of the  Application/database performance is done using tools - Jmeter, Loadrunner, Manual approach</t>
  </si>
  <si>
    <t>30% of PL/SQL Code Conversion</t>
  </si>
  <si>
    <t>2 Days</t>
  </si>
  <si>
    <t>3 Days</t>
  </si>
  <si>
    <t>Deliver Oversight</t>
  </si>
  <si>
    <t>The efforts being factored for Project Management by ESM/PM for overseeing the project</t>
  </si>
  <si>
    <t>10% of overall estimates</t>
  </si>
  <si>
    <t>Part-2 - Dive Deep Topics EX :  Query Tuning, Database Tuning, PL/PgSQL Best Practises, Operational/Maintenance Activities on Aurora PostgreSQL</t>
  </si>
  <si>
    <t>Part-1 - Primer Topics EX - Aurora PostgreSQL, DMS, CW,SNS,CFT ( Before Project KickOff)</t>
  </si>
  <si>
    <t>PL/PgSQL, T-SQL  Code Conversion</t>
  </si>
  <si>
    <t>Infra Setup &amp; Provisioning Services used during Migration- APG, RDS ,DMS,CFT,Terraform etc</t>
  </si>
  <si>
    <t>The efforts being factored for the support being extended by AWS Pro-Serve during the cutover, efforts depends on the downtime window typically 24-48 hrs</t>
  </si>
  <si>
    <t xml:space="preserve">The efforts being factored for the support being extended by AWS Pro-Serve to support post live for database performance issues </t>
  </si>
  <si>
    <t>15-20 Days</t>
  </si>
  <si>
    <t>1-2 Days</t>
  </si>
  <si>
    <t>The efforts being factored for an cloud native parity or compatible feature</t>
  </si>
  <si>
    <t>This efforts are estimated for  Provisioning and Configuring the Infrastructure on AWS for the recommeded Architecture. This could be typically be using AWS Services for database RDS/Aurora with HA, Read Replicas, DR, upstream, downstream etc and the eco-system for the give database landscape.  This is deployed using Cloud Formation Template or any other IAC tool</t>
  </si>
  <si>
    <t xml:space="preserve">This efforts are estimated for Review of recommended database  Architecture on AWS </t>
  </si>
  <si>
    <t>The efforts are estimated for  Schema - Tables, Constraints, Sequences, Indexes etc  . The efforts are derived manually by assessing the SCT Report for the objects not converted and the review of the converted ones</t>
  </si>
  <si>
    <t>The efforts estimated for Code Conversion- Business logic residing in the backend in the form of Packages, Stored Procedures, Functions etc. SCT does the conversion for both schema and code, however for objects not able to converted maual efforts are required to be re-factored  compatible to target database engine in a non production environment(Dev)</t>
  </si>
  <si>
    <t>Datatypes are reviewed for the tables in scope and the dependent objects - Stored Procs, Functions, Application SQL's based on the representative dataset from the source environment</t>
  </si>
  <si>
    <t>The efforts are factored for Application SQL's embeded in the  application code - JAVA, .NET needs to be converted. The SQL's needs to be re-factored compatible to the target database engine</t>
  </si>
  <si>
    <t xml:space="preserve">The efforts are factored for support extended by AWS to the customers for other environment. The converted Schema,Code is converted and handed over to the customer as deliverables to be propogated to other environments - QA, UAT, Pre-Prod &amp; Prod.  </t>
  </si>
  <si>
    <t>Propogation of migrated schema/code/Application in other environments</t>
  </si>
  <si>
    <t xml:space="preserve">The efforts being factored for end-to-end data migration with CDC, secondary objects in a Staging/Pre-Prod environment </t>
  </si>
  <si>
    <t>The efforts being factored for training and enabling the customer or partner team members during the mid of the Project  as Part-2</t>
  </si>
  <si>
    <t>The efforts being factored for training and enabling the customer or partner team members before the Project Kick-Off as Part-1</t>
  </si>
  <si>
    <t>The efforts being factored for supporting during the database failover/HA testing with application in a non-production environment</t>
  </si>
  <si>
    <t>DB_Migration_Summary</t>
  </si>
  <si>
    <t xml:space="preserve">Staffing_Plan </t>
  </si>
  <si>
    <t>RACI_Matrix</t>
  </si>
  <si>
    <t xml:space="preserve">This sheet is about the Roles/Responsibilities for each teams involved - AWS/Customer/Partner </t>
  </si>
  <si>
    <t>Sample_SCT_Report</t>
  </si>
  <si>
    <t>This is an extract from Schema Conversion Tool Report- CSV format with Action codes/occurences. You may assign weighted hours to each of them to arrive at a ball park number for both schema or code conversion</t>
  </si>
  <si>
    <t>Scope</t>
  </si>
  <si>
    <r>
      <t xml:space="preserve">a. Migrate 1 </t>
    </r>
    <r>
      <rPr>
        <b/>
        <sz val="12"/>
        <color theme="1"/>
        <rFont val="Calibri"/>
        <family val="2"/>
      </rPr>
      <t>Source_Database_Engine</t>
    </r>
    <r>
      <rPr>
        <sz val="12"/>
        <color theme="1"/>
        <rFont val="Calibri"/>
        <family val="2"/>
      </rPr>
      <t xml:space="preserve"> database - </t>
    </r>
    <r>
      <rPr>
        <b/>
        <sz val="12"/>
        <color theme="1"/>
        <rFont val="Calibri"/>
        <family val="2"/>
      </rPr>
      <t>DB_NAME_1</t>
    </r>
    <r>
      <rPr>
        <sz val="12"/>
        <color theme="1"/>
        <rFont val="Calibri"/>
        <family val="2"/>
      </rPr>
      <t xml:space="preserve"> with the Schema Objects(Tables, Indexes,Views etc ) and PL/SQL code to </t>
    </r>
    <r>
      <rPr>
        <b/>
        <sz val="12"/>
        <color theme="1"/>
        <rFont val="Calibri"/>
        <family val="2"/>
      </rPr>
      <t>Target_Database_Engine</t>
    </r>
  </si>
  <si>
    <t>c. RDS/Aurora PG/MySQL Cloud Formation Template</t>
  </si>
  <si>
    <r>
      <t>a. Migrate 1</t>
    </r>
    <r>
      <rPr>
        <b/>
        <sz val="12"/>
        <color theme="1"/>
        <rFont val="Calibri"/>
        <family val="2"/>
        <scheme val="minor"/>
      </rPr>
      <t xml:space="preserve"> Source_Database_Engine database</t>
    </r>
    <r>
      <rPr>
        <sz val="12"/>
        <color theme="1"/>
        <rFont val="Calibri"/>
        <family val="2"/>
        <scheme val="minor"/>
      </rPr>
      <t xml:space="preserve"> - </t>
    </r>
    <r>
      <rPr>
        <b/>
        <sz val="12"/>
        <color theme="1"/>
        <rFont val="Calibri"/>
        <family val="2"/>
        <scheme val="minor"/>
      </rPr>
      <t>DB_NAME_1</t>
    </r>
    <r>
      <rPr>
        <sz val="12"/>
        <color theme="1"/>
        <rFont val="Calibri"/>
        <family val="2"/>
        <scheme val="minor"/>
      </rPr>
      <t xml:space="preserve"> with the Schema Objects(Tables, Indexes,Views etc ) and PL/SQL code to </t>
    </r>
    <r>
      <rPr>
        <b/>
        <sz val="12"/>
        <color theme="1"/>
        <rFont val="Calibri"/>
        <family val="2"/>
        <scheme val="minor"/>
      </rPr>
      <t>Target_Database_Engine</t>
    </r>
  </si>
  <si>
    <t xml:space="preserve">These are the databases/schemas in scope for migration .Please change the Source_Database_Engine, DB_Name_1, Target_Database_Engine to a appropriate value </t>
  </si>
  <si>
    <r>
      <t xml:space="preserve">b. Migrate data from </t>
    </r>
    <r>
      <rPr>
        <b/>
        <sz val="12"/>
        <color theme="1"/>
        <rFont val="Calibri"/>
        <family val="2"/>
        <scheme val="minor"/>
      </rPr>
      <t>Source_Database_Engine</t>
    </r>
    <r>
      <rPr>
        <sz val="12"/>
        <color theme="1"/>
        <rFont val="Calibri"/>
        <family val="2"/>
        <scheme val="minor"/>
      </rPr>
      <t xml:space="preserve"> to </t>
    </r>
    <r>
      <rPr>
        <b/>
        <sz val="12"/>
        <color theme="1"/>
        <rFont val="Calibri"/>
        <family val="2"/>
        <scheme val="minor"/>
      </rPr>
      <t>Target_Database_Engine</t>
    </r>
    <r>
      <rPr>
        <sz val="12"/>
        <color theme="1"/>
        <rFont val="Calibri"/>
        <family val="2"/>
        <scheme val="minor"/>
      </rPr>
      <t xml:space="preserve"> to Non Prod Environment</t>
    </r>
  </si>
  <si>
    <t>This is for Data Migration, change the Source_Database_Engine &amp; Target_Database_Engine appropriately</t>
  </si>
  <si>
    <t>b. Migrated PL/PgSQL or T-SQL Code</t>
  </si>
  <si>
    <t>This sheet is about the resource planning as per the various stages/activities involved during  the migration within the given alloted/estimated hours</t>
  </si>
  <si>
    <r>
      <t xml:space="preserve">The estimates are based on SCT report generated on </t>
    </r>
    <r>
      <rPr>
        <b/>
        <sz val="12"/>
        <color theme="1"/>
        <rFont val="Calibri"/>
        <family val="2"/>
        <scheme val="minor"/>
      </rPr>
      <t>Date.</t>
    </r>
    <r>
      <rPr>
        <sz val="12"/>
        <color theme="1"/>
        <rFont val="Calibri"/>
        <family val="2"/>
        <scheme val="minor"/>
      </rPr>
      <t xml:space="preserve">  Additional efforts needs to be factored for further DB/App changes and can be accomodated using Change Requests(CR's)</t>
    </r>
  </si>
  <si>
    <r>
      <t xml:space="preserve">The estimates are based on the SCT reports generated on a certain </t>
    </r>
    <r>
      <rPr>
        <b/>
        <sz val="12"/>
        <color theme="1"/>
        <rFont val="Calibri"/>
        <family val="2"/>
        <scheme val="minor"/>
      </rPr>
      <t>Date</t>
    </r>
    <r>
      <rPr>
        <sz val="12"/>
        <color theme="1"/>
        <rFont val="Calibri"/>
        <family val="2"/>
        <scheme val="minor"/>
      </rPr>
      <t xml:space="preserve">, change the date and call out additional </t>
    </r>
  </si>
  <si>
    <t xml:space="preserve">Any unknown risks, which you don't have the visibility needs to be called out </t>
  </si>
  <si>
    <t>NA</t>
  </si>
  <si>
    <t>Propogation of Schema, Code changes to higher environment(QA,SIT,Pre-Prod)</t>
  </si>
  <si>
    <t>Sr. Consultant</t>
  </si>
  <si>
    <t>Staff Consultant</t>
  </si>
  <si>
    <t>Associate Consultant</t>
  </si>
  <si>
    <t>Resource</t>
  </si>
  <si>
    <t>Month 1</t>
  </si>
  <si>
    <t>Month 2</t>
  </si>
  <si>
    <t>Month 3</t>
  </si>
  <si>
    <t>Month 4</t>
  </si>
  <si>
    <t>Month 5</t>
  </si>
  <si>
    <t>Month 6</t>
  </si>
  <si>
    <t>Month 7</t>
  </si>
  <si>
    <t>Month 8</t>
  </si>
  <si>
    <t>Month 9</t>
  </si>
  <si>
    <t>Month 10</t>
  </si>
  <si>
    <t>Month 11</t>
  </si>
  <si>
    <t>Month 12</t>
  </si>
  <si>
    <t>Effort Months</t>
  </si>
  <si>
    <t>OS - EM</t>
  </si>
  <si>
    <t>OS - DB CON L6</t>
  </si>
  <si>
    <t>OS - DB CON L5</t>
  </si>
  <si>
    <t>GCCI - EM</t>
  </si>
  <si>
    <t>GCCI - DB CON L6</t>
  </si>
  <si>
    <t>GCCI - DB CON L5</t>
  </si>
  <si>
    <t>GCCI - DB CON L4</t>
  </si>
  <si>
    <t>PARTNER - DB CON L6</t>
  </si>
  <si>
    <t>PARTNER - DB CON L5</t>
  </si>
  <si>
    <t>PARTNER - DB CON L4</t>
  </si>
  <si>
    <t>Target</t>
  </si>
  <si>
    <t>12 months</t>
  </si>
  <si>
    <t>OS -- Onsite</t>
  </si>
  <si>
    <t>Partner %</t>
  </si>
  <si>
    <t>GCC1</t>
  </si>
  <si>
    <t>PARTNER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</si>
</sst>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0\)"/>
  </numFmts>
  <fonts count="13">
    <font>
      <sz val="12"/>
      <color theme="1"/>
      <name val="Calibri"/>
      <family val="2"/>
      <scheme val="minor"/>
    </font>
    <font>
      <b/>
      <sz val="12"/>
      <color theme="1"/>
      <name val="Calibri"/>
      <family val="2"/>
      <scheme val="minor"/>
    </font>
    <font>
      <b/>
      <sz val="12"/>
      <color theme="1"/>
      <name val="Calibri"/>
      <family val="2"/>
    </font>
    <font>
      <sz val="12"/>
      <color theme="1"/>
      <name val="Calibri"/>
      <family val="2"/>
    </font>
    <font>
      <sz val="12"/>
      <color rgb="FF000000"/>
      <name val="Calibri"/>
      <family val="2"/>
      <scheme val="minor"/>
    </font>
    <font>
      <b/>
      <sz val="12"/>
      <color rgb="FF000000"/>
      <name val="Calibri"/>
      <family val="2"/>
      <scheme val="minor"/>
    </font>
    <font>
      <sz val="8"/>
      <name val="Calibri"/>
      <family val="2"/>
      <scheme val="minor"/>
    </font>
    <font>
      <b/>
      <sz val="12"/>
      <color rgb="FF000000"/>
      <name val="Amazon Ember Regular"/>
    </font>
    <font>
      <sz val="12"/>
      <color rgb="FF000000"/>
      <name val="Amazon Ember Regular"/>
    </font>
    <font>
      <sz val="12"/>
      <color theme="2" tint="-0.89999084444715716"/>
      <name val="Calibri"/>
      <family val="2"/>
      <scheme val="minor"/>
    </font>
    <font>
      <sz val="12"/>
      <color theme="1"/>
      <name val="AmazonEmber"/>
    </font>
    <font>
      <sz val="12"/>
      <color rgb="FF000000"/>
      <name val="Calibri"/>
      <family val="2"/>
    </font>
    <font>
      <b/>
      <sz val="14"/>
      <color theme="1"/>
      <name val="Calibri"/>
      <family val="2"/>
      <scheme val="minor"/>
    </font>
  </fonts>
  <fills count="26">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A6A6A6"/>
        <bgColor rgb="FF000000"/>
      </patternFill>
    </fill>
    <fill>
      <patternFill patternType="solid">
        <fgColor rgb="FFFFE699"/>
        <bgColor rgb="FF000000"/>
      </patternFill>
    </fill>
    <fill>
      <patternFill patternType="solid">
        <fgColor rgb="FFF2F2F2"/>
        <bgColor rgb="FF000000"/>
      </patternFill>
    </fill>
    <fill>
      <patternFill patternType="solid">
        <fgColor rgb="FFD0CECE"/>
        <bgColor rgb="FF000000"/>
      </patternFill>
    </fill>
    <fill>
      <patternFill patternType="solid">
        <fgColor rgb="FFE7E6E6"/>
        <bgColor rgb="FF000000"/>
      </patternFill>
    </fill>
    <fill>
      <patternFill patternType="solid">
        <fgColor rgb="FFD9D9D9"/>
        <bgColor rgb="FF000000"/>
      </patternFill>
    </fill>
    <fill>
      <patternFill patternType="solid">
        <fgColor rgb="FFC09194"/>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rgb="FFB4FBFF"/>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FF9300"/>
        <bgColor indexed="64"/>
      </patternFill>
    </fill>
    <fill>
      <patternFill patternType="solid">
        <fgColor rgb="FF945200"/>
        <bgColor indexed="64"/>
      </patternFill>
    </fill>
    <fill>
      <patternFill patternType="solid">
        <fgColor theme="5"/>
        <bgColor indexed="64"/>
      </patternFill>
    </fill>
    <fill>
      <patternFill patternType="solid">
        <fgColor rgb="FFFFC000"/>
        <bgColor indexed="64"/>
      </patternFill>
    </fill>
    <fill>
      <patternFill patternType="solid">
        <fgColor rgb="FFFFFF00"/>
        <bgColor indexed="64"/>
      </patternFill>
    </fill>
    <fill>
      <patternFill patternType="solid">
        <fgColor rgb="FFF8CBAD"/>
        <bgColor rgb="FF000000"/>
      </patternFill>
    </fill>
    <fill>
      <patternFill patternType="solid">
        <fgColor rgb="FF92D050"/>
        <bgColor indexed="64"/>
      </patternFill>
    </fill>
    <fill>
      <patternFill patternType="solid">
        <fgColor rgb="FF92D050"/>
        <bgColor rgb="FF000000"/>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rgb="FF000000"/>
      </right>
      <top style="thin">
        <color indexed="64"/>
      </top>
      <bottom/>
      <diagonal/>
    </border>
    <border>
      <left style="thin">
        <color indexed="64"/>
      </left>
      <right/>
      <top/>
      <bottom/>
      <diagonal/>
    </border>
    <border>
      <left/>
      <right style="thin">
        <color rgb="FF000000"/>
      </right>
      <top/>
      <bottom/>
      <diagonal/>
    </border>
    <border>
      <left style="thin">
        <color indexed="64"/>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s>
  <cellStyleXfs count="1">
    <xf numFmtId="0" fontId="0" fillId="0" borderId="0"/>
  </cellStyleXfs>
  <cellXfs count="171">
    <xf numFmtId="0" fontId="0" fillId="0" borderId="0" xfId="0"/>
    <xf numFmtId="0" fontId="2" fillId="2" borderId="1" xfId="0" applyFont="1" applyFill="1" applyBorder="1" applyAlignment="1">
      <alignment wrapText="1"/>
    </xf>
    <xf numFmtId="0" fontId="2" fillId="2" borderId="1" xfId="0" applyFont="1" applyFill="1" applyBorder="1"/>
    <xf numFmtId="0" fontId="3" fillId="0" borderId="0" xfId="0" applyFont="1"/>
    <xf numFmtId="0" fontId="3" fillId="0" borderId="1" xfId="0" applyFont="1" applyBorder="1"/>
    <xf numFmtId="0" fontId="3" fillId="0" borderId="1" xfId="0" applyFont="1" applyBorder="1" applyAlignment="1">
      <alignment horizontal="center"/>
    </xf>
    <xf numFmtId="1" fontId="3" fillId="0" borderId="1" xfId="0" applyNumberFormat="1" applyFont="1" applyBorder="1" applyAlignment="1">
      <alignment horizontal="center"/>
    </xf>
    <xf numFmtId="164" fontId="3" fillId="0" borderId="1" xfId="0" applyNumberFormat="1" applyFont="1" applyBorder="1" applyAlignment="1">
      <alignment horizontal="center"/>
    </xf>
    <xf numFmtId="0" fontId="3" fillId="0" borderId="1" xfId="0" applyFont="1" applyBorder="1" applyAlignment="1">
      <alignment wrapText="1"/>
    </xf>
    <xf numFmtId="0" fontId="4" fillId="0" borderId="0" xfId="0" applyFont="1"/>
    <xf numFmtId="0" fontId="4" fillId="0" borderId="1" xfId="0" applyFont="1" applyBorder="1"/>
    <xf numFmtId="0" fontId="5" fillId="0" borderId="1" xfId="0" applyFont="1" applyBorder="1"/>
    <xf numFmtId="0" fontId="0" fillId="0" borderId="1" xfId="0" applyBorder="1"/>
    <xf numFmtId="0" fontId="1" fillId="0" borderId="1" xfId="0" applyFont="1" applyBorder="1"/>
    <xf numFmtId="0" fontId="0" fillId="0" borderId="1" xfId="0" applyBorder="1" applyAlignment="1">
      <alignment wrapText="1"/>
    </xf>
    <xf numFmtId="0" fontId="0" fillId="0" borderId="0" xfId="0" applyAlignment="1">
      <alignment wrapText="1"/>
    </xf>
    <xf numFmtId="0" fontId="2" fillId="4" borderId="1" xfId="0" applyFont="1" applyFill="1" applyBorder="1"/>
    <xf numFmtId="0" fontId="4" fillId="0" borderId="0" xfId="0" applyFont="1" applyAlignment="1">
      <alignment wrapText="1"/>
    </xf>
    <xf numFmtId="0" fontId="4" fillId="6" borderId="5" xfId="0" applyFont="1" applyFill="1" applyBorder="1"/>
    <xf numFmtId="0" fontId="4" fillId="6" borderId="12" xfId="0" applyFont="1" applyFill="1" applyBorder="1" applyAlignment="1">
      <alignment wrapText="1"/>
    </xf>
    <xf numFmtId="0" fontId="5" fillId="7" borderId="1" xfId="0" applyFont="1" applyFill="1" applyBorder="1" applyAlignment="1">
      <alignment wrapText="1"/>
    </xf>
    <xf numFmtId="0" fontId="4" fillId="8" borderId="4" xfId="0" applyFont="1" applyFill="1" applyBorder="1"/>
    <xf numFmtId="0" fontId="4" fillId="9" borderId="4" xfId="0" applyFont="1" applyFill="1" applyBorder="1"/>
    <xf numFmtId="0" fontId="4" fillId="0" borderId="4" xfId="0" applyFont="1" applyBorder="1" applyAlignment="1">
      <alignment wrapText="1"/>
    </xf>
    <xf numFmtId="0" fontId="4" fillId="7" borderId="6" xfId="0" applyFont="1" applyFill="1" applyBorder="1" applyAlignment="1">
      <alignment wrapText="1"/>
    </xf>
    <xf numFmtId="0" fontId="4" fillId="8" borderId="9" xfId="0" applyFont="1" applyFill="1" applyBorder="1"/>
    <xf numFmtId="0" fontId="4" fillId="9" borderId="9" xfId="0" applyFont="1" applyFill="1" applyBorder="1"/>
    <xf numFmtId="0" fontId="4" fillId="0" borderId="9" xfId="0" applyFont="1" applyBorder="1" applyAlignment="1">
      <alignment wrapText="1"/>
    </xf>
    <xf numFmtId="0" fontId="5" fillId="7" borderId="6" xfId="0" applyFont="1" applyFill="1" applyBorder="1" applyAlignment="1">
      <alignment wrapText="1"/>
    </xf>
    <xf numFmtId="0" fontId="3" fillId="0" borderId="23" xfId="0" applyFont="1" applyFill="1" applyBorder="1"/>
    <xf numFmtId="0" fontId="1" fillId="4" borderId="1" xfId="0" applyFont="1" applyFill="1" applyBorder="1"/>
    <xf numFmtId="0" fontId="1" fillId="17" borderId="1" xfId="0" applyFont="1" applyFill="1" applyBorder="1"/>
    <xf numFmtId="0" fontId="0" fillId="0" borderId="0" xfId="0" applyAlignment="1">
      <alignment horizontal="left" vertical="top" wrapText="1"/>
    </xf>
    <xf numFmtId="0" fontId="0" fillId="0" borderId="1" xfId="0" applyBorder="1" applyAlignment="1">
      <alignment horizontal="left" vertical="top" wrapText="1"/>
    </xf>
    <xf numFmtId="0" fontId="4" fillId="0" borderId="1" xfId="0" applyFont="1" applyBorder="1" applyAlignment="1">
      <alignment horizontal="left" vertical="top" wrapText="1"/>
    </xf>
    <xf numFmtId="0" fontId="0" fillId="0" borderId="7" xfId="0" applyBorder="1" applyAlignment="1">
      <alignment horizontal="left" vertical="top" wrapText="1"/>
    </xf>
    <xf numFmtId="0" fontId="4" fillId="0" borderId="6" xfId="0" applyFont="1" applyBorder="1" applyAlignment="1">
      <alignment horizontal="left" vertical="top" wrapText="1"/>
    </xf>
    <xf numFmtId="0" fontId="4" fillId="0" borderId="25" xfId="0" applyFont="1" applyBorder="1" applyAlignment="1">
      <alignment horizontal="left" vertical="top" wrapText="1"/>
    </xf>
    <xf numFmtId="0" fontId="0" fillId="0" borderId="0" xfId="0" applyBorder="1" applyAlignment="1">
      <alignment horizontal="left" vertical="top" wrapText="1"/>
    </xf>
    <xf numFmtId="0" fontId="4" fillId="0" borderId="24" xfId="0" applyFont="1" applyBorder="1" applyAlignment="1">
      <alignment horizontal="left" vertical="top" wrapText="1"/>
    </xf>
    <xf numFmtId="0" fontId="4" fillId="0" borderId="0" xfId="0" applyFont="1" applyBorder="1" applyAlignment="1">
      <alignment horizontal="left" vertical="top" wrapText="1"/>
    </xf>
    <xf numFmtId="0" fontId="5" fillId="0" borderId="0" xfId="0" applyFont="1" applyBorder="1" applyAlignment="1">
      <alignment horizontal="left" vertical="top" wrapText="1"/>
    </xf>
    <xf numFmtId="0" fontId="4" fillId="0" borderId="24" xfId="0" applyFont="1" applyBorder="1" applyAlignment="1">
      <alignment horizontal="center" vertical="center" wrapText="1"/>
    </xf>
    <xf numFmtId="0" fontId="4" fillId="0" borderId="0" xfId="0" applyFont="1" applyBorder="1" applyAlignment="1">
      <alignment horizontal="left" vertical="center" wrapText="1"/>
    </xf>
    <xf numFmtId="0" fontId="0" fillId="0" borderId="0" xfId="0" applyBorder="1" applyAlignment="1">
      <alignment horizontal="left" vertical="center" wrapText="1"/>
    </xf>
    <xf numFmtId="0" fontId="0" fillId="0" borderId="0" xfId="0" applyAlignment="1">
      <alignment horizontal="left" vertical="center" wrapText="1"/>
    </xf>
    <xf numFmtId="0" fontId="0" fillId="4" borderId="6" xfId="0" applyFill="1" applyBorder="1" applyAlignment="1">
      <alignment horizontal="center" vertical="top" wrapText="1"/>
    </xf>
    <xf numFmtId="0" fontId="0" fillId="16" borderId="6" xfId="0" applyFill="1" applyBorder="1" applyAlignment="1">
      <alignment horizontal="center" vertical="top" wrapText="1"/>
    </xf>
    <xf numFmtId="0" fontId="0" fillId="11" borderId="6" xfId="0" applyFill="1" applyBorder="1" applyAlignment="1">
      <alignment horizontal="center" vertical="top" wrapText="1"/>
    </xf>
    <xf numFmtId="0" fontId="0" fillId="12" borderId="6" xfId="0" applyFill="1" applyBorder="1" applyAlignment="1">
      <alignment horizontal="center" vertical="top" wrapText="1"/>
    </xf>
    <xf numFmtId="0" fontId="4" fillId="5" borderId="6" xfId="0" applyFont="1" applyFill="1" applyBorder="1" applyAlignment="1">
      <alignment horizontal="center" vertical="top" wrapText="1"/>
    </xf>
    <xf numFmtId="0" fontId="0" fillId="15" borderId="6" xfId="0" applyFill="1" applyBorder="1" applyAlignment="1">
      <alignment horizontal="center" vertical="top" wrapText="1"/>
    </xf>
    <xf numFmtId="0" fontId="0" fillId="16" borderId="1" xfId="0" applyFill="1" applyBorder="1" applyAlignment="1">
      <alignment horizontal="center" vertical="top" wrapText="1"/>
    </xf>
    <xf numFmtId="0" fontId="0" fillId="12" borderId="1" xfId="0" applyFill="1" applyBorder="1" applyAlignment="1">
      <alignment horizontal="center" vertical="top" wrapText="1"/>
    </xf>
    <xf numFmtId="0" fontId="4" fillId="5" borderId="1" xfId="0" applyFont="1" applyFill="1" applyBorder="1" applyAlignment="1">
      <alignment horizontal="center" vertical="top" wrapText="1"/>
    </xf>
    <xf numFmtId="0" fontId="0" fillId="15" borderId="1" xfId="0" applyFill="1" applyBorder="1" applyAlignment="1">
      <alignment horizontal="center" vertical="top" wrapText="1"/>
    </xf>
    <xf numFmtId="0" fontId="4" fillId="0" borderId="1" xfId="0" applyFont="1" applyFill="1" applyBorder="1" applyAlignment="1">
      <alignment horizontal="center" vertical="top" wrapText="1"/>
    </xf>
    <xf numFmtId="0" fontId="0" fillId="0" borderId="1" xfId="0" applyFill="1" applyBorder="1" applyAlignment="1">
      <alignment horizontal="center" vertical="top" wrapText="1"/>
    </xf>
    <xf numFmtId="0" fontId="4" fillId="0" borderId="1" xfId="0" applyFont="1" applyBorder="1" applyAlignment="1">
      <alignment horizontal="center" vertical="top" wrapText="1"/>
    </xf>
    <xf numFmtId="0" fontId="5" fillId="18" borderId="7" xfId="0" applyFont="1" applyFill="1" applyBorder="1" applyAlignment="1">
      <alignment horizontal="center" vertical="top" wrapText="1"/>
    </xf>
    <xf numFmtId="1" fontId="1" fillId="18" borderId="21" xfId="0" applyNumberFormat="1" applyFont="1" applyFill="1" applyBorder="1" applyAlignment="1">
      <alignment horizontal="center" vertical="top" wrapText="1"/>
    </xf>
    <xf numFmtId="0" fontId="0" fillId="0" borderId="21" xfId="0" applyBorder="1" applyAlignment="1">
      <alignment horizontal="left" vertical="top" wrapText="1"/>
    </xf>
    <xf numFmtId="0" fontId="0" fillId="0" borderId="0" xfId="0" applyAlignment="1">
      <alignment horizontal="center" vertical="top" wrapText="1"/>
    </xf>
    <xf numFmtId="0" fontId="4" fillId="0" borderId="24" xfId="0" applyFont="1" applyBorder="1" applyAlignment="1">
      <alignment horizontal="center" vertical="top" wrapText="1"/>
    </xf>
    <xf numFmtId="0" fontId="4" fillId="0" borderId="0" xfId="0" applyFont="1" applyBorder="1" applyAlignment="1">
      <alignment horizontal="center" vertical="top" wrapText="1"/>
    </xf>
    <xf numFmtId="0" fontId="5" fillId="0" borderId="0" xfId="0" applyFont="1" applyBorder="1" applyAlignment="1">
      <alignment horizontal="center" vertical="top" wrapText="1"/>
    </xf>
    <xf numFmtId="0" fontId="0" fillId="0" borderId="0" xfId="0" applyBorder="1" applyAlignment="1">
      <alignment horizontal="center" vertical="top" wrapText="1"/>
    </xf>
    <xf numFmtId="0" fontId="0" fillId="0" borderId="28" xfId="0" applyBorder="1" applyAlignment="1">
      <alignment vertical="center" wrapText="1"/>
    </xf>
    <xf numFmtId="0" fontId="0" fillId="19" borderId="10" xfId="0" applyFill="1" applyBorder="1" applyAlignment="1">
      <alignment horizontal="left" vertical="top" wrapText="1"/>
    </xf>
    <xf numFmtId="0" fontId="0" fillId="0" borderId="0" xfId="0" applyFill="1" applyAlignment="1">
      <alignment horizontal="center" vertical="top" wrapText="1"/>
    </xf>
    <xf numFmtId="0" fontId="4" fillId="0" borderId="23" xfId="0" applyFont="1" applyBorder="1" applyAlignment="1">
      <alignment horizontal="center" vertical="top" wrapText="1"/>
    </xf>
    <xf numFmtId="1" fontId="0" fillId="0" borderId="30" xfId="0" applyNumberFormat="1" applyBorder="1" applyAlignment="1">
      <alignment horizontal="center" vertical="top" wrapText="1"/>
    </xf>
    <xf numFmtId="1" fontId="0" fillId="0" borderId="1" xfId="0" applyNumberFormat="1" applyBorder="1" applyAlignment="1">
      <alignment horizontal="center" vertical="top" wrapText="1"/>
    </xf>
    <xf numFmtId="0" fontId="0" fillId="4" borderId="1" xfId="0" applyFill="1" applyBorder="1" applyAlignment="1">
      <alignment horizontal="left" vertical="top" wrapText="1"/>
    </xf>
    <xf numFmtId="0" fontId="0" fillId="16" borderId="1" xfId="0" applyFill="1" applyBorder="1" applyAlignment="1">
      <alignment horizontal="left" vertical="top" wrapText="1"/>
    </xf>
    <xf numFmtId="0" fontId="0" fillId="11" borderId="1" xfId="0" applyFill="1" applyBorder="1" applyAlignment="1">
      <alignment horizontal="left" vertical="top" wrapText="1"/>
    </xf>
    <xf numFmtId="0" fontId="0" fillId="12" borderId="1" xfId="0" applyFill="1" applyBorder="1" applyAlignment="1">
      <alignment horizontal="left" vertical="top" wrapText="1"/>
    </xf>
    <xf numFmtId="0" fontId="0" fillId="19" borderId="1" xfId="0" applyFill="1" applyBorder="1" applyAlignment="1">
      <alignment horizontal="left" vertical="top" wrapText="1"/>
    </xf>
    <xf numFmtId="0" fontId="0" fillId="13" borderId="1" xfId="0" applyFill="1" applyBorder="1" applyAlignment="1">
      <alignment horizontal="left" vertical="top" wrapText="1"/>
    </xf>
    <xf numFmtId="0" fontId="0" fillId="15" borderId="1" xfId="0" applyFill="1" applyBorder="1" applyAlignment="1">
      <alignment horizontal="left" vertical="top" wrapText="1"/>
    </xf>
    <xf numFmtId="0" fontId="1" fillId="20" borderId="1" xfId="0" applyFont="1" applyFill="1" applyBorder="1" applyAlignment="1">
      <alignment horizontal="left" vertical="top" wrapText="1"/>
    </xf>
    <xf numFmtId="1" fontId="0" fillId="0" borderId="1" xfId="0" applyNumberFormat="1" applyFont="1" applyBorder="1" applyAlignment="1">
      <alignment horizontal="center" vertical="top" wrapText="1"/>
    </xf>
    <xf numFmtId="0" fontId="9" fillId="0" borderId="1" xfId="0" applyFont="1" applyBorder="1" applyAlignment="1">
      <alignment horizontal="left" vertical="top" wrapText="1"/>
    </xf>
    <xf numFmtId="0" fontId="0" fillId="0" borderId="31" xfId="0" applyBorder="1" applyAlignment="1">
      <alignment horizontal="left" vertical="top" wrapText="1"/>
    </xf>
    <xf numFmtId="0" fontId="4" fillId="0" borderId="29" xfId="0" applyFont="1" applyBorder="1" applyAlignment="1">
      <alignment horizontal="left" vertical="top" wrapText="1"/>
    </xf>
    <xf numFmtId="0" fontId="0" fillId="14" borderId="29" xfId="0" applyFill="1" applyBorder="1" applyAlignment="1">
      <alignment horizontal="center"/>
    </xf>
    <xf numFmtId="0" fontId="0" fillId="0" borderId="1" xfId="0" applyBorder="1" applyAlignment="1">
      <alignment horizontal="center" vertical="top" wrapText="1"/>
    </xf>
    <xf numFmtId="0" fontId="3" fillId="0" borderId="2" xfId="0" applyFont="1" applyBorder="1" applyAlignment="1">
      <alignment horizontal="left"/>
    </xf>
    <xf numFmtId="0" fontId="2" fillId="4" borderId="1" xfId="0" applyFont="1" applyFill="1" applyBorder="1" applyAlignment="1">
      <alignment horizontal="center"/>
    </xf>
    <xf numFmtId="0" fontId="2" fillId="2" borderId="2" xfId="0" applyFont="1" applyFill="1" applyBorder="1" applyAlignment="1">
      <alignment horizontal="center"/>
    </xf>
    <xf numFmtId="164" fontId="3" fillId="4" borderId="1" xfId="0" applyNumberFormat="1" applyFont="1" applyFill="1" applyBorder="1" applyAlignment="1">
      <alignment horizontal="center"/>
    </xf>
    <xf numFmtId="164" fontId="0" fillId="4" borderId="1" xfId="0" applyNumberFormat="1" applyFill="1" applyBorder="1" applyAlignment="1">
      <alignment horizontal="center"/>
    </xf>
    <xf numFmtId="164" fontId="1" fillId="17" borderId="1" xfId="0" applyNumberFormat="1" applyFont="1" applyFill="1" applyBorder="1" applyAlignment="1">
      <alignment horizontal="center"/>
    </xf>
    <xf numFmtId="0" fontId="4" fillId="0" borderId="1" xfId="0" applyFont="1" applyFill="1" applyBorder="1"/>
    <xf numFmtId="0" fontId="0" fillId="0" borderId="0" xfId="0" applyFill="1"/>
    <xf numFmtId="0" fontId="0" fillId="0" borderId="1" xfId="0" applyBorder="1" applyAlignment="1">
      <alignment vertical="top" wrapText="1"/>
    </xf>
    <xf numFmtId="0" fontId="2" fillId="0" borderId="0" xfId="0" applyFont="1"/>
    <xf numFmtId="0" fontId="0" fillId="0" borderId="0" xfId="0" applyFill="1" applyBorder="1" applyAlignment="1">
      <alignment vertical="top" wrapText="1"/>
    </xf>
    <xf numFmtId="0" fontId="0" fillId="0" borderId="0" xfId="0" applyFill="1" applyBorder="1" applyAlignment="1">
      <alignment horizontal="left" vertical="top" wrapText="1"/>
    </xf>
    <xf numFmtId="0" fontId="0" fillId="0" borderId="0" xfId="0" applyFill="1" applyBorder="1" applyAlignment="1">
      <alignment horizontal="center" vertical="top" wrapText="1"/>
    </xf>
    <xf numFmtId="1" fontId="0" fillId="0" borderId="0" xfId="0" applyNumberFormat="1" applyFill="1" applyBorder="1" applyAlignment="1">
      <alignment horizontal="center" vertical="top" wrapText="1"/>
    </xf>
    <xf numFmtId="1" fontId="0" fillId="0" borderId="0" xfId="0" applyNumberFormat="1" applyFont="1" applyFill="1" applyBorder="1" applyAlignment="1">
      <alignment horizontal="center" vertical="top" wrapText="1"/>
    </xf>
    <xf numFmtId="1" fontId="1" fillId="0" borderId="0" xfId="0" applyNumberFormat="1" applyFont="1" applyFill="1" applyBorder="1" applyAlignment="1">
      <alignment vertical="top" wrapText="1"/>
    </xf>
    <xf numFmtId="0" fontId="1" fillId="0" borderId="0" xfId="0" applyFont="1" applyFill="1" applyBorder="1" applyAlignment="1"/>
    <xf numFmtId="0" fontId="1" fillId="14" borderId="1" xfId="0" applyFont="1" applyFill="1" applyBorder="1" applyAlignment="1">
      <alignment horizontal="center"/>
    </xf>
    <xf numFmtId="1" fontId="1" fillId="0" borderId="1" xfId="0" applyNumberFormat="1" applyFont="1" applyFill="1" applyBorder="1" applyAlignment="1">
      <alignment horizontal="center"/>
    </xf>
    <xf numFmtId="0" fontId="2" fillId="0" borderId="1" xfId="0" applyFont="1" applyBorder="1"/>
    <xf numFmtId="0" fontId="2" fillId="0" borderId="1" xfId="0" applyFont="1" applyBorder="1" applyAlignment="1">
      <alignment horizontal="center"/>
    </xf>
    <xf numFmtId="0" fontId="10" fillId="0" borderId="1" xfId="0" applyFont="1" applyBorder="1" applyAlignment="1">
      <alignment horizontal="center"/>
    </xf>
    <xf numFmtId="0" fontId="11" fillId="0" borderId="0" xfId="0" applyFont="1"/>
    <xf numFmtId="164" fontId="2" fillId="4" borderId="1" xfId="0" applyNumberFormat="1" applyFont="1" applyFill="1" applyBorder="1" applyAlignment="1">
      <alignment horizontal="center"/>
    </xf>
    <xf numFmtId="0" fontId="0" fillId="0" borderId="0" xfId="0" applyBorder="1"/>
    <xf numFmtId="0" fontId="0" fillId="0" borderId="1" xfId="0" applyFont="1" applyBorder="1" applyAlignment="1">
      <alignment horizontal="center" wrapText="1"/>
    </xf>
    <xf numFmtId="0" fontId="0" fillId="0" borderId="1" xfId="0" applyFont="1" applyBorder="1" applyAlignment="1">
      <alignment horizontal="left"/>
    </xf>
    <xf numFmtId="0" fontId="0" fillId="0" borderId="1" xfId="0" applyFont="1" applyBorder="1" applyAlignment="1">
      <alignment horizontal="left" wrapText="1"/>
    </xf>
    <xf numFmtId="0" fontId="1" fillId="3" borderId="1" xfId="0" applyFont="1" applyFill="1" applyBorder="1" applyAlignment="1">
      <alignment wrapText="1"/>
    </xf>
    <xf numFmtId="0" fontId="1" fillId="3" borderId="1" xfId="0" applyFont="1" applyFill="1" applyBorder="1"/>
    <xf numFmtId="0" fontId="1" fillId="0" borderId="3" xfId="0" applyFont="1" applyFill="1" applyBorder="1" applyAlignment="1">
      <alignment wrapText="1"/>
    </xf>
    <xf numFmtId="0" fontId="1" fillId="0" borderId="4" xfId="0" applyFont="1" applyFill="1" applyBorder="1"/>
    <xf numFmtId="0" fontId="1" fillId="21" borderId="2" xfId="0" applyFont="1" applyFill="1" applyBorder="1" applyAlignment="1">
      <alignment wrapText="1"/>
    </xf>
    <xf numFmtId="0" fontId="1" fillId="21" borderId="1" xfId="0" applyFont="1" applyFill="1" applyBorder="1" applyAlignment="1">
      <alignment wrapText="1"/>
    </xf>
    <xf numFmtId="0" fontId="0" fillId="0" borderId="0" xfId="0" applyBorder="1" applyAlignment="1">
      <alignment wrapText="1"/>
    </xf>
    <xf numFmtId="0" fontId="2" fillId="2" borderId="4" xfId="0" applyFont="1" applyFill="1" applyBorder="1" applyAlignment="1">
      <alignment horizontal="center"/>
    </xf>
    <xf numFmtId="0" fontId="3" fillId="0" borderId="1" xfId="0" applyFont="1" applyFill="1" applyBorder="1" applyAlignment="1">
      <alignment horizontal="left" wrapText="1"/>
    </xf>
    <xf numFmtId="0" fontId="3" fillId="0" borderId="1" xfId="0" applyFont="1" applyFill="1" applyBorder="1" applyAlignment="1">
      <alignment horizontal="center"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3" borderId="1" xfId="0" applyFont="1" applyFill="1" applyBorder="1" applyAlignment="1">
      <alignment horizontal="center" wrapText="1"/>
    </xf>
    <xf numFmtId="0" fontId="2" fillId="3" borderId="1" xfId="0" applyFont="1" applyFill="1" applyBorder="1" applyAlignment="1">
      <alignment horizontal="center"/>
    </xf>
    <xf numFmtId="0" fontId="2" fillId="4" borderId="1" xfId="0" applyFont="1" applyFill="1" applyBorder="1" applyAlignment="1">
      <alignment horizontal="center"/>
    </xf>
    <xf numFmtId="0" fontId="1" fillId="3" borderId="1" xfId="0" applyFont="1" applyFill="1" applyBorder="1" applyAlignment="1">
      <alignment horizontal="center"/>
    </xf>
    <xf numFmtId="0" fontId="0" fillId="0" borderId="8" xfId="0" applyBorder="1" applyAlignment="1">
      <alignment horizontal="left" vertical="top" wrapText="1"/>
    </xf>
    <xf numFmtId="0" fontId="0" fillId="0" borderId="10" xfId="0" applyBorder="1" applyAlignment="1">
      <alignment horizontal="left" vertical="top" wrapText="1"/>
    </xf>
    <xf numFmtId="0" fontId="4" fillId="0" borderId="6" xfId="0" applyFont="1" applyBorder="1" applyAlignment="1">
      <alignment horizontal="center" vertical="top" wrapText="1"/>
    </xf>
    <xf numFmtId="0" fontId="0" fillId="0" borderId="1" xfId="0" applyBorder="1" applyAlignment="1">
      <alignment horizontal="center" vertical="top" wrapText="1"/>
    </xf>
    <xf numFmtId="0" fontId="0" fillId="0" borderId="11" xfId="0" applyBorder="1" applyAlignment="1">
      <alignment horizontal="center" vertical="top" wrapText="1"/>
    </xf>
    <xf numFmtId="0" fontId="0" fillId="0" borderId="22" xfId="0" applyBorder="1" applyAlignment="1">
      <alignment horizontal="center" vertical="top" wrapText="1"/>
    </xf>
    <xf numFmtId="0" fontId="0" fillId="0" borderId="27" xfId="0" applyBorder="1" applyAlignment="1">
      <alignment horizontal="center" vertical="center" wrapText="1"/>
    </xf>
    <xf numFmtId="0" fontId="0" fillId="0" borderId="26" xfId="0" applyBorder="1" applyAlignment="1">
      <alignment horizontal="center" vertical="center" wrapText="1"/>
    </xf>
    <xf numFmtId="0" fontId="0" fillId="0" borderId="28" xfId="0" applyBorder="1" applyAlignment="1">
      <alignment vertical="center" wrapText="1"/>
    </xf>
    <xf numFmtId="0" fontId="1" fillId="3" borderId="1" xfId="0" applyFont="1" applyFill="1" applyBorder="1" applyAlignment="1">
      <alignment horizontal="center" wrapText="1"/>
    </xf>
    <xf numFmtId="0" fontId="1" fillId="3" borderId="2" xfId="0" applyFont="1" applyFill="1" applyBorder="1" applyAlignment="1">
      <alignment horizontal="center" wrapText="1"/>
    </xf>
    <xf numFmtId="0" fontId="1" fillId="3" borderId="3" xfId="0" applyFont="1" applyFill="1" applyBorder="1" applyAlignment="1">
      <alignment horizontal="center" wrapText="1"/>
    </xf>
    <xf numFmtId="0" fontId="1" fillId="3" borderId="4" xfId="0" applyFont="1" applyFill="1" applyBorder="1" applyAlignment="1">
      <alignment horizontal="center" wrapText="1"/>
    </xf>
    <xf numFmtId="0" fontId="0" fillId="0" borderId="5" xfId="0" applyBorder="1" applyAlignment="1">
      <alignment horizontal="left"/>
    </xf>
    <xf numFmtId="0" fontId="0" fillId="0" borderId="6" xfId="0" applyBorder="1" applyAlignment="1">
      <alignment horizontal="left"/>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7" fillId="10" borderId="13" xfId="0" applyFont="1" applyFill="1" applyBorder="1" applyAlignment="1">
      <alignment horizontal="left" vertical="center" wrapText="1" readingOrder="1"/>
    </xf>
    <xf numFmtId="0" fontId="7" fillId="10" borderId="14" xfId="0" applyFont="1" applyFill="1" applyBorder="1" applyAlignment="1">
      <alignment horizontal="left" vertical="center" wrapText="1" readingOrder="1"/>
    </xf>
    <xf numFmtId="0" fontId="7" fillId="10" borderId="15" xfId="0" applyFont="1" applyFill="1" applyBorder="1" applyAlignment="1">
      <alignment horizontal="left" vertical="center" wrapText="1" readingOrder="1"/>
    </xf>
    <xf numFmtId="0" fontId="7" fillId="10" borderId="16" xfId="0" applyFont="1" applyFill="1" applyBorder="1" applyAlignment="1">
      <alignment horizontal="left" vertical="center" wrapText="1" readingOrder="1"/>
    </xf>
    <xf numFmtId="0" fontId="7" fillId="10" borderId="0" xfId="0" applyFont="1" applyFill="1" applyAlignment="1">
      <alignment horizontal="left" vertical="center" wrapText="1" readingOrder="1"/>
    </xf>
    <xf numFmtId="0" fontId="7" fillId="10" borderId="17" xfId="0" applyFont="1" applyFill="1" applyBorder="1" applyAlignment="1">
      <alignment horizontal="left" vertical="center" wrapText="1" readingOrder="1"/>
    </xf>
    <xf numFmtId="0" fontId="7" fillId="10" borderId="18" xfId="0" applyFont="1" applyFill="1" applyBorder="1" applyAlignment="1">
      <alignment horizontal="left" vertical="center" wrapText="1" readingOrder="1"/>
    </xf>
    <xf numFmtId="0" fontId="7" fillId="10" borderId="19" xfId="0" applyFont="1" applyFill="1" applyBorder="1" applyAlignment="1">
      <alignment horizontal="left" vertical="center" wrapText="1" readingOrder="1"/>
    </xf>
    <xf numFmtId="0" fontId="7" fillId="10" borderId="20" xfId="0" applyFont="1" applyFill="1" applyBorder="1" applyAlignment="1">
      <alignment horizontal="left" vertical="center" wrapText="1" readingOrder="1"/>
    </xf>
    <xf numFmtId="0" fontId="12" fillId="0" borderId="1" xfId="0" applyFont="1" applyBorder="1"/>
    <xf numFmtId="0" fontId="0" fillId="22" borderId="1" xfId="0" applyFill="1" applyBorder="1"/>
    <xf numFmtId="0" fontId="0" fillId="4" borderId="1" xfId="0" applyFill="1" applyBorder="1"/>
    <xf numFmtId="0" fontId="4" fillId="23" borderId="1" xfId="0" applyFont="1" applyFill="1" applyBorder="1"/>
    <xf numFmtId="0" fontId="0" fillId="24" borderId="1" xfId="0" applyFill="1" applyBorder="1"/>
    <xf numFmtId="0" fontId="4" fillId="25" borderId="1" xfId="0" applyFont="1" applyFill="1" applyBorder="1"/>
    <xf numFmtId="0" fontId="1" fillId="0" borderId="0" xfId="0" applyFont="1"/>
    <xf numFmtId="0" fontId="0" fillId="22" borderId="0" xfId="0" applyFill="1"/>
    <xf numFmtId="9" fontId="0" fillId="0" borderId="1" xfId="0" applyNumberFormat="1" applyBorder="1"/>
    <xf numFmtId="0" fontId="0" fillId="4" borderId="0" xfId="0" applyFill="1"/>
    <xf numFmtId="0" fontId="0" fillId="24" borderId="0" xfId="0" applyFill="1"/>
  </cellXfs>
  <cellStyles count="1">
    <cellStyle name="Normal" xfId="0" builtinId="0"/>
  </cellStyles>
  <dxfs count="0"/>
  <tableStyles count="0" defaultTableStyle="TableStyleMedium2" defaultPivotStyle="PivotStyleLight16"/>
  <colors>
    <mruColors>
      <color rgb="FF945200"/>
      <color rgb="FFF9888D"/>
      <color rgb="FFE1B4FF"/>
      <color rgb="FFD5FC79"/>
      <color rgb="FFFF9300"/>
      <color rgb="FFB7915B"/>
      <color rgb="FFB7F99F"/>
      <color rgb="FFCDB130"/>
      <color rgb="FF74F9E7"/>
      <color rgb="FFFFBA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E18BE-3085-F541-837D-DC97336BC443}">
  <dimension ref="A1:I69"/>
  <sheetViews>
    <sheetView workbookViewId="0">
      <selection activeCell="A24" sqref="A24"/>
    </sheetView>
  </sheetViews>
  <sheetFormatPr baseColWidth="10" defaultRowHeight="16"/>
  <cols>
    <col min="1" max="1" width="84.6640625" customWidth="1"/>
    <col min="2" max="2" width="23.33203125" customWidth="1"/>
    <col min="5" max="5" width="26.5" customWidth="1"/>
    <col min="6" max="6" width="13.5" customWidth="1"/>
    <col min="8" max="8" width="33.1640625" customWidth="1"/>
    <col min="9" max="9" width="16.33203125" customWidth="1"/>
  </cols>
  <sheetData>
    <row r="1" spans="1:9" ht="17">
      <c r="A1" s="1" t="s">
        <v>182</v>
      </c>
      <c r="B1" s="87"/>
    </row>
    <row r="2" spans="1:9">
      <c r="A2" s="2" t="s">
        <v>183</v>
      </c>
      <c r="B2" s="87"/>
    </row>
    <row r="3" spans="1:9">
      <c r="A3" s="3"/>
      <c r="B3" s="3"/>
    </row>
    <row r="4" spans="1:9">
      <c r="A4" s="3"/>
      <c r="B4" s="3"/>
    </row>
    <row r="5" spans="1:9">
      <c r="A5" s="131" t="s">
        <v>63</v>
      </c>
      <c r="B5" s="88" t="s">
        <v>0</v>
      </c>
      <c r="E5" s="125" t="s">
        <v>185</v>
      </c>
      <c r="F5" s="125"/>
      <c r="G5" s="3"/>
      <c r="H5" s="2" t="s">
        <v>186</v>
      </c>
      <c r="I5" s="2" t="s">
        <v>187</v>
      </c>
    </row>
    <row r="6" spans="1:9">
      <c r="A6" s="131"/>
      <c r="B6" s="16" t="s">
        <v>170</v>
      </c>
      <c r="E6" s="106"/>
      <c r="F6" s="107" t="s">
        <v>188</v>
      </c>
      <c r="G6" s="96"/>
      <c r="H6" s="4" t="s">
        <v>189</v>
      </c>
      <c r="I6" s="5"/>
    </row>
    <row r="7" spans="1:9">
      <c r="A7" s="130" t="s">
        <v>1</v>
      </c>
      <c r="B7" s="130"/>
      <c r="E7" s="106" t="s">
        <v>190</v>
      </c>
      <c r="F7" s="107" t="s">
        <v>170</v>
      </c>
      <c r="G7" s="96"/>
      <c r="H7" s="4" t="s">
        <v>191</v>
      </c>
      <c r="I7" s="5"/>
    </row>
    <row r="8" spans="1:9">
      <c r="A8" s="4" t="s">
        <v>2</v>
      </c>
      <c r="B8" s="5">
        <v>0</v>
      </c>
      <c r="E8" s="4" t="s">
        <v>192</v>
      </c>
      <c r="F8" s="5"/>
      <c r="G8" s="96"/>
      <c r="H8" s="4" t="s">
        <v>193</v>
      </c>
      <c r="I8" s="5"/>
    </row>
    <row r="9" spans="1:9" ht="17">
      <c r="A9" s="8" t="s">
        <v>3</v>
      </c>
      <c r="B9" s="5">
        <v>0</v>
      </c>
      <c r="E9" s="4" t="s">
        <v>194</v>
      </c>
      <c r="F9" s="108"/>
      <c r="G9" s="109"/>
      <c r="H9" s="4" t="s">
        <v>195</v>
      </c>
      <c r="I9" s="5"/>
    </row>
    <row r="10" spans="1:9" ht="16" customHeight="1">
      <c r="A10" s="129" t="s">
        <v>4</v>
      </c>
      <c r="B10" s="129"/>
      <c r="E10" s="4" t="s">
        <v>196</v>
      </c>
      <c r="F10" s="108"/>
      <c r="G10" s="109"/>
      <c r="H10" s="4" t="s">
        <v>197</v>
      </c>
      <c r="I10" s="5"/>
    </row>
    <row r="11" spans="1:9">
      <c r="A11" s="4" t="s">
        <v>5</v>
      </c>
      <c r="B11" s="5">
        <v>0</v>
      </c>
      <c r="E11" s="4" t="s">
        <v>198</v>
      </c>
      <c r="F11" s="108"/>
      <c r="G11" s="3"/>
      <c r="H11" s="4" t="s">
        <v>199</v>
      </c>
      <c r="I11" s="5"/>
    </row>
    <row r="12" spans="1:9">
      <c r="A12" s="4" t="s">
        <v>6</v>
      </c>
      <c r="B12" s="6">
        <v>0</v>
      </c>
      <c r="E12" s="4" t="s">
        <v>200</v>
      </c>
      <c r="F12" s="5"/>
      <c r="G12" s="3"/>
      <c r="H12" s="126" t="s">
        <v>201</v>
      </c>
      <c r="I12" s="127"/>
    </row>
    <row r="13" spans="1:9">
      <c r="A13" s="4" t="s">
        <v>7</v>
      </c>
      <c r="B13" s="7">
        <f>5%*B12</f>
        <v>0</v>
      </c>
      <c r="E13" s="4" t="s">
        <v>202</v>
      </c>
      <c r="F13" s="5"/>
      <c r="G13" s="3"/>
      <c r="H13" s="4" t="s">
        <v>203</v>
      </c>
      <c r="I13" s="5"/>
    </row>
    <row r="14" spans="1:9" ht="17">
      <c r="A14" s="8" t="s">
        <v>8</v>
      </c>
      <c r="B14" s="7">
        <f>7.5%*B12</f>
        <v>0</v>
      </c>
      <c r="E14" s="4" t="s">
        <v>204</v>
      </c>
      <c r="F14" s="5"/>
      <c r="G14" s="3"/>
      <c r="H14" s="4" t="s">
        <v>205</v>
      </c>
      <c r="I14" s="5"/>
    </row>
    <row r="15" spans="1:9">
      <c r="A15" s="130" t="s">
        <v>9</v>
      </c>
      <c r="B15" s="130"/>
      <c r="E15" s="4" t="s">
        <v>206</v>
      </c>
      <c r="F15" s="5"/>
      <c r="G15" s="3"/>
      <c r="H15" s="126" t="s">
        <v>207</v>
      </c>
      <c r="I15" s="128"/>
    </row>
    <row r="16" spans="1:9">
      <c r="A16" s="4" t="s">
        <v>11</v>
      </c>
      <c r="B16" s="7">
        <v>0</v>
      </c>
      <c r="E16" s="4" t="s">
        <v>208</v>
      </c>
      <c r="F16" s="5"/>
      <c r="G16" s="3"/>
      <c r="H16" s="4" t="s">
        <v>209</v>
      </c>
      <c r="I16" s="5"/>
    </row>
    <row r="17" spans="1:9">
      <c r="A17" s="130" t="s">
        <v>10</v>
      </c>
      <c r="B17" s="130"/>
      <c r="E17" s="4" t="s">
        <v>210</v>
      </c>
      <c r="F17" s="5"/>
      <c r="G17" s="3"/>
      <c r="H17" s="4" t="s">
        <v>211</v>
      </c>
      <c r="I17" s="5"/>
    </row>
    <row r="18" spans="1:9" ht="17">
      <c r="A18" s="8" t="s">
        <v>62</v>
      </c>
      <c r="B18" s="7">
        <f>7.5%*B12</f>
        <v>0</v>
      </c>
      <c r="E18" s="4" t="s">
        <v>212</v>
      </c>
      <c r="F18" s="5"/>
      <c r="G18" s="3"/>
      <c r="H18" s="4" t="s">
        <v>213</v>
      </c>
      <c r="I18" s="5"/>
    </row>
    <row r="19" spans="1:9">
      <c r="A19" s="8"/>
      <c r="B19" s="7"/>
      <c r="E19" s="4" t="s">
        <v>214</v>
      </c>
      <c r="F19" s="5"/>
      <c r="G19" s="3"/>
      <c r="H19" s="4" t="s">
        <v>215</v>
      </c>
      <c r="I19" s="5"/>
    </row>
    <row r="20" spans="1:9" ht="17" customHeight="1">
      <c r="A20" s="130" t="s">
        <v>175</v>
      </c>
      <c r="B20" s="130"/>
      <c r="E20" s="4" t="s">
        <v>123</v>
      </c>
      <c r="F20" s="5"/>
      <c r="G20" s="3"/>
      <c r="H20" s="4" t="s">
        <v>216</v>
      </c>
      <c r="I20" s="5"/>
    </row>
    <row r="21" spans="1:9" ht="17">
      <c r="A21" s="8" t="s">
        <v>176</v>
      </c>
      <c r="B21" s="7"/>
      <c r="E21" s="4" t="s">
        <v>217</v>
      </c>
      <c r="F21" s="5"/>
      <c r="G21" s="3"/>
      <c r="H21" s="4" t="s">
        <v>218</v>
      </c>
      <c r="I21" s="5"/>
    </row>
    <row r="22" spans="1:9" ht="17" customHeight="1">
      <c r="A22" s="129" t="s">
        <v>100</v>
      </c>
      <c r="B22" s="129"/>
      <c r="E22" s="4" t="s">
        <v>219</v>
      </c>
      <c r="F22" s="5"/>
      <c r="G22" s="3"/>
      <c r="H22" s="126" t="s">
        <v>220</v>
      </c>
      <c r="I22" s="128"/>
    </row>
    <row r="23" spans="1:9" ht="17" customHeight="1">
      <c r="A23" s="123" t="s">
        <v>295</v>
      </c>
      <c r="B23" s="124">
        <f>0.3*B12</f>
        <v>0</v>
      </c>
      <c r="E23" s="4"/>
      <c r="F23" s="5"/>
      <c r="G23" s="3"/>
      <c r="H23" s="89"/>
      <c r="I23" s="122"/>
    </row>
    <row r="24" spans="1:9" ht="17">
      <c r="A24" s="8" t="s">
        <v>101</v>
      </c>
      <c r="B24" s="7">
        <v>0</v>
      </c>
      <c r="E24" s="4" t="s">
        <v>221</v>
      </c>
      <c r="F24" s="5"/>
      <c r="G24" s="3"/>
      <c r="H24" s="4" t="s">
        <v>222</v>
      </c>
      <c r="I24" s="4"/>
    </row>
    <row r="25" spans="1:9" ht="17">
      <c r="A25" s="8" t="s">
        <v>102</v>
      </c>
      <c r="B25" s="7">
        <v>0</v>
      </c>
      <c r="E25" s="4" t="s">
        <v>223</v>
      </c>
      <c r="F25" s="5"/>
      <c r="G25" s="3"/>
      <c r="H25" s="4" t="s">
        <v>224</v>
      </c>
      <c r="I25" s="8"/>
    </row>
    <row r="26" spans="1:9" ht="17">
      <c r="A26" s="8" t="s">
        <v>110</v>
      </c>
      <c r="B26" s="7">
        <f>5%*B12</f>
        <v>0</v>
      </c>
      <c r="E26" s="4" t="s">
        <v>225</v>
      </c>
      <c r="F26" s="5"/>
      <c r="G26" s="3"/>
      <c r="H26" s="4" t="s">
        <v>226</v>
      </c>
      <c r="I26" s="4"/>
    </row>
    <row r="27" spans="1:9" ht="16" customHeight="1">
      <c r="A27" s="129" t="s">
        <v>113</v>
      </c>
      <c r="B27" s="129"/>
      <c r="E27" s="4" t="s">
        <v>227</v>
      </c>
      <c r="F27" s="5"/>
      <c r="G27" s="3"/>
      <c r="H27" s="4" t="s">
        <v>228</v>
      </c>
      <c r="I27" s="4"/>
    </row>
    <row r="28" spans="1:9">
      <c r="A28" s="4" t="s">
        <v>114</v>
      </c>
      <c r="B28" s="7">
        <v>0</v>
      </c>
      <c r="E28" s="4" t="s">
        <v>229</v>
      </c>
      <c r="F28" s="5"/>
      <c r="G28" s="3"/>
      <c r="H28" s="4" t="s">
        <v>230</v>
      </c>
      <c r="I28" s="4"/>
    </row>
    <row r="29" spans="1:9">
      <c r="A29" s="4" t="s">
        <v>103</v>
      </c>
      <c r="B29" s="7">
        <v>0</v>
      </c>
      <c r="E29" s="4" t="s">
        <v>231</v>
      </c>
      <c r="F29" s="5"/>
      <c r="G29" s="3"/>
      <c r="H29" s="4" t="s">
        <v>232</v>
      </c>
      <c r="I29" s="4"/>
    </row>
    <row r="30" spans="1:9">
      <c r="A30" s="132" t="s">
        <v>160</v>
      </c>
      <c r="B30" s="132"/>
      <c r="E30" s="4" t="s">
        <v>233</v>
      </c>
      <c r="F30" s="5"/>
      <c r="G30" s="3"/>
      <c r="H30" s="3"/>
      <c r="I30" s="3"/>
    </row>
    <row r="31" spans="1:9">
      <c r="A31" s="4" t="s">
        <v>161</v>
      </c>
      <c r="B31" s="7">
        <v>0</v>
      </c>
    </row>
    <row r="32" spans="1:9">
      <c r="A32" s="4" t="s">
        <v>162</v>
      </c>
      <c r="B32" s="7">
        <v>0</v>
      </c>
    </row>
    <row r="33" spans="1:2">
      <c r="A33" s="4" t="s">
        <v>247</v>
      </c>
      <c r="B33" s="7">
        <v>0</v>
      </c>
    </row>
    <row r="34" spans="1:2">
      <c r="A34" s="4" t="s">
        <v>163</v>
      </c>
      <c r="B34" s="7">
        <v>0</v>
      </c>
    </row>
    <row r="35" spans="1:2">
      <c r="A35" s="4" t="s">
        <v>164</v>
      </c>
      <c r="B35" s="7">
        <v>0</v>
      </c>
    </row>
    <row r="36" spans="1:2">
      <c r="A36" s="16" t="s">
        <v>122</v>
      </c>
      <c r="B36" s="110">
        <f>SUM(B31:B35)</f>
        <v>0</v>
      </c>
    </row>
    <row r="37" spans="1:2">
      <c r="A37" s="125" t="s">
        <v>178</v>
      </c>
      <c r="B37" s="125"/>
    </row>
    <row r="38" spans="1:2">
      <c r="A38" s="4" t="s">
        <v>104</v>
      </c>
      <c r="B38" s="5">
        <v>0</v>
      </c>
    </row>
    <row r="39" spans="1:2" ht="34">
      <c r="A39" s="8" t="s">
        <v>115</v>
      </c>
      <c r="B39" s="5">
        <v>0</v>
      </c>
    </row>
    <row r="40" spans="1:2">
      <c r="A40" s="4"/>
      <c r="B40" s="7">
        <f>SUM(B8:B29)</f>
        <v>0</v>
      </c>
    </row>
    <row r="41" spans="1:2">
      <c r="A41" s="16" t="s">
        <v>167</v>
      </c>
      <c r="B41" s="90">
        <f>SUM(B40:B40) + SUM(B38:B39)</f>
        <v>0</v>
      </c>
    </row>
    <row r="42" spans="1:2">
      <c r="A42" s="12"/>
      <c r="B42" s="12"/>
    </row>
    <row r="43" spans="1:2">
      <c r="A43" s="30" t="s">
        <v>177</v>
      </c>
      <c r="B43" s="91">
        <f>Staffing_Plan!C23</f>
        <v>0</v>
      </c>
    </row>
    <row r="44" spans="1:2">
      <c r="A44" s="12"/>
      <c r="B44" s="12"/>
    </row>
    <row r="45" spans="1:2">
      <c r="A45" s="31" t="s">
        <v>166</v>
      </c>
      <c r="B45" s="92">
        <f>B41+B43 + B36</f>
        <v>0</v>
      </c>
    </row>
    <row r="48" spans="1:2">
      <c r="A48" s="2" t="s">
        <v>67</v>
      </c>
    </row>
    <row r="49" spans="1:1" ht="34">
      <c r="A49" s="8" t="s">
        <v>283</v>
      </c>
    </row>
    <row r="50" spans="1:1">
      <c r="A50" s="4" t="s">
        <v>180</v>
      </c>
    </row>
    <row r="51" spans="1:1">
      <c r="A51" s="4" t="s">
        <v>68</v>
      </c>
    </row>
    <row r="52" spans="1:1" ht="34">
      <c r="A52" s="8" t="s">
        <v>75</v>
      </c>
    </row>
    <row r="53" spans="1:1" ht="34">
      <c r="A53" s="8" t="s">
        <v>179</v>
      </c>
    </row>
    <row r="54" spans="1:1">
      <c r="A54" s="3"/>
    </row>
    <row r="55" spans="1:1">
      <c r="A55" s="2" t="s">
        <v>69</v>
      </c>
    </row>
    <row r="56" spans="1:1">
      <c r="A56" s="4" t="s">
        <v>70</v>
      </c>
    </row>
    <row r="57" spans="1:1">
      <c r="A57" s="4" t="s">
        <v>289</v>
      </c>
    </row>
    <row r="58" spans="1:1">
      <c r="A58" s="4" t="s">
        <v>284</v>
      </c>
    </row>
    <row r="59" spans="1:1">
      <c r="A59" s="4" t="s">
        <v>116</v>
      </c>
    </row>
    <row r="60" spans="1:1">
      <c r="A60" s="4" t="s">
        <v>71</v>
      </c>
    </row>
    <row r="61" spans="1:1">
      <c r="A61" s="29" t="s">
        <v>117</v>
      </c>
    </row>
    <row r="62" spans="1:1">
      <c r="A62" s="2" t="s">
        <v>72</v>
      </c>
    </row>
    <row r="63" spans="1:1" ht="34">
      <c r="A63" s="8" t="s">
        <v>118</v>
      </c>
    </row>
    <row r="64" spans="1:1" ht="34">
      <c r="A64" s="8" t="s">
        <v>119</v>
      </c>
    </row>
    <row r="65" spans="1:1" ht="34">
      <c r="A65" s="8" t="s">
        <v>181</v>
      </c>
    </row>
    <row r="66" spans="1:1">
      <c r="A66" s="3"/>
    </row>
    <row r="67" spans="1:1">
      <c r="A67" s="2" t="s">
        <v>73</v>
      </c>
    </row>
    <row r="68" spans="1:1" ht="17">
      <c r="A68" s="8" t="s">
        <v>109</v>
      </c>
    </row>
    <row r="69" spans="1:1" ht="17">
      <c r="A69" s="8" t="s">
        <v>74</v>
      </c>
    </row>
  </sheetData>
  <mergeCells count="14">
    <mergeCell ref="A30:B30"/>
    <mergeCell ref="A27:B27"/>
    <mergeCell ref="A37:B37"/>
    <mergeCell ref="E5:F5"/>
    <mergeCell ref="H12:I12"/>
    <mergeCell ref="H15:I15"/>
    <mergeCell ref="H22:I22"/>
    <mergeCell ref="A22:B22"/>
    <mergeCell ref="A17:B17"/>
    <mergeCell ref="A5:A6"/>
    <mergeCell ref="A7:B7"/>
    <mergeCell ref="A10:B10"/>
    <mergeCell ref="A15:B15"/>
    <mergeCell ref="A20:B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33E4A-F13A-424B-8109-8D2CDEDCE013}">
  <dimension ref="A1:Z28"/>
  <sheetViews>
    <sheetView zoomScale="125" zoomScaleNormal="120" workbookViewId="0">
      <selection activeCell="D11" sqref="D11"/>
    </sheetView>
  </sheetViews>
  <sheetFormatPr baseColWidth="10" defaultRowHeight="16"/>
  <cols>
    <col min="1" max="1" width="23" style="32" customWidth="1"/>
    <col min="2" max="2" width="30.6640625" style="32" customWidth="1"/>
    <col min="3" max="3" width="15.5" style="32" customWidth="1"/>
    <col min="4" max="4" width="22" style="32" customWidth="1"/>
    <col min="5" max="5" width="7.6640625" style="62" customWidth="1"/>
    <col min="6" max="24" width="6.1640625" style="62" customWidth="1"/>
    <col min="25" max="26" width="11.1640625" style="32" customWidth="1"/>
    <col min="27" max="16384" width="10.83203125" style="32"/>
  </cols>
  <sheetData>
    <row r="1" spans="1:26" ht="17" thickBot="1"/>
    <row r="2" spans="1:26" s="38" customFormat="1" ht="20" customHeight="1" thickBot="1">
      <c r="A2" s="35" t="s">
        <v>157</v>
      </c>
      <c r="B2" s="39" t="s">
        <v>64</v>
      </c>
      <c r="C2" s="39" t="s">
        <v>65</v>
      </c>
      <c r="D2" s="39" t="s">
        <v>168</v>
      </c>
      <c r="E2" s="63" t="s">
        <v>127</v>
      </c>
      <c r="F2" s="63" t="s">
        <v>128</v>
      </c>
      <c r="G2" s="63" t="s">
        <v>129</v>
      </c>
      <c r="H2" s="63" t="s">
        <v>130</v>
      </c>
      <c r="I2" s="63" t="s">
        <v>131</v>
      </c>
      <c r="J2" s="63" t="s">
        <v>132</v>
      </c>
      <c r="K2" s="63" t="s">
        <v>133</v>
      </c>
      <c r="L2" s="63" t="s">
        <v>134</v>
      </c>
      <c r="M2" s="63" t="s">
        <v>135</v>
      </c>
      <c r="N2" s="63" t="s">
        <v>136</v>
      </c>
      <c r="O2" s="63" t="s">
        <v>137</v>
      </c>
      <c r="P2" s="63" t="s">
        <v>138</v>
      </c>
      <c r="Q2" s="63" t="s">
        <v>139</v>
      </c>
      <c r="R2" s="63" t="s">
        <v>140</v>
      </c>
      <c r="S2" s="63" t="s">
        <v>141</v>
      </c>
      <c r="T2" s="63" t="s">
        <v>142</v>
      </c>
      <c r="U2" s="63" t="s">
        <v>143</v>
      </c>
      <c r="V2" s="63" t="s">
        <v>144</v>
      </c>
      <c r="W2" s="63" t="s">
        <v>145</v>
      </c>
      <c r="X2" s="63" t="s">
        <v>146</v>
      </c>
      <c r="Y2" s="39" t="s">
        <v>66</v>
      </c>
      <c r="Z2" s="61" t="s">
        <v>155</v>
      </c>
    </row>
    <row r="3" spans="1:26" ht="17">
      <c r="A3" s="133" t="s">
        <v>184</v>
      </c>
      <c r="B3" s="36" t="s">
        <v>147</v>
      </c>
      <c r="C3" s="36" t="s">
        <v>296</v>
      </c>
      <c r="D3" s="36"/>
      <c r="E3" s="46"/>
      <c r="F3" s="46"/>
      <c r="G3" s="47"/>
      <c r="H3" s="47"/>
      <c r="I3" s="47"/>
      <c r="J3" s="47"/>
      <c r="K3" s="47"/>
      <c r="L3" s="47"/>
      <c r="M3" s="48"/>
      <c r="N3" s="48"/>
      <c r="O3" s="48"/>
      <c r="P3" s="47"/>
      <c r="Q3" s="47"/>
      <c r="R3" s="47"/>
      <c r="S3" s="49"/>
      <c r="T3" s="49"/>
      <c r="U3" s="50"/>
      <c r="V3" s="50"/>
      <c r="W3" s="51"/>
      <c r="X3" s="51"/>
      <c r="Y3" s="135">
        <f>SUM(E3:X8)</f>
        <v>0</v>
      </c>
      <c r="Z3" s="137">
        <f>Y3/8</f>
        <v>0</v>
      </c>
    </row>
    <row r="4" spans="1:26" ht="17">
      <c r="A4" s="134"/>
      <c r="B4" s="34" t="s">
        <v>148</v>
      </c>
      <c r="C4" s="34" t="s">
        <v>297</v>
      </c>
      <c r="D4" s="82"/>
      <c r="E4" s="52"/>
      <c r="F4" s="52"/>
      <c r="G4" s="52"/>
      <c r="H4" s="52"/>
      <c r="I4" s="52"/>
      <c r="J4" s="52"/>
      <c r="K4" s="52"/>
      <c r="L4" s="52"/>
      <c r="M4" s="52"/>
      <c r="N4" s="52"/>
      <c r="O4" s="52"/>
      <c r="P4" s="52"/>
      <c r="Q4" s="52"/>
      <c r="R4" s="52"/>
      <c r="S4" s="53"/>
      <c r="T4" s="53"/>
      <c r="U4" s="54"/>
      <c r="V4" s="54"/>
      <c r="W4" s="55"/>
      <c r="X4" s="55"/>
      <c r="Y4" s="136"/>
      <c r="Z4" s="138"/>
    </row>
    <row r="5" spans="1:26" ht="17">
      <c r="A5" s="134"/>
      <c r="B5" s="34" t="s">
        <v>149</v>
      </c>
      <c r="C5" s="34" t="s">
        <v>297</v>
      </c>
      <c r="D5" s="34"/>
      <c r="E5" s="52"/>
      <c r="F5" s="52"/>
      <c r="G5" s="52"/>
      <c r="H5" s="52"/>
      <c r="I5" s="52"/>
      <c r="J5" s="52"/>
      <c r="K5" s="52"/>
      <c r="L5" s="52"/>
      <c r="M5" s="52"/>
      <c r="N5" s="52"/>
      <c r="O5" s="52"/>
      <c r="P5" s="52"/>
      <c r="Q5" s="52"/>
      <c r="R5" s="52"/>
      <c r="S5" s="53"/>
      <c r="T5" s="53"/>
      <c r="U5" s="54"/>
      <c r="V5" s="54"/>
      <c r="W5" s="56"/>
      <c r="X5" s="56"/>
      <c r="Y5" s="136"/>
      <c r="Z5" s="138"/>
    </row>
    <row r="6" spans="1:26" ht="17">
      <c r="A6" s="134"/>
      <c r="B6" s="34" t="s">
        <v>150</v>
      </c>
      <c r="C6" s="34" t="s">
        <v>297</v>
      </c>
      <c r="D6" s="34"/>
      <c r="E6" s="57"/>
      <c r="F6" s="57"/>
      <c r="G6" s="52"/>
      <c r="H6" s="52"/>
      <c r="I6" s="52"/>
      <c r="J6" s="52"/>
      <c r="K6" s="52"/>
      <c r="L6" s="52"/>
      <c r="M6" s="52"/>
      <c r="N6" s="52"/>
      <c r="O6" s="52"/>
      <c r="P6" s="52"/>
      <c r="Q6" s="52"/>
      <c r="R6" s="52"/>
      <c r="S6" s="52"/>
      <c r="T6" s="53"/>
      <c r="U6" s="54"/>
      <c r="V6" s="54"/>
      <c r="W6" s="56"/>
      <c r="X6" s="56"/>
      <c r="Y6" s="136"/>
      <c r="Z6" s="138"/>
    </row>
    <row r="7" spans="1:26" ht="34">
      <c r="A7" s="134"/>
      <c r="B7" s="34" t="s">
        <v>151</v>
      </c>
      <c r="C7" s="34" t="s">
        <v>298</v>
      </c>
      <c r="D7" s="34"/>
      <c r="E7" s="56"/>
      <c r="F7" s="57"/>
      <c r="G7" s="52"/>
      <c r="H7" s="52"/>
      <c r="I7" s="52"/>
      <c r="J7" s="52"/>
      <c r="K7" s="52"/>
      <c r="L7" s="52"/>
      <c r="M7" s="52"/>
      <c r="N7" s="52"/>
      <c r="O7" s="52"/>
      <c r="P7" s="52"/>
      <c r="Q7" s="52"/>
      <c r="R7" s="52"/>
      <c r="S7" s="52"/>
      <c r="T7" s="52"/>
      <c r="U7" s="56"/>
      <c r="V7" s="56"/>
      <c r="W7" s="56"/>
      <c r="X7" s="56"/>
      <c r="Y7" s="136"/>
      <c r="Z7" s="138"/>
    </row>
    <row r="8" spans="1:26" ht="35" thickBot="1">
      <c r="A8" s="134"/>
      <c r="B8" s="34" t="s">
        <v>152</v>
      </c>
      <c r="C8" s="34" t="s">
        <v>298</v>
      </c>
      <c r="D8" s="37"/>
      <c r="E8" s="58"/>
      <c r="F8" s="57"/>
      <c r="G8" s="57"/>
      <c r="H8" s="68"/>
      <c r="I8" s="68"/>
      <c r="J8" s="68"/>
      <c r="K8" s="52"/>
      <c r="L8" s="52"/>
      <c r="M8" s="52"/>
      <c r="N8" s="52"/>
      <c r="O8" s="52"/>
      <c r="P8" s="52"/>
      <c r="Q8" s="52"/>
      <c r="R8" s="52"/>
      <c r="S8" s="52"/>
      <c r="T8" s="52"/>
      <c r="U8" s="56"/>
      <c r="V8" s="56"/>
      <c r="W8" s="56"/>
      <c r="X8" s="56"/>
      <c r="Y8" s="136"/>
      <c r="Z8" s="138"/>
    </row>
    <row r="9" spans="1:26" ht="17" customHeight="1" thickBot="1">
      <c r="A9" s="83" t="s">
        <v>95</v>
      </c>
      <c r="B9" s="84" t="s">
        <v>169</v>
      </c>
      <c r="C9" s="36" t="s">
        <v>296</v>
      </c>
      <c r="D9" s="84"/>
      <c r="E9" s="85"/>
      <c r="F9" s="85"/>
      <c r="G9" s="85"/>
      <c r="H9" s="85"/>
      <c r="I9" s="85"/>
      <c r="J9" s="85"/>
      <c r="K9" s="85"/>
      <c r="L9" s="85"/>
      <c r="M9" s="85"/>
      <c r="N9" s="85"/>
      <c r="O9" s="85"/>
      <c r="P9" s="85"/>
      <c r="Q9" s="85"/>
      <c r="R9" s="85"/>
      <c r="S9" s="85"/>
      <c r="T9" s="85"/>
      <c r="U9" s="85"/>
      <c r="V9" s="85"/>
      <c r="W9" s="85"/>
      <c r="X9" s="85"/>
      <c r="Y9" s="70">
        <f>SUM(E9:X9)</f>
        <v>0</v>
      </c>
      <c r="Z9" s="71">
        <f>Y9/8</f>
        <v>0</v>
      </c>
    </row>
    <row r="10" spans="1:26" ht="16" customHeight="1" thickBot="1">
      <c r="B10" s="40"/>
      <c r="C10" s="40"/>
      <c r="D10" s="40"/>
      <c r="E10" s="64"/>
      <c r="F10" s="64"/>
      <c r="G10" s="64"/>
      <c r="H10" s="64"/>
      <c r="I10" s="64"/>
      <c r="J10" s="64"/>
      <c r="K10" s="64"/>
      <c r="L10" s="65"/>
      <c r="M10" s="65"/>
      <c r="N10" s="65"/>
      <c r="O10" s="65"/>
      <c r="P10" s="65"/>
      <c r="Q10" s="65"/>
      <c r="R10" s="65"/>
      <c r="S10" s="65"/>
      <c r="T10" s="65"/>
      <c r="U10" s="65"/>
      <c r="V10" s="65"/>
      <c r="W10" s="65"/>
      <c r="X10" s="65"/>
      <c r="Y10" s="59" t="s">
        <v>158</v>
      </c>
      <c r="Z10" s="60">
        <f>SUM(Z3:Z9)</f>
        <v>0</v>
      </c>
    </row>
    <row r="11" spans="1:26" ht="17" thickBot="1">
      <c r="B11" s="40"/>
      <c r="C11" s="40"/>
      <c r="D11" s="40"/>
      <c r="E11" s="64"/>
      <c r="F11" s="64"/>
      <c r="G11" s="64"/>
      <c r="H11" s="64"/>
      <c r="I11" s="64"/>
      <c r="J11" s="64"/>
      <c r="K11" s="64"/>
      <c r="L11" s="65"/>
      <c r="M11" s="65"/>
      <c r="N11" s="65"/>
      <c r="O11" s="65"/>
      <c r="P11" s="65"/>
      <c r="Q11" s="65"/>
      <c r="R11" s="65"/>
      <c r="S11" s="65"/>
      <c r="T11" s="65"/>
      <c r="U11" s="65"/>
      <c r="V11" s="65"/>
      <c r="W11" s="65"/>
      <c r="X11" s="65"/>
      <c r="Y11" s="41"/>
      <c r="Z11" s="38"/>
    </row>
    <row r="12" spans="1:26" s="45" customFormat="1" ht="36" customHeight="1" thickBot="1">
      <c r="A12" s="139" t="s">
        <v>156</v>
      </c>
      <c r="B12" s="140"/>
      <c r="C12" s="141"/>
      <c r="D12" s="67"/>
      <c r="E12" s="42">
        <f t="shared" ref="E12:X12" si="0">SUM(E3:E9)/40</f>
        <v>0</v>
      </c>
      <c r="F12" s="42">
        <f t="shared" si="0"/>
        <v>0</v>
      </c>
      <c r="G12" s="42">
        <f t="shared" si="0"/>
        <v>0</v>
      </c>
      <c r="H12" s="42">
        <f t="shared" si="0"/>
        <v>0</v>
      </c>
      <c r="I12" s="42">
        <f t="shared" si="0"/>
        <v>0</v>
      </c>
      <c r="J12" s="42">
        <f t="shared" si="0"/>
        <v>0</v>
      </c>
      <c r="K12" s="42">
        <f t="shared" si="0"/>
        <v>0</v>
      </c>
      <c r="L12" s="42">
        <f t="shared" si="0"/>
        <v>0</v>
      </c>
      <c r="M12" s="42">
        <f t="shared" si="0"/>
        <v>0</v>
      </c>
      <c r="N12" s="42">
        <f t="shared" si="0"/>
        <v>0</v>
      </c>
      <c r="O12" s="42">
        <f t="shared" si="0"/>
        <v>0</v>
      </c>
      <c r="P12" s="42">
        <f t="shared" si="0"/>
        <v>0</v>
      </c>
      <c r="Q12" s="42">
        <f t="shared" si="0"/>
        <v>0</v>
      </c>
      <c r="R12" s="42">
        <f t="shared" si="0"/>
        <v>0</v>
      </c>
      <c r="S12" s="42">
        <f t="shared" si="0"/>
        <v>0</v>
      </c>
      <c r="T12" s="42">
        <f t="shared" si="0"/>
        <v>0</v>
      </c>
      <c r="U12" s="42">
        <f t="shared" si="0"/>
        <v>0</v>
      </c>
      <c r="V12" s="42">
        <f t="shared" si="0"/>
        <v>0</v>
      </c>
      <c r="W12" s="42">
        <f t="shared" si="0"/>
        <v>0</v>
      </c>
      <c r="X12" s="42">
        <f t="shared" si="0"/>
        <v>0</v>
      </c>
      <c r="Y12" s="43"/>
      <c r="Z12" s="44"/>
    </row>
    <row r="13" spans="1:26">
      <c r="B13" s="38"/>
      <c r="C13" s="38"/>
      <c r="D13" s="38"/>
      <c r="E13" s="66"/>
      <c r="F13" s="66"/>
      <c r="G13" s="66"/>
      <c r="H13" s="66"/>
      <c r="I13" s="66"/>
      <c r="J13" s="66"/>
      <c r="K13" s="66"/>
      <c r="L13" s="66"/>
      <c r="M13" s="66"/>
      <c r="N13" s="66"/>
      <c r="O13" s="66"/>
      <c r="P13" s="66"/>
      <c r="Q13" s="66"/>
      <c r="R13" s="66"/>
      <c r="S13" s="66"/>
      <c r="T13" s="66"/>
      <c r="U13" s="66"/>
      <c r="V13" s="66"/>
      <c r="W13" s="66"/>
      <c r="X13" s="66"/>
      <c r="Y13" s="38"/>
      <c r="Z13" s="38"/>
    </row>
    <row r="14" spans="1:26" ht="18" customHeight="1">
      <c r="B14" s="136" t="s">
        <v>153</v>
      </c>
      <c r="C14" s="95" t="s">
        <v>94</v>
      </c>
      <c r="D14" s="97"/>
      <c r="E14" s="97"/>
    </row>
    <row r="15" spans="1:26" ht="17">
      <c r="B15" s="136"/>
      <c r="C15" s="33" t="s">
        <v>170</v>
      </c>
      <c r="D15" s="98"/>
      <c r="E15" s="99"/>
    </row>
    <row r="16" spans="1:26" ht="17">
      <c r="B16" s="73" t="s">
        <v>105</v>
      </c>
      <c r="C16" s="86">
        <f>SUM(DB_Migration_Summary!B8:B9)</f>
        <v>0</v>
      </c>
      <c r="D16" s="99"/>
      <c r="E16" s="99"/>
      <c r="Z16" s="32" t="s">
        <v>154</v>
      </c>
    </row>
    <row r="17" spans="2:6" ht="17">
      <c r="B17" s="74" t="s">
        <v>96</v>
      </c>
      <c r="C17" s="72">
        <f>SUM(DB_Migration_Summary!B11:B13)</f>
        <v>0</v>
      </c>
      <c r="D17" s="100"/>
      <c r="E17" s="100"/>
    </row>
    <row r="18" spans="2:6" ht="17">
      <c r="B18" s="75" t="s">
        <v>9</v>
      </c>
      <c r="C18" s="86">
        <f>SUM(DB_Migration_Summary!B16:B16)</f>
        <v>0</v>
      </c>
      <c r="D18" s="99"/>
      <c r="E18" s="99"/>
    </row>
    <row r="19" spans="2:6" ht="17">
      <c r="B19" s="76" t="s">
        <v>97</v>
      </c>
      <c r="C19" s="72">
        <f>SUM(DB_Migration_Summary!B14) + SUM(DB_Migration_Summary!B18)</f>
        <v>0</v>
      </c>
      <c r="D19" s="100"/>
      <c r="E19" s="100"/>
    </row>
    <row r="20" spans="2:6" ht="17">
      <c r="B20" s="77" t="s">
        <v>165</v>
      </c>
      <c r="C20" s="86">
        <f>SUM(DB_Migration_Summary!B31:B35)</f>
        <v>0</v>
      </c>
      <c r="D20" s="99"/>
      <c r="E20" s="100"/>
      <c r="F20" s="69"/>
    </row>
    <row r="21" spans="2:6" ht="34">
      <c r="B21" s="78" t="s">
        <v>159</v>
      </c>
      <c r="C21" s="72">
        <f>SUM(DB_Migration_Summary!B24:B26)</f>
        <v>0</v>
      </c>
      <c r="D21" s="100"/>
      <c r="E21" s="100"/>
    </row>
    <row r="22" spans="2:6" ht="34">
      <c r="B22" s="79" t="s">
        <v>106</v>
      </c>
      <c r="C22" s="86">
        <f>SUM(DB_Migration_Summary!B28:B29)</f>
        <v>0</v>
      </c>
      <c r="D22" s="99"/>
      <c r="E22" s="100"/>
    </row>
    <row r="23" spans="2:6">
      <c r="B23" s="104" t="s">
        <v>124</v>
      </c>
      <c r="C23" s="105">
        <f>Z9</f>
        <v>0</v>
      </c>
      <c r="D23" s="101"/>
      <c r="E23" s="100"/>
    </row>
    <row r="24" spans="2:6">
      <c r="B24" s="104"/>
      <c r="C24" s="105"/>
      <c r="D24" s="101"/>
      <c r="E24" s="100"/>
    </row>
    <row r="25" spans="2:6" ht="15" customHeight="1">
      <c r="B25" s="80" t="s">
        <v>234</v>
      </c>
      <c r="C25" s="81">
        <f>SUM(C17:C23)</f>
        <v>0</v>
      </c>
      <c r="D25" s="102"/>
      <c r="E25" s="102"/>
    </row>
    <row r="26" spans="2:6">
      <c r="B26" s="38"/>
      <c r="C26" s="38"/>
      <c r="D26" s="38"/>
      <c r="E26" s="66"/>
    </row>
    <row r="27" spans="2:6">
      <c r="B27" s="38"/>
      <c r="C27" s="38"/>
      <c r="D27" s="38"/>
      <c r="E27" s="66"/>
    </row>
    <row r="28" spans="2:6">
      <c r="D28" s="103"/>
      <c r="E28" s="103"/>
    </row>
  </sheetData>
  <mergeCells count="5">
    <mergeCell ref="A3:A8"/>
    <mergeCell ref="Y3:Y8"/>
    <mergeCell ref="Z3:Z8"/>
    <mergeCell ref="A12:C12"/>
    <mergeCell ref="B14:B15"/>
  </mergeCells>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5E376-54E1-FB4E-9F14-34D9483530E8}">
  <dimension ref="A2:N28"/>
  <sheetViews>
    <sheetView tabSelected="1" workbookViewId="0">
      <selection activeCell="M29" sqref="M29"/>
    </sheetView>
  </sheetViews>
  <sheetFormatPr baseColWidth="10" defaultRowHeight="16"/>
  <cols>
    <col min="1" max="1" width="19.6640625" bestFit="1" customWidth="1"/>
    <col min="14" max="14" width="12.5" bestFit="1" customWidth="1"/>
  </cols>
  <sheetData>
    <row r="2" spans="1:14" ht="19">
      <c r="A2" s="160" t="s">
        <v>299</v>
      </c>
      <c r="B2" s="13" t="s">
        <v>300</v>
      </c>
      <c r="C2" s="13" t="s">
        <v>301</v>
      </c>
      <c r="D2" s="13" t="s">
        <v>302</v>
      </c>
      <c r="E2" s="13" t="s">
        <v>303</v>
      </c>
      <c r="F2" s="13" t="s">
        <v>304</v>
      </c>
      <c r="G2" s="13" t="s">
        <v>305</v>
      </c>
      <c r="H2" s="13" t="s">
        <v>306</v>
      </c>
      <c r="I2" s="13" t="s">
        <v>307</v>
      </c>
      <c r="J2" s="13" t="s">
        <v>308</v>
      </c>
      <c r="K2" s="13" t="s">
        <v>309</v>
      </c>
      <c r="L2" s="13" t="s">
        <v>310</v>
      </c>
      <c r="M2" s="13" t="s">
        <v>311</v>
      </c>
      <c r="N2" s="13" t="s">
        <v>312</v>
      </c>
    </row>
    <row r="3" spans="1:14">
      <c r="A3" s="12" t="s">
        <v>313</v>
      </c>
      <c r="B3" s="161">
        <v>1</v>
      </c>
      <c r="C3" s="161">
        <v>1</v>
      </c>
      <c r="D3" s="161">
        <v>1</v>
      </c>
      <c r="E3" s="161">
        <v>1</v>
      </c>
      <c r="F3" s="161">
        <v>1</v>
      </c>
      <c r="G3" s="161">
        <v>1</v>
      </c>
      <c r="H3" s="161">
        <v>1</v>
      </c>
      <c r="I3" s="161">
        <v>1</v>
      </c>
      <c r="J3" s="161">
        <v>1</v>
      </c>
      <c r="K3" s="161">
        <v>1</v>
      </c>
      <c r="L3" s="161">
        <v>1</v>
      </c>
      <c r="M3" s="161">
        <v>1</v>
      </c>
      <c r="N3" s="12">
        <f>SUM(B3:M3)</f>
        <v>12</v>
      </c>
    </row>
    <row r="4" spans="1:14">
      <c r="A4" s="12" t="s">
        <v>314</v>
      </c>
      <c r="B4" s="161">
        <v>1</v>
      </c>
      <c r="C4" s="161">
        <v>1</v>
      </c>
      <c r="D4" s="161">
        <v>1</v>
      </c>
      <c r="E4" s="161">
        <v>1</v>
      </c>
      <c r="F4" s="161">
        <v>1</v>
      </c>
      <c r="G4" s="161">
        <v>1</v>
      </c>
      <c r="H4" s="161">
        <v>1</v>
      </c>
      <c r="I4" s="161">
        <v>0.5</v>
      </c>
      <c r="J4" s="161">
        <v>0.5</v>
      </c>
      <c r="K4" s="161">
        <v>0.5</v>
      </c>
      <c r="L4" s="161">
        <v>0.5</v>
      </c>
      <c r="M4" s="161">
        <v>0.5</v>
      </c>
      <c r="N4" s="12">
        <f t="shared" ref="N4:N22" si="0">SUM(B4:M4)</f>
        <v>9.5</v>
      </c>
    </row>
    <row r="5" spans="1:14">
      <c r="A5" s="12" t="s">
        <v>315</v>
      </c>
      <c r="B5" s="12"/>
      <c r="C5" s="161">
        <v>1</v>
      </c>
      <c r="D5" s="161">
        <v>1</v>
      </c>
      <c r="E5" s="161">
        <v>1</v>
      </c>
      <c r="F5" s="161">
        <v>1</v>
      </c>
      <c r="G5" s="161">
        <v>1</v>
      </c>
      <c r="H5" s="161">
        <v>1</v>
      </c>
      <c r="I5" s="161">
        <v>1</v>
      </c>
      <c r="J5" s="161">
        <v>1</v>
      </c>
      <c r="K5" s="161">
        <v>1</v>
      </c>
      <c r="L5" s="161">
        <v>1</v>
      </c>
      <c r="M5" s="12"/>
      <c r="N5" s="12">
        <f t="shared" si="0"/>
        <v>10</v>
      </c>
    </row>
    <row r="6" spans="1:14">
      <c r="A6" s="12" t="s">
        <v>316</v>
      </c>
      <c r="B6" s="162">
        <v>1</v>
      </c>
      <c r="C6" s="162">
        <v>1</v>
      </c>
      <c r="D6" s="162">
        <v>1</v>
      </c>
      <c r="E6" s="162">
        <v>1</v>
      </c>
      <c r="F6" s="162">
        <v>1</v>
      </c>
      <c r="G6" s="162">
        <v>1</v>
      </c>
      <c r="H6" s="162">
        <v>1</v>
      </c>
      <c r="I6" s="162">
        <v>1</v>
      </c>
      <c r="J6" s="162">
        <v>1</v>
      </c>
      <c r="K6" s="162">
        <v>1</v>
      </c>
      <c r="L6" s="162">
        <v>1</v>
      </c>
      <c r="M6" s="162">
        <v>1</v>
      </c>
      <c r="N6" s="12">
        <f t="shared" si="0"/>
        <v>12</v>
      </c>
    </row>
    <row r="7" spans="1:14">
      <c r="A7" s="12" t="s">
        <v>317</v>
      </c>
      <c r="B7" s="162">
        <v>1</v>
      </c>
      <c r="C7" s="162">
        <v>1</v>
      </c>
      <c r="D7" s="162">
        <v>1</v>
      </c>
      <c r="E7" s="162">
        <v>1</v>
      </c>
      <c r="F7" s="162">
        <v>1</v>
      </c>
      <c r="G7" s="162">
        <v>1</v>
      </c>
      <c r="H7" s="162">
        <v>1</v>
      </c>
      <c r="I7" s="162">
        <v>1</v>
      </c>
      <c r="J7" s="162">
        <v>1</v>
      </c>
      <c r="K7" s="162">
        <v>1</v>
      </c>
      <c r="L7" s="162">
        <v>1</v>
      </c>
      <c r="M7" s="162">
        <v>0.5</v>
      </c>
      <c r="N7" s="12">
        <f t="shared" si="0"/>
        <v>11.5</v>
      </c>
    </row>
    <row r="8" spans="1:14">
      <c r="A8" s="12" t="s">
        <v>318</v>
      </c>
      <c r="B8" s="162">
        <v>0.5</v>
      </c>
      <c r="C8" s="162">
        <v>1</v>
      </c>
      <c r="D8" s="162">
        <v>1</v>
      </c>
      <c r="E8" s="162">
        <v>1</v>
      </c>
      <c r="F8" s="162">
        <v>1</v>
      </c>
      <c r="G8" s="162">
        <v>1</v>
      </c>
      <c r="H8" s="162">
        <v>1</v>
      </c>
      <c r="I8" s="162">
        <v>1</v>
      </c>
      <c r="J8" s="162">
        <v>1</v>
      </c>
      <c r="K8" s="162">
        <v>1</v>
      </c>
      <c r="L8" s="162">
        <v>1</v>
      </c>
      <c r="M8" s="162">
        <v>1</v>
      </c>
      <c r="N8" s="12">
        <f t="shared" si="0"/>
        <v>11.5</v>
      </c>
    </row>
    <row r="9" spans="1:14">
      <c r="A9" s="12" t="s">
        <v>318</v>
      </c>
      <c r="B9" s="12"/>
      <c r="C9" s="162">
        <v>1</v>
      </c>
      <c r="D9" s="162">
        <v>1</v>
      </c>
      <c r="E9" s="162">
        <v>1</v>
      </c>
      <c r="F9" s="162">
        <v>1</v>
      </c>
      <c r="G9" s="162">
        <v>1</v>
      </c>
      <c r="H9" s="162">
        <v>1</v>
      </c>
      <c r="I9" s="162">
        <v>1</v>
      </c>
      <c r="J9" s="162">
        <v>1</v>
      </c>
      <c r="K9" s="12"/>
      <c r="L9" s="12"/>
      <c r="M9" s="12"/>
      <c r="N9" s="12">
        <f t="shared" si="0"/>
        <v>8</v>
      </c>
    </row>
    <row r="10" spans="1:14">
      <c r="A10" s="12" t="s">
        <v>319</v>
      </c>
      <c r="B10" s="12"/>
      <c r="C10" s="162">
        <v>1</v>
      </c>
      <c r="D10" s="162">
        <v>1</v>
      </c>
      <c r="E10" s="162">
        <v>1</v>
      </c>
      <c r="F10" s="162">
        <v>1</v>
      </c>
      <c r="G10" s="162">
        <v>1</v>
      </c>
      <c r="H10" s="162">
        <v>1</v>
      </c>
      <c r="I10" s="162">
        <v>1</v>
      </c>
      <c r="J10" s="162">
        <v>1</v>
      </c>
      <c r="K10" s="162">
        <v>1</v>
      </c>
      <c r="L10" s="12"/>
      <c r="M10" s="12"/>
      <c r="N10" s="12">
        <f t="shared" si="0"/>
        <v>9</v>
      </c>
    </row>
    <row r="11" spans="1:14">
      <c r="A11" s="12" t="s">
        <v>319</v>
      </c>
      <c r="B11" s="12"/>
      <c r="C11" s="162">
        <v>1</v>
      </c>
      <c r="D11" s="162">
        <v>1</v>
      </c>
      <c r="E11" s="162">
        <v>1</v>
      </c>
      <c r="F11" s="162">
        <v>1</v>
      </c>
      <c r="G11" s="162">
        <v>1</v>
      </c>
      <c r="H11" s="162">
        <v>1</v>
      </c>
      <c r="I11" s="162">
        <v>1</v>
      </c>
      <c r="J11" s="162">
        <v>1</v>
      </c>
      <c r="K11" s="162">
        <v>1</v>
      </c>
      <c r="L11" s="163">
        <v>1</v>
      </c>
      <c r="M11" s="12"/>
      <c r="N11" s="12">
        <f t="shared" si="0"/>
        <v>10</v>
      </c>
    </row>
    <row r="12" spans="1:14">
      <c r="A12" s="12" t="s">
        <v>320</v>
      </c>
      <c r="B12" s="12"/>
      <c r="C12" s="164">
        <v>1</v>
      </c>
      <c r="D12" s="164">
        <v>1</v>
      </c>
      <c r="E12" s="164">
        <v>1</v>
      </c>
      <c r="F12" s="164">
        <v>1</v>
      </c>
      <c r="G12" s="164">
        <v>1</v>
      </c>
      <c r="H12" s="164">
        <v>1</v>
      </c>
      <c r="I12" s="164">
        <v>1</v>
      </c>
      <c r="J12" s="164">
        <v>1</v>
      </c>
      <c r="K12" s="164">
        <v>1</v>
      </c>
      <c r="L12" s="164">
        <v>1</v>
      </c>
      <c r="M12" s="165">
        <v>1</v>
      </c>
      <c r="N12" s="12">
        <f t="shared" si="0"/>
        <v>11</v>
      </c>
    </row>
    <row r="13" spans="1:14">
      <c r="A13" s="12" t="s">
        <v>321</v>
      </c>
      <c r="B13" s="12"/>
      <c r="C13" s="164">
        <v>1</v>
      </c>
      <c r="D13" s="164">
        <v>1</v>
      </c>
      <c r="E13" s="164">
        <v>1</v>
      </c>
      <c r="F13" s="164">
        <v>1</v>
      </c>
      <c r="G13" s="164">
        <v>1</v>
      </c>
      <c r="H13" s="164">
        <v>1</v>
      </c>
      <c r="I13" s="164">
        <v>1</v>
      </c>
      <c r="J13" s="164">
        <v>1</v>
      </c>
      <c r="K13" s="164">
        <v>1</v>
      </c>
      <c r="L13" s="164">
        <v>1</v>
      </c>
      <c r="M13" s="164">
        <v>1</v>
      </c>
      <c r="N13" s="12">
        <f t="shared" si="0"/>
        <v>11</v>
      </c>
    </row>
    <row r="14" spans="1:14">
      <c r="A14" s="12" t="s">
        <v>321</v>
      </c>
      <c r="B14" s="12"/>
      <c r="C14" s="164">
        <v>1</v>
      </c>
      <c r="D14" s="164">
        <v>1</v>
      </c>
      <c r="E14" s="164">
        <v>1</v>
      </c>
      <c r="F14" s="164">
        <v>1</v>
      </c>
      <c r="G14" s="164">
        <v>1</v>
      </c>
      <c r="H14" s="164">
        <v>1</v>
      </c>
      <c r="I14" s="164">
        <v>1</v>
      </c>
      <c r="J14" s="164">
        <v>1</v>
      </c>
      <c r="K14" s="164">
        <v>1</v>
      </c>
      <c r="L14" s="164">
        <v>1</v>
      </c>
      <c r="M14" s="12"/>
      <c r="N14" s="12">
        <f t="shared" si="0"/>
        <v>10</v>
      </c>
    </row>
    <row r="15" spans="1:14">
      <c r="A15" s="12" t="s">
        <v>321</v>
      </c>
      <c r="B15" s="12"/>
      <c r="C15" s="12"/>
      <c r="D15" s="164">
        <v>1</v>
      </c>
      <c r="E15" s="164">
        <v>1</v>
      </c>
      <c r="F15" s="164">
        <v>1</v>
      </c>
      <c r="G15" s="164">
        <v>1</v>
      </c>
      <c r="H15" s="164">
        <v>1</v>
      </c>
      <c r="I15" s="164">
        <v>1</v>
      </c>
      <c r="J15" s="164">
        <v>1</v>
      </c>
      <c r="K15" s="164">
        <v>1</v>
      </c>
      <c r="L15" s="12"/>
      <c r="M15" s="12"/>
      <c r="N15" s="12">
        <f t="shared" si="0"/>
        <v>8</v>
      </c>
    </row>
    <row r="16" spans="1:14">
      <c r="A16" s="12" t="s">
        <v>321</v>
      </c>
      <c r="B16" s="12"/>
      <c r="C16" s="12"/>
      <c r="D16" s="12"/>
      <c r="E16" s="164">
        <v>1</v>
      </c>
      <c r="F16" s="164">
        <v>1</v>
      </c>
      <c r="G16" s="164">
        <v>1</v>
      </c>
      <c r="H16" s="164">
        <v>1</v>
      </c>
      <c r="I16" s="164">
        <v>1</v>
      </c>
      <c r="J16" s="164">
        <v>1</v>
      </c>
      <c r="K16" s="164">
        <v>1</v>
      </c>
      <c r="L16" s="12"/>
      <c r="M16" s="12"/>
      <c r="N16" s="12">
        <f t="shared" si="0"/>
        <v>7</v>
      </c>
    </row>
    <row r="17" spans="1:14">
      <c r="A17" s="12" t="s">
        <v>322</v>
      </c>
      <c r="B17" s="12"/>
      <c r="C17" s="164">
        <v>1</v>
      </c>
      <c r="D17" s="164">
        <v>1</v>
      </c>
      <c r="E17" s="164">
        <v>1</v>
      </c>
      <c r="F17" s="164">
        <v>1</v>
      </c>
      <c r="G17" s="164">
        <v>1</v>
      </c>
      <c r="H17" s="164">
        <v>1</v>
      </c>
      <c r="I17" s="164">
        <v>1</v>
      </c>
      <c r="J17" s="164">
        <v>1</v>
      </c>
      <c r="K17" s="164">
        <v>1</v>
      </c>
      <c r="L17" s="12"/>
      <c r="M17" s="12"/>
      <c r="N17" s="12">
        <f t="shared" si="0"/>
        <v>9</v>
      </c>
    </row>
    <row r="18" spans="1:14">
      <c r="A18" s="12" t="s">
        <v>322</v>
      </c>
      <c r="B18" s="12"/>
      <c r="C18" s="12"/>
      <c r="D18" s="164">
        <v>1</v>
      </c>
      <c r="E18" s="164">
        <v>1</v>
      </c>
      <c r="F18" s="164">
        <v>1</v>
      </c>
      <c r="G18" s="164">
        <v>1</v>
      </c>
      <c r="H18" s="164">
        <v>1</v>
      </c>
      <c r="I18" s="164">
        <v>1</v>
      </c>
      <c r="J18" s="164">
        <v>1</v>
      </c>
      <c r="K18" s="164">
        <v>1</v>
      </c>
      <c r="L18" s="12"/>
      <c r="M18" s="12"/>
      <c r="N18" s="12">
        <f t="shared" si="0"/>
        <v>8</v>
      </c>
    </row>
    <row r="19" spans="1:14">
      <c r="A19" s="12" t="s">
        <v>322</v>
      </c>
      <c r="B19" s="12"/>
      <c r="C19" s="12"/>
      <c r="D19" s="164">
        <v>1</v>
      </c>
      <c r="E19" s="164">
        <v>1</v>
      </c>
      <c r="F19" s="164">
        <v>1</v>
      </c>
      <c r="G19" s="164">
        <v>1</v>
      </c>
      <c r="H19" s="164">
        <v>1</v>
      </c>
      <c r="I19" s="164">
        <v>1</v>
      </c>
      <c r="J19" s="164">
        <v>1</v>
      </c>
      <c r="K19" s="164">
        <v>1</v>
      </c>
      <c r="L19" s="164">
        <v>1</v>
      </c>
      <c r="M19" s="164">
        <v>1</v>
      </c>
      <c r="N19" s="12">
        <f t="shared" si="0"/>
        <v>10</v>
      </c>
    </row>
    <row r="20" spans="1:14">
      <c r="A20" s="12" t="s">
        <v>322</v>
      </c>
      <c r="B20" s="12"/>
      <c r="C20" s="12"/>
      <c r="D20" s="164">
        <v>1</v>
      </c>
      <c r="E20" s="164">
        <v>1</v>
      </c>
      <c r="F20" s="164">
        <v>1</v>
      </c>
      <c r="G20" s="164">
        <v>1</v>
      </c>
      <c r="H20" s="164">
        <v>1</v>
      </c>
      <c r="I20" s="164">
        <v>1</v>
      </c>
      <c r="J20" s="164">
        <v>1</v>
      </c>
      <c r="K20" s="164">
        <v>1</v>
      </c>
      <c r="L20" s="164">
        <v>1</v>
      </c>
      <c r="M20" s="164">
        <v>1</v>
      </c>
      <c r="N20" s="12">
        <f t="shared" si="0"/>
        <v>10</v>
      </c>
    </row>
    <row r="21" spans="1:14">
      <c r="A21" s="12" t="s">
        <v>322</v>
      </c>
      <c r="B21" s="12"/>
      <c r="C21" s="12"/>
      <c r="D21" s="12"/>
      <c r="E21" s="164">
        <v>1</v>
      </c>
      <c r="F21" s="164">
        <v>1</v>
      </c>
      <c r="G21" s="164">
        <v>1</v>
      </c>
      <c r="H21" s="164">
        <v>1</v>
      </c>
      <c r="I21" s="164">
        <v>1</v>
      </c>
      <c r="J21" s="164">
        <v>1</v>
      </c>
      <c r="K21" s="164">
        <v>1</v>
      </c>
      <c r="L21" s="164">
        <v>1</v>
      </c>
      <c r="M21" s="12"/>
      <c r="N21" s="12">
        <f t="shared" si="0"/>
        <v>8</v>
      </c>
    </row>
    <row r="22" spans="1:14">
      <c r="A22" s="12" t="s">
        <v>322</v>
      </c>
      <c r="B22" s="12"/>
      <c r="C22" s="12"/>
      <c r="D22" s="12"/>
      <c r="E22" s="164">
        <v>1</v>
      </c>
      <c r="F22" s="164">
        <v>1</v>
      </c>
      <c r="G22" s="164">
        <v>1</v>
      </c>
      <c r="H22" s="164">
        <v>1</v>
      </c>
      <c r="I22" s="164">
        <v>1</v>
      </c>
      <c r="J22" s="164">
        <v>1</v>
      </c>
      <c r="K22" s="164">
        <v>1</v>
      </c>
      <c r="L22" s="164">
        <v>1</v>
      </c>
      <c r="M22" s="12"/>
      <c r="N22" s="12">
        <f t="shared" si="0"/>
        <v>8</v>
      </c>
    </row>
    <row r="23" spans="1:14">
      <c r="B23">
        <f>SUM(B3:B22)</f>
        <v>4.5</v>
      </c>
      <c r="C23">
        <f t="shared" ref="C23:M23" si="1">SUM(C3:C22)</f>
        <v>13</v>
      </c>
      <c r="D23">
        <f t="shared" si="1"/>
        <v>17</v>
      </c>
      <c r="E23">
        <f t="shared" si="1"/>
        <v>20</v>
      </c>
      <c r="F23">
        <f t="shared" si="1"/>
        <v>20</v>
      </c>
      <c r="G23">
        <f t="shared" si="1"/>
        <v>20</v>
      </c>
      <c r="H23">
        <f t="shared" si="1"/>
        <v>20</v>
      </c>
      <c r="I23">
        <f t="shared" si="1"/>
        <v>19.5</v>
      </c>
      <c r="J23">
        <f t="shared" si="1"/>
        <v>19.5</v>
      </c>
      <c r="K23">
        <f t="shared" si="1"/>
        <v>18.5</v>
      </c>
      <c r="L23">
        <f t="shared" si="1"/>
        <v>13.5</v>
      </c>
      <c r="M23">
        <f t="shared" si="1"/>
        <v>8</v>
      </c>
      <c r="N23" s="166">
        <f>SUM(N3:N22)</f>
        <v>193.5</v>
      </c>
    </row>
    <row r="25" spans="1:14">
      <c r="A25" s="166" t="s">
        <v>323</v>
      </c>
      <c r="B25" s="166" t="s">
        <v>324</v>
      </c>
    </row>
    <row r="26" spans="1:14">
      <c r="A26" s="167" t="s">
        <v>325</v>
      </c>
      <c r="K26" s="12" t="s">
        <v>326</v>
      </c>
      <c r="L26" s="168">
        <f>SUM(N12:N22)/N23</f>
        <v>0.51679586563307489</v>
      </c>
    </row>
    <row r="27" spans="1:14">
      <c r="A27" s="169" t="s">
        <v>327</v>
      </c>
    </row>
    <row r="28" spans="1:14">
      <c r="A28" s="170" t="s">
        <v>328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488F4-23D6-BB49-9B35-15B6293D5634}">
  <dimension ref="A1:C48"/>
  <sheetViews>
    <sheetView topLeftCell="A33" workbookViewId="0">
      <selection activeCell="B54" sqref="B54"/>
    </sheetView>
  </sheetViews>
  <sheetFormatPr baseColWidth="10" defaultRowHeight="16"/>
  <cols>
    <col min="1" max="1" width="61.1640625" style="15" customWidth="1"/>
    <col min="2" max="2" width="97.1640625" style="15" customWidth="1"/>
    <col min="3" max="3" width="32" customWidth="1"/>
  </cols>
  <sheetData>
    <row r="1" spans="1:3" ht="17">
      <c r="A1" s="119" t="s">
        <v>276</v>
      </c>
    </row>
    <row r="2" spans="1:3">
      <c r="B2" s="117"/>
      <c r="C2" s="118"/>
    </row>
    <row r="3" spans="1:3" ht="17">
      <c r="A3" s="115" t="s">
        <v>235</v>
      </c>
      <c r="B3" s="115" t="s">
        <v>236</v>
      </c>
      <c r="C3" s="116" t="s">
        <v>239</v>
      </c>
    </row>
    <row r="4" spans="1:3">
      <c r="A4" s="148" t="s">
        <v>1</v>
      </c>
      <c r="B4" s="149"/>
      <c r="C4" s="150"/>
    </row>
    <row r="5" spans="1:3" ht="68">
      <c r="A5" s="14" t="s">
        <v>258</v>
      </c>
      <c r="B5" s="14" t="s">
        <v>264</v>
      </c>
      <c r="C5" s="12" t="s">
        <v>240</v>
      </c>
    </row>
    <row r="6" spans="1:3" ht="17">
      <c r="A6" s="14" t="s">
        <v>3</v>
      </c>
      <c r="B6" s="14" t="s">
        <v>265</v>
      </c>
      <c r="C6" s="12" t="s">
        <v>240</v>
      </c>
    </row>
    <row r="7" spans="1:3">
      <c r="A7" s="148" t="s">
        <v>4</v>
      </c>
      <c r="B7" s="149"/>
      <c r="C7" s="150"/>
    </row>
    <row r="8" spans="1:3" ht="55" customHeight="1">
      <c r="A8" s="14" t="s">
        <v>238</v>
      </c>
      <c r="B8" s="14" t="s">
        <v>266</v>
      </c>
      <c r="C8" s="12" t="s">
        <v>240</v>
      </c>
    </row>
    <row r="9" spans="1:3" ht="77" customHeight="1">
      <c r="A9" s="14" t="s">
        <v>257</v>
      </c>
      <c r="B9" s="14" t="s">
        <v>267</v>
      </c>
      <c r="C9" s="12" t="s">
        <v>241</v>
      </c>
    </row>
    <row r="10" spans="1:3" ht="34">
      <c r="A10" s="14" t="s">
        <v>7</v>
      </c>
      <c r="B10" s="14" t="s">
        <v>268</v>
      </c>
      <c r="C10" s="12" t="s">
        <v>242</v>
      </c>
    </row>
    <row r="11" spans="1:3" ht="17">
      <c r="A11" s="14" t="s">
        <v>8</v>
      </c>
      <c r="B11" s="14" t="s">
        <v>245</v>
      </c>
      <c r="C11" s="12" t="s">
        <v>243</v>
      </c>
    </row>
    <row r="12" spans="1:3">
      <c r="A12" s="148" t="s">
        <v>9</v>
      </c>
      <c r="B12" s="149"/>
      <c r="C12" s="150"/>
    </row>
    <row r="13" spans="1:3" ht="34">
      <c r="A13" s="14" t="s">
        <v>9</v>
      </c>
      <c r="B13" s="14" t="s">
        <v>244</v>
      </c>
      <c r="C13" s="12" t="s">
        <v>240</v>
      </c>
    </row>
    <row r="14" spans="1:3" ht="17">
      <c r="A14" s="14" t="s">
        <v>10</v>
      </c>
      <c r="B14" s="14" t="s">
        <v>246</v>
      </c>
      <c r="C14" s="12" t="s">
        <v>243</v>
      </c>
    </row>
    <row r="15" spans="1:3" ht="34">
      <c r="A15" s="14" t="s">
        <v>175</v>
      </c>
      <c r="B15" s="14" t="s">
        <v>269</v>
      </c>
      <c r="C15" s="12" t="s">
        <v>240</v>
      </c>
    </row>
    <row r="16" spans="1:3">
      <c r="A16" s="132" t="s">
        <v>100</v>
      </c>
      <c r="B16" s="132"/>
      <c r="C16" s="132"/>
    </row>
    <row r="17" spans="1:3" ht="51">
      <c r="A17" s="112" t="s">
        <v>271</v>
      </c>
      <c r="B17" s="14" t="s">
        <v>270</v>
      </c>
      <c r="C17" s="113" t="s">
        <v>249</v>
      </c>
    </row>
    <row r="18" spans="1:3" ht="34">
      <c r="A18" s="8" t="s">
        <v>101</v>
      </c>
      <c r="B18" s="14" t="s">
        <v>272</v>
      </c>
      <c r="C18" s="12" t="s">
        <v>240</v>
      </c>
    </row>
    <row r="19" spans="1:3" ht="34">
      <c r="A19" s="8" t="s">
        <v>102</v>
      </c>
      <c r="B19" s="14" t="s">
        <v>275</v>
      </c>
      <c r="C19" s="12" t="s">
        <v>240</v>
      </c>
    </row>
    <row r="20" spans="1:3" ht="34">
      <c r="A20" s="8" t="s">
        <v>174</v>
      </c>
      <c r="B20" s="14" t="s">
        <v>248</v>
      </c>
      <c r="C20" s="12" t="s">
        <v>242</v>
      </c>
    </row>
    <row r="21" spans="1:3">
      <c r="A21" s="132" t="s">
        <v>113</v>
      </c>
      <c r="B21" s="132"/>
      <c r="C21" s="132"/>
    </row>
    <row r="22" spans="1:3" ht="34">
      <c r="A22" s="8" t="s">
        <v>114</v>
      </c>
      <c r="B22" s="14" t="s">
        <v>259</v>
      </c>
      <c r="C22" s="12" t="s">
        <v>262</v>
      </c>
    </row>
    <row r="23" spans="1:3" ht="34">
      <c r="A23" s="8" t="s">
        <v>103</v>
      </c>
      <c r="B23" s="14" t="s">
        <v>260</v>
      </c>
      <c r="C23" s="12" t="s">
        <v>261</v>
      </c>
    </row>
    <row r="24" spans="1:3">
      <c r="A24" s="132" t="s">
        <v>160</v>
      </c>
      <c r="B24" s="132"/>
      <c r="C24" s="132"/>
    </row>
    <row r="25" spans="1:3" ht="17">
      <c r="A25" s="8" t="s">
        <v>161</v>
      </c>
      <c r="B25" s="14" t="s">
        <v>263</v>
      </c>
      <c r="C25" s="12" t="s">
        <v>240</v>
      </c>
    </row>
    <row r="26" spans="1:3" ht="17">
      <c r="A26" s="8" t="s">
        <v>162</v>
      </c>
      <c r="B26" s="14" t="s">
        <v>263</v>
      </c>
      <c r="C26" s="12" t="s">
        <v>240</v>
      </c>
    </row>
    <row r="27" spans="1:3" ht="17">
      <c r="A27" s="8" t="s">
        <v>247</v>
      </c>
      <c r="B27" s="14" t="s">
        <v>263</v>
      </c>
      <c r="C27" s="12" t="s">
        <v>240</v>
      </c>
    </row>
    <row r="28" spans="1:3" ht="17">
      <c r="A28" s="8" t="s">
        <v>163</v>
      </c>
      <c r="B28" s="14" t="s">
        <v>263</v>
      </c>
      <c r="C28" s="12" t="s">
        <v>240</v>
      </c>
    </row>
    <row r="29" spans="1:3" ht="34">
      <c r="A29" s="8" t="s">
        <v>164</v>
      </c>
      <c r="B29" s="14" t="s">
        <v>263</v>
      </c>
      <c r="C29" s="12" t="s">
        <v>240</v>
      </c>
    </row>
    <row r="30" spans="1:3">
      <c r="A30" s="132" t="s">
        <v>237</v>
      </c>
      <c r="B30" s="132"/>
      <c r="C30" s="132"/>
    </row>
    <row r="31" spans="1:3" ht="34">
      <c r="A31" s="8" t="s">
        <v>256</v>
      </c>
      <c r="B31" s="114" t="s">
        <v>274</v>
      </c>
      <c r="C31" s="113" t="s">
        <v>250</v>
      </c>
    </row>
    <row r="32" spans="1:3" ht="51">
      <c r="A32" s="8" t="s">
        <v>255</v>
      </c>
      <c r="B32" s="114" t="s">
        <v>273</v>
      </c>
      <c r="C32" s="113" t="s">
        <v>251</v>
      </c>
    </row>
    <row r="33" spans="1:3">
      <c r="A33" s="132" t="s">
        <v>124</v>
      </c>
      <c r="B33" s="132"/>
      <c r="C33" s="132"/>
    </row>
    <row r="34" spans="1:3" ht="17">
      <c r="A34" s="14" t="s">
        <v>252</v>
      </c>
      <c r="B34" s="14" t="s">
        <v>253</v>
      </c>
      <c r="C34" s="12" t="s">
        <v>254</v>
      </c>
    </row>
    <row r="35" spans="1:3">
      <c r="A35" s="121"/>
      <c r="B35" s="121"/>
      <c r="C35" s="111"/>
    </row>
    <row r="36" spans="1:3" ht="17" customHeight="1">
      <c r="A36" s="142" t="s">
        <v>282</v>
      </c>
      <c r="B36" s="142"/>
      <c r="C36" s="142"/>
    </row>
    <row r="37" spans="1:3" ht="52" customHeight="1">
      <c r="A37" s="14" t="s">
        <v>285</v>
      </c>
      <c r="B37" s="14" t="s">
        <v>286</v>
      </c>
      <c r="C37" s="146" t="s">
        <v>294</v>
      </c>
    </row>
    <row r="38" spans="1:3" ht="43" customHeight="1">
      <c r="A38" s="14" t="s">
        <v>287</v>
      </c>
      <c r="B38" s="14" t="s">
        <v>288</v>
      </c>
      <c r="C38" s="147"/>
    </row>
    <row r="39" spans="1:3" ht="17" customHeight="1">
      <c r="A39" s="143" t="s">
        <v>125</v>
      </c>
      <c r="B39" s="144"/>
      <c r="C39" s="145"/>
    </row>
    <row r="40" spans="1:3" ht="62" customHeight="1">
      <c r="A40" s="14" t="s">
        <v>291</v>
      </c>
      <c r="B40" s="14" t="s">
        <v>292</v>
      </c>
      <c r="C40" s="12" t="s">
        <v>294</v>
      </c>
    </row>
    <row r="41" spans="1:3">
      <c r="A41" s="143" t="s">
        <v>126</v>
      </c>
      <c r="B41" s="144"/>
      <c r="C41" s="145"/>
    </row>
    <row r="42" spans="1:3" ht="17">
      <c r="A42" s="8" t="s">
        <v>109</v>
      </c>
      <c r="B42" s="14" t="s">
        <v>293</v>
      </c>
      <c r="C42" s="12"/>
    </row>
    <row r="44" spans="1:3" ht="34">
      <c r="A44" s="120" t="s">
        <v>277</v>
      </c>
      <c r="B44" s="14" t="s">
        <v>290</v>
      </c>
      <c r="C44" s="12" t="s">
        <v>294</v>
      </c>
    </row>
    <row r="45" spans="1:3">
      <c r="A45" s="14"/>
      <c r="B45" s="14"/>
      <c r="C45" s="12"/>
    </row>
    <row r="46" spans="1:3" ht="17">
      <c r="A46" s="120" t="s">
        <v>278</v>
      </c>
      <c r="B46" s="14" t="s">
        <v>279</v>
      </c>
      <c r="C46" s="12" t="s">
        <v>294</v>
      </c>
    </row>
    <row r="47" spans="1:3">
      <c r="A47" s="14"/>
      <c r="B47" s="14"/>
      <c r="C47" s="12"/>
    </row>
    <row r="48" spans="1:3" ht="34">
      <c r="A48" s="120" t="s">
        <v>280</v>
      </c>
      <c r="B48" s="14" t="s">
        <v>281</v>
      </c>
      <c r="C48" s="12" t="s">
        <v>294</v>
      </c>
    </row>
  </sheetData>
  <mergeCells count="12">
    <mergeCell ref="A7:C7"/>
    <mergeCell ref="A4:C4"/>
    <mergeCell ref="A12:C12"/>
    <mergeCell ref="A16:C16"/>
    <mergeCell ref="A21:C21"/>
    <mergeCell ref="A36:C36"/>
    <mergeCell ref="A39:C39"/>
    <mergeCell ref="A41:C41"/>
    <mergeCell ref="C37:C38"/>
    <mergeCell ref="A24:C24"/>
    <mergeCell ref="A30:C30"/>
    <mergeCell ref="A33:C3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B900B-2897-0344-8F06-3653F3EBEEEF}">
  <dimension ref="A1:K21"/>
  <sheetViews>
    <sheetView workbookViewId="0">
      <selection activeCell="B27" sqref="B27"/>
    </sheetView>
  </sheetViews>
  <sheetFormatPr baseColWidth="10" defaultRowHeight="16"/>
  <cols>
    <col min="1" max="1" width="63.5" customWidth="1"/>
    <col min="3" max="3" width="20.6640625" customWidth="1"/>
    <col min="4" max="4" width="36.33203125" customWidth="1"/>
  </cols>
  <sheetData>
    <row r="1" spans="1:11" ht="34">
      <c r="A1" s="17"/>
      <c r="B1" s="18" t="s">
        <v>76</v>
      </c>
      <c r="C1" s="19" t="s">
        <v>172</v>
      </c>
      <c r="D1" s="19" t="s">
        <v>77</v>
      </c>
      <c r="E1" s="9"/>
      <c r="F1" s="9"/>
      <c r="G1" s="151" t="s">
        <v>89</v>
      </c>
      <c r="H1" s="152"/>
      <c r="I1" s="152"/>
      <c r="J1" s="152"/>
      <c r="K1" s="153"/>
    </row>
    <row r="2" spans="1:11" ht="17">
      <c r="A2" s="20" t="s">
        <v>78</v>
      </c>
      <c r="B2" s="21"/>
      <c r="C2" s="22"/>
      <c r="D2" s="23"/>
      <c r="E2" s="9"/>
      <c r="F2" s="9"/>
      <c r="G2" s="154"/>
      <c r="H2" s="155"/>
      <c r="I2" s="155"/>
      <c r="J2" s="155"/>
      <c r="K2" s="156"/>
    </row>
    <row r="3" spans="1:11" ht="17">
      <c r="A3" s="24" t="s">
        <v>79</v>
      </c>
      <c r="B3" s="25" t="s">
        <v>80</v>
      </c>
      <c r="C3" s="26" t="s">
        <v>81</v>
      </c>
      <c r="D3" s="27"/>
      <c r="E3" s="9"/>
      <c r="F3" s="9"/>
      <c r="G3" s="154"/>
      <c r="H3" s="155"/>
      <c r="I3" s="155"/>
      <c r="J3" s="155"/>
      <c r="K3" s="156"/>
    </row>
    <row r="4" spans="1:11" ht="17">
      <c r="A4" s="24" t="s">
        <v>107</v>
      </c>
      <c r="B4" s="25" t="s">
        <v>81</v>
      </c>
      <c r="C4" s="26" t="s">
        <v>80</v>
      </c>
      <c r="D4" s="27"/>
      <c r="E4" s="9"/>
      <c r="F4" s="9"/>
      <c r="G4" s="154"/>
      <c r="H4" s="155"/>
      <c r="I4" s="155"/>
      <c r="J4" s="155"/>
      <c r="K4" s="156"/>
    </row>
    <row r="5" spans="1:11" ht="17">
      <c r="A5" s="28" t="s">
        <v>82</v>
      </c>
      <c r="B5" s="25"/>
      <c r="C5" s="26"/>
      <c r="D5" s="27"/>
      <c r="E5" s="9"/>
      <c r="F5" s="9"/>
      <c r="G5" s="154"/>
      <c r="H5" s="155"/>
      <c r="I5" s="155"/>
      <c r="J5" s="155"/>
      <c r="K5" s="156"/>
    </row>
    <row r="6" spans="1:11" ht="34">
      <c r="A6" s="24" t="s">
        <v>173</v>
      </c>
      <c r="B6" s="25" t="s">
        <v>83</v>
      </c>
      <c r="C6" s="26" t="s">
        <v>84</v>
      </c>
      <c r="D6" s="27"/>
      <c r="E6" s="9"/>
      <c r="F6" s="9"/>
      <c r="G6" s="154"/>
      <c r="H6" s="155"/>
      <c r="I6" s="155"/>
      <c r="J6" s="155"/>
      <c r="K6" s="156"/>
    </row>
    <row r="7" spans="1:11" ht="17">
      <c r="A7" s="28" t="s">
        <v>98</v>
      </c>
      <c r="B7" s="25"/>
      <c r="C7" s="26"/>
      <c r="D7" s="27"/>
      <c r="E7" s="9"/>
      <c r="F7" s="9"/>
      <c r="G7" s="154"/>
      <c r="H7" s="155"/>
      <c r="I7" s="155"/>
      <c r="J7" s="155"/>
      <c r="K7" s="156"/>
    </row>
    <row r="8" spans="1:11" ht="17">
      <c r="A8" s="24" t="s">
        <v>99</v>
      </c>
      <c r="B8" s="25" t="s">
        <v>83</v>
      </c>
      <c r="C8" s="26" t="s">
        <v>84</v>
      </c>
      <c r="D8" s="27"/>
      <c r="E8" s="9"/>
      <c r="F8" s="9"/>
      <c r="G8" s="157"/>
      <c r="H8" s="158"/>
      <c r="I8" s="158"/>
      <c r="J8" s="158"/>
      <c r="K8" s="159"/>
    </row>
    <row r="9" spans="1:11" ht="17">
      <c r="A9" s="24" t="s">
        <v>97</v>
      </c>
      <c r="B9" s="25" t="s">
        <v>81</v>
      </c>
      <c r="C9" s="26" t="s">
        <v>80</v>
      </c>
      <c r="D9" s="27"/>
      <c r="E9" s="9"/>
      <c r="F9" s="9"/>
      <c r="G9" s="9"/>
      <c r="H9" s="9"/>
      <c r="I9" s="9"/>
      <c r="J9" s="9"/>
      <c r="K9" s="9"/>
    </row>
    <row r="10" spans="1:11" ht="17">
      <c r="A10" s="24" t="s">
        <v>9</v>
      </c>
      <c r="B10" s="25" t="s">
        <v>83</v>
      </c>
      <c r="C10" s="26" t="s">
        <v>84</v>
      </c>
      <c r="D10" s="27"/>
      <c r="E10" s="9"/>
      <c r="F10" s="9"/>
      <c r="G10" s="9"/>
      <c r="H10" s="9"/>
      <c r="I10" s="9"/>
      <c r="J10" s="9"/>
      <c r="K10" s="9"/>
    </row>
    <row r="11" spans="1:11" ht="17">
      <c r="A11" s="24" t="s">
        <v>87</v>
      </c>
      <c r="B11" s="25" t="s">
        <v>80</v>
      </c>
      <c r="C11" s="26" t="s">
        <v>81</v>
      </c>
      <c r="D11" s="27"/>
      <c r="E11" s="9"/>
      <c r="F11" s="9"/>
      <c r="G11" s="9"/>
      <c r="H11" s="9"/>
      <c r="I11" s="9"/>
      <c r="J11" s="9"/>
      <c r="K11" s="9"/>
    </row>
    <row r="12" spans="1:11" ht="34">
      <c r="A12" s="24" t="s">
        <v>111</v>
      </c>
      <c r="B12" s="25" t="s">
        <v>85</v>
      </c>
      <c r="C12" s="26" t="s">
        <v>86</v>
      </c>
      <c r="D12" s="27"/>
      <c r="E12" s="9"/>
      <c r="F12" s="9"/>
      <c r="G12" s="9"/>
      <c r="H12" s="9"/>
      <c r="I12" s="9"/>
      <c r="J12" s="9"/>
      <c r="K12" s="9"/>
    </row>
    <row r="13" spans="1:11" ht="17">
      <c r="A13" s="24" t="s">
        <v>112</v>
      </c>
      <c r="B13" s="25" t="s">
        <v>80</v>
      </c>
      <c r="C13" s="26" t="s">
        <v>81</v>
      </c>
      <c r="D13" s="27"/>
      <c r="E13" s="9"/>
      <c r="F13" s="9"/>
      <c r="G13" s="9"/>
      <c r="H13" s="9"/>
      <c r="I13" s="9"/>
      <c r="J13" s="9"/>
      <c r="K13" s="9"/>
    </row>
    <row r="14" spans="1:11" ht="17">
      <c r="A14" s="28" t="s">
        <v>120</v>
      </c>
      <c r="B14" s="25"/>
      <c r="C14" s="26"/>
      <c r="D14" s="27"/>
      <c r="E14" s="9"/>
      <c r="F14" s="9"/>
      <c r="G14" s="9"/>
      <c r="H14" s="9"/>
      <c r="I14" s="9"/>
      <c r="J14" s="9"/>
      <c r="K14" s="9"/>
    </row>
    <row r="15" spans="1:11" ht="17">
      <c r="A15" s="24" t="s">
        <v>121</v>
      </c>
      <c r="B15" s="25" t="s">
        <v>80</v>
      </c>
      <c r="C15" s="26" t="s">
        <v>81</v>
      </c>
      <c r="D15" s="27"/>
      <c r="E15" s="9"/>
      <c r="F15" s="9"/>
      <c r="G15" s="9"/>
      <c r="H15" s="9"/>
      <c r="I15" s="9"/>
      <c r="J15" s="9"/>
      <c r="K15" s="9"/>
    </row>
    <row r="16" spans="1:11" ht="17">
      <c r="A16" s="28" t="s">
        <v>88</v>
      </c>
      <c r="B16" s="25"/>
      <c r="C16" s="26"/>
      <c r="D16" s="27"/>
      <c r="E16" s="9"/>
      <c r="F16" s="9"/>
      <c r="G16" s="9"/>
      <c r="H16" s="9"/>
      <c r="I16" s="9"/>
      <c r="J16" s="9"/>
      <c r="K16" s="9"/>
    </row>
    <row r="17" spans="1:6" ht="34">
      <c r="A17" s="24" t="s">
        <v>108</v>
      </c>
      <c r="B17" s="25" t="s">
        <v>83</v>
      </c>
      <c r="C17" s="26" t="s">
        <v>84</v>
      </c>
      <c r="D17" s="27"/>
      <c r="E17" s="9"/>
      <c r="F17" s="9"/>
    </row>
    <row r="18" spans="1:6" ht="17">
      <c r="A18" s="28" t="s">
        <v>90</v>
      </c>
      <c r="B18" s="25" t="s">
        <v>80</v>
      </c>
      <c r="C18" s="26" t="s">
        <v>81</v>
      </c>
      <c r="D18" s="27"/>
      <c r="E18" s="9"/>
      <c r="F18" s="9"/>
    </row>
    <row r="19" spans="1:6" ht="17">
      <c r="A19" s="28" t="s">
        <v>91</v>
      </c>
      <c r="B19" s="25" t="s">
        <v>80</v>
      </c>
      <c r="C19" s="26" t="s">
        <v>81</v>
      </c>
      <c r="D19" s="27"/>
      <c r="E19" s="9"/>
      <c r="F19" s="9"/>
    </row>
    <row r="20" spans="1:6" ht="17">
      <c r="A20" s="28" t="s">
        <v>92</v>
      </c>
      <c r="B20" s="25" t="s">
        <v>85</v>
      </c>
      <c r="C20" s="26" t="s">
        <v>86</v>
      </c>
      <c r="D20" s="27"/>
      <c r="E20" s="9"/>
      <c r="F20" s="9"/>
    </row>
    <row r="21" spans="1:6" ht="17">
      <c r="A21" s="28" t="s">
        <v>93</v>
      </c>
      <c r="B21" s="25" t="s">
        <v>85</v>
      </c>
      <c r="C21" s="26" t="s">
        <v>86</v>
      </c>
      <c r="D21" s="27"/>
      <c r="E21" s="9"/>
      <c r="F21" s="9"/>
    </row>
  </sheetData>
  <mergeCells count="1">
    <mergeCell ref="G1:K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87C8A-7E7F-0C4B-B7A5-4B2AC60ADA43}">
  <dimension ref="A1:H56"/>
  <sheetViews>
    <sheetView topLeftCell="A17" workbookViewId="0">
      <selection activeCell="I25" sqref="I25"/>
    </sheetView>
  </sheetViews>
  <sheetFormatPr baseColWidth="10" defaultRowHeight="16"/>
  <cols>
    <col min="1" max="1" width="34.5" customWidth="1"/>
    <col min="2" max="2" width="30.83203125" customWidth="1"/>
    <col min="3" max="3" width="47.6640625" customWidth="1"/>
    <col min="6" max="6" width="14.1640625" customWidth="1"/>
    <col min="7" max="7" width="15.33203125" customWidth="1"/>
  </cols>
  <sheetData>
    <row r="1" spans="1:7">
      <c r="A1" s="9" t="s">
        <v>171</v>
      </c>
    </row>
    <row r="2" spans="1:7">
      <c r="A2" s="9"/>
    </row>
    <row r="3" spans="1:7">
      <c r="A3" s="9"/>
    </row>
    <row r="4" spans="1:7">
      <c r="A4" s="11" t="s">
        <v>12</v>
      </c>
      <c r="B4" s="11" t="s">
        <v>13</v>
      </c>
      <c r="C4" s="11" t="s">
        <v>14</v>
      </c>
      <c r="D4" s="11" t="s">
        <v>15</v>
      </c>
      <c r="E4" s="11" t="s">
        <v>16</v>
      </c>
      <c r="F4" s="11" t="s">
        <v>17</v>
      </c>
      <c r="G4" s="11" t="s">
        <v>18</v>
      </c>
    </row>
    <row r="5" spans="1:7">
      <c r="A5" s="10" t="s">
        <v>19</v>
      </c>
      <c r="B5" s="10">
        <v>6</v>
      </c>
      <c r="C5" s="10">
        <v>5</v>
      </c>
      <c r="D5" s="10">
        <v>1</v>
      </c>
      <c r="E5" s="10">
        <v>0</v>
      </c>
      <c r="F5" s="10">
        <v>0</v>
      </c>
      <c r="G5" s="10"/>
    </row>
    <row r="6" spans="1:7">
      <c r="A6" s="10" t="s">
        <v>20</v>
      </c>
      <c r="B6" s="10">
        <v>32</v>
      </c>
      <c r="C6" s="10">
        <v>32</v>
      </c>
      <c r="D6" s="10">
        <v>0</v>
      </c>
      <c r="E6" s="10">
        <v>0</v>
      </c>
      <c r="F6" s="10">
        <v>0</v>
      </c>
      <c r="G6" s="10"/>
    </row>
    <row r="7" spans="1:7">
      <c r="A7" s="10" t="s">
        <v>21</v>
      </c>
      <c r="B7" s="10">
        <v>1</v>
      </c>
      <c r="C7" s="10">
        <v>0</v>
      </c>
      <c r="D7" s="10">
        <v>0</v>
      </c>
      <c r="E7" s="10">
        <v>0</v>
      </c>
      <c r="F7" s="10">
        <v>1</v>
      </c>
      <c r="G7" s="10"/>
    </row>
    <row r="8" spans="1:7">
      <c r="A8" s="10" t="s">
        <v>22</v>
      </c>
      <c r="B8" s="10">
        <v>1</v>
      </c>
      <c r="C8" s="10">
        <v>1</v>
      </c>
      <c r="D8" s="10">
        <v>0</v>
      </c>
      <c r="E8" s="10">
        <v>0</v>
      </c>
      <c r="F8" s="10">
        <v>0</v>
      </c>
      <c r="G8" s="10"/>
    </row>
    <row r="9" spans="1:7">
      <c r="A9" s="10" t="s">
        <v>23</v>
      </c>
      <c r="B9" s="10">
        <v>23</v>
      </c>
      <c r="C9" s="10">
        <v>23</v>
      </c>
      <c r="D9" s="10">
        <v>0</v>
      </c>
      <c r="E9" s="10">
        <v>0</v>
      </c>
      <c r="F9" s="10">
        <v>0</v>
      </c>
      <c r="G9" s="10"/>
    </row>
    <row r="10" spans="1:7">
      <c r="A10" s="10" t="s">
        <v>24</v>
      </c>
      <c r="B10" s="10">
        <v>3</v>
      </c>
      <c r="C10" s="10">
        <v>3</v>
      </c>
      <c r="D10" s="10">
        <v>0</v>
      </c>
      <c r="E10" s="10">
        <v>0</v>
      </c>
      <c r="F10" s="10">
        <v>0</v>
      </c>
      <c r="G10" s="10">
        <v>21</v>
      </c>
    </row>
    <row r="11" spans="1:7" s="94" customFormat="1">
      <c r="A11" s="93" t="s">
        <v>25</v>
      </c>
      <c r="B11" s="93">
        <v>24</v>
      </c>
      <c r="C11" s="93">
        <v>0</v>
      </c>
      <c r="D11" s="93">
        <v>0</v>
      </c>
      <c r="E11" s="93">
        <v>0</v>
      </c>
      <c r="F11" s="93">
        <v>24</v>
      </c>
      <c r="G11" s="93"/>
    </row>
    <row r="12" spans="1:7" s="94" customFormat="1">
      <c r="A12" s="93" t="s">
        <v>26</v>
      </c>
      <c r="B12" s="93">
        <v>66</v>
      </c>
      <c r="C12" s="93">
        <v>3</v>
      </c>
      <c r="D12" s="93">
        <v>0</v>
      </c>
      <c r="E12" s="93">
        <v>0</v>
      </c>
      <c r="F12" s="93">
        <v>63</v>
      </c>
      <c r="G12" s="93"/>
    </row>
    <row r="13" spans="1:7" s="94" customFormat="1">
      <c r="A13" s="93" t="s">
        <v>27</v>
      </c>
      <c r="B13" s="93">
        <v>1</v>
      </c>
      <c r="C13" s="93">
        <v>1</v>
      </c>
      <c r="D13" s="93">
        <v>0</v>
      </c>
      <c r="E13" s="93">
        <v>0</v>
      </c>
      <c r="F13" s="93">
        <v>0</v>
      </c>
      <c r="G13" s="93"/>
    </row>
    <row r="14" spans="1:7" s="94" customFormat="1">
      <c r="A14" s="93" t="s">
        <v>28</v>
      </c>
      <c r="B14" s="93">
        <v>9</v>
      </c>
      <c r="C14" s="93">
        <v>9</v>
      </c>
      <c r="D14" s="93">
        <v>0</v>
      </c>
      <c r="E14" s="93">
        <v>0</v>
      </c>
      <c r="F14" s="93">
        <v>0</v>
      </c>
      <c r="G14" s="93">
        <v>6383</v>
      </c>
    </row>
    <row r="15" spans="1:7" s="94" customFormat="1">
      <c r="A15" s="93" t="s">
        <v>29</v>
      </c>
      <c r="B15" s="93">
        <v>2</v>
      </c>
      <c r="C15" s="93">
        <v>1</v>
      </c>
      <c r="D15" s="93">
        <v>0</v>
      </c>
      <c r="E15" s="93">
        <v>0</v>
      </c>
      <c r="F15" s="93">
        <v>1</v>
      </c>
      <c r="G15" s="93">
        <v>13</v>
      </c>
    </row>
    <row r="16" spans="1:7" s="94" customFormat="1">
      <c r="A16" s="93" t="s">
        <v>30</v>
      </c>
      <c r="B16" s="93">
        <v>5</v>
      </c>
      <c r="C16" s="93">
        <v>0</v>
      </c>
      <c r="D16" s="93">
        <v>0</v>
      </c>
      <c r="E16" s="93">
        <v>0</v>
      </c>
      <c r="F16" s="93">
        <v>5</v>
      </c>
      <c r="G16" s="93">
        <v>386</v>
      </c>
    </row>
    <row r="17" spans="1:8" s="94" customFormat="1">
      <c r="A17" s="93" t="s">
        <v>31</v>
      </c>
      <c r="B17" s="93">
        <v>7</v>
      </c>
      <c r="C17" s="93">
        <v>4</v>
      </c>
      <c r="D17" s="93">
        <v>2</v>
      </c>
      <c r="E17" s="93">
        <v>1</v>
      </c>
      <c r="F17" s="93">
        <v>0</v>
      </c>
      <c r="G17" s="93">
        <v>109</v>
      </c>
    </row>
    <row r="18" spans="1:8">
      <c r="A18" s="10" t="s">
        <v>32</v>
      </c>
      <c r="B18" s="10">
        <v>22</v>
      </c>
      <c r="C18" s="10">
        <v>18</v>
      </c>
      <c r="D18" s="10">
        <v>0</v>
      </c>
      <c r="E18" s="10">
        <v>0</v>
      </c>
      <c r="F18" s="10">
        <v>4</v>
      </c>
      <c r="G18" s="10">
        <v>264</v>
      </c>
    </row>
    <row r="19" spans="1:8">
      <c r="A19" s="10" t="s">
        <v>33</v>
      </c>
      <c r="B19" s="10">
        <v>18</v>
      </c>
      <c r="C19" s="10">
        <v>18</v>
      </c>
      <c r="D19" s="10">
        <v>0</v>
      </c>
      <c r="E19" s="10">
        <v>0</v>
      </c>
      <c r="F19" s="10">
        <v>0</v>
      </c>
      <c r="G19" s="10"/>
    </row>
    <row r="20" spans="1:8">
      <c r="A20" s="10" t="s">
        <v>34</v>
      </c>
      <c r="B20" s="10">
        <v>55</v>
      </c>
      <c r="C20" s="10">
        <v>52</v>
      </c>
      <c r="D20" s="10">
        <v>3</v>
      </c>
      <c r="E20" s="10">
        <v>0</v>
      </c>
      <c r="F20" s="10">
        <v>0</v>
      </c>
      <c r="G20" s="10">
        <v>1752</v>
      </c>
    </row>
    <row r="21" spans="1:8">
      <c r="A21" s="10" t="s">
        <v>35</v>
      </c>
      <c r="B21" s="10">
        <v>1</v>
      </c>
      <c r="C21" s="10">
        <v>1</v>
      </c>
      <c r="D21" s="10">
        <v>0</v>
      </c>
      <c r="E21" s="10">
        <v>0</v>
      </c>
      <c r="F21" s="10">
        <v>0</v>
      </c>
      <c r="G21" s="10">
        <v>1</v>
      </c>
    </row>
    <row r="22" spans="1:8">
      <c r="A22" s="9" t="s">
        <v>36</v>
      </c>
      <c r="B22" s="9">
        <v>30350</v>
      </c>
      <c r="C22" s="9"/>
      <c r="D22" s="9"/>
      <c r="E22" s="9"/>
      <c r="F22" s="9"/>
      <c r="G22" s="9"/>
    </row>
    <row r="23" spans="1:8">
      <c r="A23" s="9"/>
      <c r="B23" s="9"/>
      <c r="C23" s="9"/>
      <c r="D23" s="9"/>
      <c r="E23" s="9"/>
      <c r="F23" s="9"/>
      <c r="G23" s="9"/>
    </row>
    <row r="24" spans="1:8">
      <c r="B24" s="9"/>
      <c r="C24" s="9"/>
      <c r="D24" s="9"/>
      <c r="E24" s="9"/>
      <c r="F24" s="9"/>
      <c r="G24" s="9"/>
    </row>
    <row r="25" spans="1:8">
      <c r="A25" s="13" t="s">
        <v>37</v>
      </c>
      <c r="B25" s="13" t="s">
        <v>38</v>
      </c>
      <c r="C25" s="13" t="s">
        <v>39</v>
      </c>
      <c r="D25" s="13" t="s">
        <v>40</v>
      </c>
      <c r="E25" s="13" t="s">
        <v>41</v>
      </c>
      <c r="F25" s="13" t="s">
        <v>42</v>
      </c>
      <c r="G25" s="13" t="s">
        <v>43</v>
      </c>
      <c r="H25" s="13" t="s">
        <v>44</v>
      </c>
    </row>
    <row r="26" spans="1:8">
      <c r="A26" s="12" t="s">
        <v>31</v>
      </c>
      <c r="B26" s="12"/>
      <c r="C26" s="12" t="s">
        <v>45</v>
      </c>
      <c r="D26" s="12">
        <v>5293</v>
      </c>
      <c r="E26" s="12">
        <v>9</v>
      </c>
      <c r="F26" s="12">
        <v>0</v>
      </c>
      <c r="G26" s="12">
        <v>0</v>
      </c>
      <c r="H26" s="12">
        <v>9</v>
      </c>
    </row>
    <row r="27" spans="1:8">
      <c r="A27" s="12" t="s">
        <v>31</v>
      </c>
      <c r="B27" s="12"/>
      <c r="C27" s="12" t="s">
        <v>51</v>
      </c>
      <c r="D27" s="12">
        <v>5320</v>
      </c>
      <c r="E27" s="12">
        <v>1</v>
      </c>
      <c r="F27" s="12">
        <v>0</v>
      </c>
      <c r="G27" s="12">
        <v>0</v>
      </c>
      <c r="H27" s="12">
        <v>1</v>
      </c>
    </row>
    <row r="28" spans="1:8">
      <c r="A28" s="12" t="s">
        <v>48</v>
      </c>
      <c r="B28" s="12"/>
      <c r="C28" s="12" t="s">
        <v>50</v>
      </c>
      <c r="D28" s="12">
        <v>5028</v>
      </c>
      <c r="E28" s="12">
        <v>79</v>
      </c>
      <c r="F28" s="12">
        <v>79</v>
      </c>
      <c r="G28" s="12">
        <v>0</v>
      </c>
      <c r="H28" s="12">
        <v>0</v>
      </c>
    </row>
    <row r="29" spans="1:8">
      <c r="A29" s="12" t="s">
        <v>48</v>
      </c>
      <c r="B29" s="12"/>
      <c r="C29" s="12" t="s">
        <v>49</v>
      </c>
      <c r="D29" s="12">
        <v>5340</v>
      </c>
      <c r="E29" s="12">
        <v>7</v>
      </c>
      <c r="F29" s="12">
        <v>7</v>
      </c>
      <c r="G29" s="12">
        <v>0</v>
      </c>
      <c r="H29" s="12">
        <v>0</v>
      </c>
    </row>
    <row r="30" spans="1:8">
      <c r="A30" s="12" t="s">
        <v>48</v>
      </c>
      <c r="B30" s="12"/>
      <c r="C30" s="12" t="s">
        <v>50</v>
      </c>
      <c r="D30" s="12">
        <v>5028</v>
      </c>
      <c r="E30" s="12">
        <v>9</v>
      </c>
      <c r="F30" s="12">
        <v>9</v>
      </c>
      <c r="G30" s="12">
        <v>0</v>
      </c>
      <c r="H30" s="12">
        <v>0</v>
      </c>
    </row>
    <row r="31" spans="1:8">
      <c r="A31" s="12" t="s">
        <v>48</v>
      </c>
      <c r="B31" s="12"/>
      <c r="C31" s="12" t="s">
        <v>49</v>
      </c>
      <c r="D31" s="12">
        <v>5340</v>
      </c>
      <c r="E31" s="12">
        <v>5</v>
      </c>
      <c r="F31" s="12">
        <v>5</v>
      </c>
      <c r="G31" s="12">
        <v>0</v>
      </c>
      <c r="H31" s="12">
        <v>0</v>
      </c>
    </row>
    <row r="32" spans="1:8">
      <c r="A32" s="12" t="s">
        <v>30</v>
      </c>
      <c r="B32" s="12"/>
      <c r="C32" s="12" t="s">
        <v>49</v>
      </c>
      <c r="D32" s="12">
        <v>5340</v>
      </c>
      <c r="E32" s="12">
        <v>5</v>
      </c>
      <c r="F32" s="12">
        <v>5</v>
      </c>
      <c r="G32" s="12">
        <v>0</v>
      </c>
      <c r="H32" s="12">
        <v>0</v>
      </c>
    </row>
    <row r="33" spans="1:8">
      <c r="A33" s="12" t="s">
        <v>30</v>
      </c>
      <c r="B33" s="12"/>
      <c r="C33" s="12" t="s">
        <v>54</v>
      </c>
      <c r="D33" s="12">
        <v>5029</v>
      </c>
      <c r="E33" s="12">
        <v>3</v>
      </c>
      <c r="F33" s="12">
        <v>3</v>
      </c>
      <c r="G33" s="12">
        <v>0</v>
      </c>
      <c r="H33" s="12">
        <v>0</v>
      </c>
    </row>
    <row r="34" spans="1:8">
      <c r="A34" s="12" t="s">
        <v>30</v>
      </c>
      <c r="B34" s="12"/>
      <c r="C34" s="12" t="s">
        <v>49</v>
      </c>
      <c r="D34" s="12">
        <v>5340</v>
      </c>
      <c r="E34" s="12">
        <v>2</v>
      </c>
      <c r="F34" s="12">
        <v>2</v>
      </c>
      <c r="G34" s="12">
        <v>0</v>
      </c>
      <c r="H34" s="12">
        <v>0</v>
      </c>
    </row>
    <row r="35" spans="1:8">
      <c r="A35" s="12" t="s">
        <v>30</v>
      </c>
      <c r="B35" s="12"/>
      <c r="C35" s="12" t="s">
        <v>58</v>
      </c>
      <c r="D35" s="12">
        <v>5334</v>
      </c>
      <c r="E35" s="12">
        <v>1</v>
      </c>
      <c r="F35" s="12">
        <v>0</v>
      </c>
      <c r="G35" s="12">
        <v>0</v>
      </c>
      <c r="H35" s="12">
        <v>1</v>
      </c>
    </row>
    <row r="36" spans="1:8">
      <c r="A36" s="12" t="s">
        <v>48</v>
      </c>
      <c r="B36" s="12"/>
      <c r="C36" s="12" t="s">
        <v>50</v>
      </c>
      <c r="D36" s="12">
        <v>5028</v>
      </c>
      <c r="E36" s="12">
        <v>24</v>
      </c>
      <c r="F36" s="12">
        <v>24</v>
      </c>
      <c r="G36" s="12">
        <v>0</v>
      </c>
      <c r="H36" s="12">
        <v>0</v>
      </c>
    </row>
    <row r="37" spans="1:8">
      <c r="A37" s="12" t="s">
        <v>48</v>
      </c>
      <c r="B37" s="12"/>
      <c r="C37" s="12" t="s">
        <v>49</v>
      </c>
      <c r="D37" s="12">
        <v>5340</v>
      </c>
      <c r="E37" s="12">
        <v>4</v>
      </c>
      <c r="F37" s="12">
        <v>4</v>
      </c>
      <c r="G37" s="12">
        <v>0</v>
      </c>
      <c r="H37" s="12">
        <v>0</v>
      </c>
    </row>
    <row r="38" spans="1:8">
      <c r="A38" s="12" t="s">
        <v>57</v>
      </c>
      <c r="B38" s="12"/>
      <c r="C38" s="12" t="s">
        <v>46</v>
      </c>
      <c r="D38" s="12">
        <v>5628</v>
      </c>
      <c r="E38" s="12">
        <v>1</v>
      </c>
      <c r="F38" s="12">
        <v>0</v>
      </c>
      <c r="G38" s="12">
        <v>0</v>
      </c>
      <c r="H38" s="12">
        <v>1</v>
      </c>
    </row>
    <row r="39" spans="1:8">
      <c r="A39" s="12" t="s">
        <v>57</v>
      </c>
      <c r="B39" s="12"/>
      <c r="C39" s="12" t="s">
        <v>49</v>
      </c>
      <c r="D39" s="12">
        <v>5340</v>
      </c>
      <c r="E39" s="12">
        <v>41</v>
      </c>
      <c r="F39" s="12">
        <v>41</v>
      </c>
      <c r="G39" s="12">
        <v>0</v>
      </c>
      <c r="H39" s="12">
        <v>0</v>
      </c>
    </row>
    <row r="40" spans="1:8">
      <c r="A40" s="12" t="s">
        <v>57</v>
      </c>
      <c r="B40" s="12"/>
      <c r="C40" s="12" t="s">
        <v>56</v>
      </c>
      <c r="D40" s="12">
        <v>5030</v>
      </c>
      <c r="E40" s="12">
        <v>1</v>
      </c>
      <c r="F40" s="12">
        <v>1</v>
      </c>
      <c r="G40" s="12">
        <v>0</v>
      </c>
      <c r="H40" s="12">
        <v>0</v>
      </c>
    </row>
    <row r="41" spans="1:8">
      <c r="A41" s="12" t="s">
        <v>34</v>
      </c>
      <c r="B41" s="12"/>
      <c r="C41" s="12" t="s">
        <v>47</v>
      </c>
      <c r="D41" s="12">
        <v>5581</v>
      </c>
      <c r="E41" s="12">
        <v>1</v>
      </c>
      <c r="F41" s="12">
        <v>0</v>
      </c>
      <c r="G41" s="12">
        <v>0</v>
      </c>
      <c r="H41" s="12">
        <v>1</v>
      </c>
    </row>
    <row r="42" spans="1:8">
      <c r="A42" s="12" t="s">
        <v>34</v>
      </c>
      <c r="B42" s="12"/>
      <c r="C42" s="12" t="s">
        <v>55</v>
      </c>
      <c r="D42" s="12">
        <v>5659</v>
      </c>
      <c r="E42" s="12">
        <v>1</v>
      </c>
      <c r="F42" s="12">
        <v>0</v>
      </c>
      <c r="G42" s="12">
        <v>0</v>
      </c>
      <c r="H42" s="12">
        <v>1</v>
      </c>
    </row>
    <row r="43" spans="1:8">
      <c r="A43" s="12" t="s">
        <v>34</v>
      </c>
      <c r="B43" s="12"/>
      <c r="C43" s="12" t="s">
        <v>55</v>
      </c>
      <c r="D43" s="12">
        <v>5659</v>
      </c>
      <c r="E43" s="12">
        <v>1</v>
      </c>
      <c r="F43" s="12">
        <v>0</v>
      </c>
      <c r="G43" s="12">
        <v>0</v>
      </c>
      <c r="H43" s="12">
        <v>1</v>
      </c>
    </row>
    <row r="44" spans="1:8">
      <c r="A44" s="12" t="s">
        <v>31</v>
      </c>
      <c r="B44" s="12"/>
      <c r="C44" s="12" t="s">
        <v>53</v>
      </c>
      <c r="D44" s="12">
        <v>5584</v>
      </c>
      <c r="E44" s="12">
        <v>1</v>
      </c>
      <c r="F44" s="12">
        <v>0</v>
      </c>
      <c r="G44" s="12">
        <v>0</v>
      </c>
      <c r="H44" s="12">
        <v>1</v>
      </c>
    </row>
    <row r="45" spans="1:8">
      <c r="A45" s="12" t="s">
        <v>31</v>
      </c>
      <c r="B45" s="12"/>
      <c r="C45" s="12" t="s">
        <v>51</v>
      </c>
      <c r="D45" s="12">
        <v>5320</v>
      </c>
      <c r="E45" s="12">
        <v>1</v>
      </c>
      <c r="F45" s="12">
        <v>0</v>
      </c>
      <c r="G45" s="12">
        <v>0</v>
      </c>
      <c r="H45" s="12">
        <v>1</v>
      </c>
    </row>
    <row r="46" spans="1:8">
      <c r="A46" s="12" t="s">
        <v>32</v>
      </c>
      <c r="B46" s="12"/>
      <c r="C46" s="12" t="s">
        <v>49</v>
      </c>
      <c r="D46" s="12">
        <v>5340</v>
      </c>
      <c r="E46" s="12">
        <v>1</v>
      </c>
      <c r="F46" s="12">
        <v>1</v>
      </c>
      <c r="G46" s="12">
        <v>0</v>
      </c>
      <c r="H46" s="12">
        <v>0</v>
      </c>
    </row>
    <row r="47" spans="1:8">
      <c r="A47" s="12" t="s">
        <v>32</v>
      </c>
      <c r="B47" s="12"/>
      <c r="C47" s="12" t="s">
        <v>49</v>
      </c>
      <c r="D47" s="12">
        <v>5340</v>
      </c>
      <c r="E47" s="12">
        <v>1</v>
      </c>
      <c r="F47" s="12">
        <v>1</v>
      </c>
      <c r="G47" s="12">
        <v>0</v>
      </c>
      <c r="H47" s="12">
        <v>0</v>
      </c>
    </row>
    <row r="48" spans="1:8">
      <c r="A48" s="12" t="s">
        <v>32</v>
      </c>
      <c r="B48" s="12"/>
      <c r="C48" s="12" t="s">
        <v>49</v>
      </c>
      <c r="D48" s="12">
        <v>5340</v>
      </c>
      <c r="E48" s="12">
        <v>1</v>
      </c>
      <c r="F48" s="12">
        <v>1</v>
      </c>
      <c r="G48" s="12">
        <v>0</v>
      </c>
      <c r="H48" s="12">
        <v>0</v>
      </c>
    </row>
    <row r="49" spans="1:8">
      <c r="A49" s="12" t="s">
        <v>32</v>
      </c>
      <c r="B49" s="12"/>
      <c r="C49" s="12" t="s">
        <v>49</v>
      </c>
      <c r="D49" s="12">
        <v>5340</v>
      </c>
      <c r="E49" s="12">
        <v>1</v>
      </c>
      <c r="F49" s="12">
        <v>1</v>
      </c>
      <c r="G49" s="12">
        <v>0</v>
      </c>
      <c r="H49" s="12">
        <v>0</v>
      </c>
    </row>
    <row r="50" spans="1:8">
      <c r="A50" s="12" t="s">
        <v>29</v>
      </c>
      <c r="B50" s="12"/>
      <c r="C50" s="12" t="s">
        <v>49</v>
      </c>
      <c r="D50" s="12">
        <v>5340</v>
      </c>
      <c r="E50" s="12">
        <v>2</v>
      </c>
      <c r="F50" s="12">
        <v>2</v>
      </c>
      <c r="G50" s="12">
        <v>0</v>
      </c>
      <c r="H50" s="12">
        <v>0</v>
      </c>
    </row>
    <row r="51" spans="1:8">
      <c r="A51" s="12" t="s">
        <v>29</v>
      </c>
      <c r="B51" s="12"/>
      <c r="C51" s="12" t="s">
        <v>50</v>
      </c>
      <c r="D51" s="12">
        <v>5028</v>
      </c>
      <c r="E51" s="12">
        <v>3</v>
      </c>
      <c r="F51" s="12">
        <v>3</v>
      </c>
      <c r="G51" s="12">
        <v>0</v>
      </c>
      <c r="H51" s="12">
        <v>0</v>
      </c>
    </row>
    <row r="52" spans="1:8">
      <c r="A52" s="12" t="s">
        <v>30</v>
      </c>
      <c r="B52" s="12"/>
      <c r="C52" s="12" t="s">
        <v>49</v>
      </c>
      <c r="D52" s="12">
        <v>5340</v>
      </c>
      <c r="E52" s="12">
        <v>2</v>
      </c>
      <c r="F52" s="12">
        <v>2</v>
      </c>
      <c r="G52" s="12">
        <v>0</v>
      </c>
      <c r="H52" s="12">
        <v>0</v>
      </c>
    </row>
    <row r="53" spans="1:8">
      <c r="A53" s="12" t="s">
        <v>30</v>
      </c>
      <c r="B53" s="12"/>
      <c r="C53" s="12" t="s">
        <v>50</v>
      </c>
      <c r="D53" s="12">
        <v>5028</v>
      </c>
      <c r="E53" s="12">
        <v>9</v>
      </c>
      <c r="F53" s="12">
        <v>9</v>
      </c>
      <c r="G53" s="12">
        <v>0</v>
      </c>
      <c r="H53" s="12">
        <v>0</v>
      </c>
    </row>
    <row r="54" spans="1:8">
      <c r="A54" s="12" t="s">
        <v>59</v>
      </c>
      <c r="B54" s="12"/>
      <c r="C54" s="12" t="s">
        <v>60</v>
      </c>
      <c r="D54" s="12">
        <v>5225</v>
      </c>
      <c r="E54" s="12">
        <v>1</v>
      </c>
      <c r="F54" s="12">
        <v>0</v>
      </c>
      <c r="G54" s="12">
        <v>0</v>
      </c>
      <c r="H54" s="12">
        <v>1</v>
      </c>
    </row>
    <row r="55" spans="1:8">
      <c r="A55" s="12" t="s">
        <v>61</v>
      </c>
      <c r="B55" s="12"/>
      <c r="C55" s="12" t="s">
        <v>49</v>
      </c>
      <c r="D55" s="12">
        <v>5340</v>
      </c>
      <c r="E55" s="12">
        <v>1</v>
      </c>
      <c r="F55" s="12">
        <v>1</v>
      </c>
      <c r="G55" s="12">
        <v>0</v>
      </c>
      <c r="H55" s="12">
        <v>0</v>
      </c>
    </row>
    <row r="56" spans="1:8">
      <c r="A56" s="12" t="s">
        <v>61</v>
      </c>
      <c r="B56" s="12"/>
      <c r="C56" s="12" t="s">
        <v>52</v>
      </c>
      <c r="D56" s="12">
        <v>5578</v>
      </c>
      <c r="E56" s="12">
        <v>1</v>
      </c>
      <c r="F56" s="12">
        <v>1</v>
      </c>
      <c r="G56" s="12">
        <v>0</v>
      </c>
      <c r="H56" s="1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DB_Migration_Summary</vt:lpstr>
      <vt:lpstr>Staffing_Plan</vt:lpstr>
      <vt:lpstr>Staffing Plan w Partners(1 yr+)</vt:lpstr>
      <vt:lpstr>Legends</vt:lpstr>
      <vt:lpstr>RACI_Matrix</vt:lpstr>
      <vt:lpstr>Sample_SCT_Report_DB_Name-1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2020-03-19T12:51:09Z</dcterms:created>
  <dcterms:modified xsi:type="dcterms:W3CDTF">2021-11-03T06:18:21Z</dcterms:modified>
</cp:coreProperties>
</file>