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/Downloads/EXCEL-CLASSIFICATION/llamaindex/POC_data/aws/"/>
    </mc:Choice>
  </mc:AlternateContent>
  <xr:revisionPtr revIDLastSave="0" documentId="13_ncr:1_{EDACBEFC-0FFE-A847-905C-405817756AB0}" xr6:coauthVersionLast="47" xr6:coauthVersionMax="47" xr10:uidLastSave="{00000000-0000-0000-0000-000000000000}"/>
  <bookViews>
    <workbookView xWindow="46260" yWindow="2040" windowWidth="29040" windowHeight="17640" xr2:uid="{8A526FFC-2A51-4407-8B83-9D094C966126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6" i="1" l="1"/>
  <c r="P69" i="1"/>
  <c r="U69" i="1" s="1"/>
  <c r="G69" i="1"/>
  <c r="F69" i="1"/>
  <c r="P10" i="1"/>
  <c r="G46" i="1"/>
  <c r="F46" i="1" s="1"/>
  <c r="P42" i="1"/>
  <c r="U42" i="1" s="1"/>
  <c r="P46" i="1"/>
  <c r="U46" i="1" s="1"/>
  <c r="G42" i="1"/>
  <c r="F42" i="1" s="1"/>
  <c r="P23" i="1"/>
  <c r="P16" i="1"/>
  <c r="P61" i="1"/>
  <c r="U61" i="1" s="1"/>
  <c r="G61" i="1"/>
  <c r="F61" i="1" s="1"/>
  <c r="P26" i="1" l="1"/>
  <c r="P15" i="1"/>
  <c r="P17" i="1"/>
  <c r="G39" i="1"/>
  <c r="Q79" i="1"/>
  <c r="P59" i="1"/>
  <c r="U59" i="1" s="1"/>
  <c r="P76" i="1" l="1"/>
  <c r="U76" i="1" s="1"/>
  <c r="G76" i="1"/>
  <c r="F76" i="1" s="1"/>
  <c r="P39" i="1" l="1"/>
  <c r="U39" i="1" s="1"/>
  <c r="P40" i="1"/>
  <c r="U40" i="1" s="1"/>
  <c r="P41" i="1"/>
  <c r="U41" i="1" s="1"/>
  <c r="G41" i="1"/>
  <c r="F41" i="1" s="1"/>
  <c r="P72" i="1" l="1"/>
  <c r="U72" i="1" s="1"/>
  <c r="G51" i="1" l="1"/>
  <c r="G34" i="1"/>
  <c r="P20" i="1" l="1"/>
  <c r="P18" i="1"/>
  <c r="P71" i="1" l="1"/>
  <c r="U71" i="1" s="1"/>
  <c r="G17" i="1" l="1"/>
  <c r="P67" i="1" l="1"/>
  <c r="U67" i="1" s="1"/>
  <c r="G67" i="1"/>
  <c r="F67" i="1" s="1"/>
  <c r="G60" i="1"/>
  <c r="P53" i="1"/>
  <c r="U53" i="1" s="1"/>
  <c r="G53" i="1"/>
  <c r="F53" i="1" s="1"/>
  <c r="G38" i="1"/>
  <c r="G24" i="1"/>
  <c r="G20" i="1"/>
  <c r="G11" i="1"/>
  <c r="G37" i="1" l="1"/>
  <c r="P11" i="1"/>
  <c r="P13" i="1"/>
  <c r="P14" i="1"/>
  <c r="P19" i="1"/>
  <c r="P21" i="1"/>
  <c r="P24" i="1"/>
  <c r="P25" i="1"/>
  <c r="P27" i="1"/>
  <c r="P28" i="1"/>
  <c r="P29" i="1"/>
  <c r="P30" i="1"/>
  <c r="P31" i="1"/>
  <c r="P32" i="1"/>
  <c r="P33" i="1"/>
  <c r="P34" i="1"/>
  <c r="P35" i="1"/>
  <c r="P36" i="1"/>
  <c r="P37" i="1"/>
  <c r="P38" i="1"/>
  <c r="P43" i="1"/>
  <c r="U43" i="1" s="1"/>
  <c r="P44" i="1"/>
  <c r="U44" i="1" s="1"/>
  <c r="P45" i="1"/>
  <c r="U45" i="1" s="1"/>
  <c r="P47" i="1"/>
  <c r="U47" i="1" s="1"/>
  <c r="P48" i="1"/>
  <c r="P49" i="1"/>
  <c r="P50" i="1"/>
  <c r="P52" i="1"/>
  <c r="P54" i="1"/>
  <c r="P55" i="1"/>
  <c r="P57" i="1"/>
  <c r="P58" i="1"/>
  <c r="P60" i="1"/>
  <c r="U60" i="1" s="1"/>
  <c r="P62" i="1"/>
  <c r="U62" i="1" s="1"/>
  <c r="P63" i="1"/>
  <c r="U63" i="1" s="1"/>
  <c r="P64" i="1"/>
  <c r="U64" i="1" s="1"/>
  <c r="P65" i="1"/>
  <c r="U65" i="1" s="1"/>
  <c r="P66" i="1"/>
  <c r="U66" i="1" s="1"/>
  <c r="P70" i="1"/>
  <c r="U70" i="1" s="1"/>
  <c r="P73" i="1"/>
  <c r="U73" i="1" s="1"/>
  <c r="P74" i="1"/>
  <c r="U74" i="1" s="1"/>
  <c r="P75" i="1"/>
  <c r="U75" i="1" s="1"/>
  <c r="P77" i="1"/>
  <c r="G62" i="1"/>
  <c r="F62" i="1" s="1"/>
  <c r="U26" i="1" l="1"/>
  <c r="G26" i="1"/>
  <c r="F26" i="1"/>
  <c r="R79" i="1"/>
  <c r="U78" i="1"/>
  <c r="U77" i="1"/>
  <c r="G77" i="1"/>
  <c r="F77" i="1" s="1"/>
  <c r="G75" i="1"/>
  <c r="F75" i="1" s="1"/>
  <c r="G74" i="1"/>
  <c r="F74" i="1" s="1"/>
  <c r="G73" i="1"/>
  <c r="F73" i="1" s="1"/>
  <c r="G72" i="1"/>
  <c r="F72" i="1" s="1"/>
  <c r="G70" i="1"/>
  <c r="F70" i="1" s="1"/>
  <c r="G68" i="1"/>
  <c r="F68" i="1" s="1"/>
  <c r="G66" i="1"/>
  <c r="F66" i="1" s="1"/>
  <c r="G65" i="1"/>
  <c r="F65" i="1" s="1"/>
  <c r="G64" i="1"/>
  <c r="F64" i="1" s="1"/>
  <c r="G63" i="1"/>
  <c r="F63" i="1" s="1"/>
  <c r="F60" i="1"/>
  <c r="U58" i="1"/>
  <c r="G58" i="1"/>
  <c r="F58" i="1" s="1"/>
  <c r="U57" i="1"/>
  <c r="G57" i="1"/>
  <c r="F57" i="1" s="1"/>
  <c r="U56" i="1"/>
  <c r="G56" i="1"/>
  <c r="F56" i="1" s="1"/>
  <c r="U55" i="1"/>
  <c r="G55" i="1"/>
  <c r="F55" i="1" s="1"/>
  <c r="U54" i="1"/>
  <c r="U52" i="1"/>
  <c r="G52" i="1"/>
  <c r="F52" i="1" s="1"/>
  <c r="P51" i="1"/>
  <c r="F51" i="1"/>
  <c r="U50" i="1"/>
  <c r="G50" i="1"/>
  <c r="F50" i="1" s="1"/>
  <c r="U49" i="1"/>
  <c r="G49" i="1"/>
  <c r="F49" i="1" s="1"/>
  <c r="U48" i="1"/>
  <c r="G48" i="1"/>
  <c r="F48" i="1" s="1"/>
  <c r="G47" i="1"/>
  <c r="F47" i="1" s="1"/>
  <c r="G43" i="1"/>
  <c r="F43" i="1" s="1"/>
  <c r="F39" i="1"/>
  <c r="U38" i="1"/>
  <c r="F38" i="1"/>
  <c r="U37" i="1"/>
  <c r="F37" i="1"/>
  <c r="U36" i="1"/>
  <c r="G36" i="1"/>
  <c r="F36" i="1" s="1"/>
  <c r="U35" i="1"/>
  <c r="G35" i="1"/>
  <c r="F35" i="1" s="1"/>
  <c r="U34" i="1"/>
  <c r="F34" i="1"/>
  <c r="U33" i="1"/>
  <c r="G33" i="1"/>
  <c r="F33" i="1" s="1"/>
  <c r="U32" i="1"/>
  <c r="G32" i="1"/>
  <c r="F32" i="1" s="1"/>
  <c r="U31" i="1"/>
  <c r="G31" i="1"/>
  <c r="F31" i="1" s="1"/>
  <c r="U30" i="1"/>
  <c r="G30" i="1"/>
  <c r="F30" i="1" s="1"/>
  <c r="U29" i="1"/>
  <c r="U28" i="1"/>
  <c r="G28" i="1"/>
  <c r="F28" i="1" s="1"/>
  <c r="U27" i="1"/>
  <c r="G27" i="1"/>
  <c r="F27" i="1" s="1"/>
  <c r="U25" i="1"/>
  <c r="U24" i="1"/>
  <c r="F24" i="1"/>
  <c r="F23" i="1"/>
  <c r="G22" i="1"/>
  <c r="F22" i="1" s="1"/>
  <c r="U21" i="1"/>
  <c r="G21" i="1"/>
  <c r="F21" i="1" s="1"/>
  <c r="U20" i="1"/>
  <c r="F20" i="1"/>
  <c r="U19" i="1"/>
  <c r="G19" i="1"/>
  <c r="F19" i="1" s="1"/>
  <c r="U18" i="1"/>
  <c r="G18" i="1"/>
  <c r="F18" i="1" s="1"/>
  <c r="F17" i="1"/>
  <c r="U16" i="1"/>
  <c r="G16" i="1"/>
  <c r="F16" i="1" s="1"/>
  <c r="U15" i="1"/>
  <c r="G15" i="1"/>
  <c r="F15" i="1" s="1"/>
  <c r="U14" i="1"/>
  <c r="G14" i="1"/>
  <c r="F14" i="1" s="1"/>
  <c r="U13" i="1"/>
  <c r="G13" i="1"/>
  <c r="F13" i="1" s="1"/>
  <c r="U11" i="1"/>
  <c r="U10" i="1"/>
  <c r="G10" i="1"/>
  <c r="F10" i="1" s="1"/>
  <c r="J9" i="1"/>
  <c r="K9" i="1" s="1"/>
  <c r="L9" i="1" s="1"/>
  <c r="M9" i="1" s="1"/>
  <c r="N9" i="1" s="1"/>
  <c r="O9" i="1" s="1"/>
  <c r="P68" i="1" l="1"/>
  <c r="U68" i="1" s="1"/>
  <c r="P12" i="1"/>
  <c r="U23" i="1"/>
  <c r="U51" i="1"/>
  <c r="U17" i="1"/>
  <c r="U12" i="1" l="1"/>
  <c r="P22" i="1" l="1"/>
  <c r="P79" i="1" s="1"/>
  <c r="U22" i="1" l="1"/>
  <c r="U79" i="1" s="1"/>
</calcChain>
</file>

<file path=xl/sharedStrings.xml><?xml version="1.0" encoding="utf-8"?>
<sst xmlns="http://schemas.openxmlformats.org/spreadsheetml/2006/main" count="318" uniqueCount="215">
  <si>
    <t>Work State (touring employees only)</t>
  </si>
  <si>
    <t>HOME</t>
  </si>
  <si>
    <t>Work City</t>
  </si>
  <si>
    <t>ADDITIONS</t>
  </si>
  <si>
    <t>DEDUCTIONS</t>
  </si>
  <si>
    <t>Retainer</t>
  </si>
  <si>
    <t>Tour</t>
  </si>
  <si>
    <t>MON</t>
  </si>
  <si>
    <t>TUE</t>
  </si>
  <si>
    <t>WED</t>
  </si>
  <si>
    <t>THU</t>
  </si>
  <si>
    <t>FRI</t>
  </si>
  <si>
    <t>SAT</t>
  </si>
  <si>
    <t>SUN</t>
  </si>
  <si>
    <t>TOTAL</t>
  </si>
  <si>
    <t>PER DIEM</t>
  </si>
  <si>
    <t>REIMBURSE</t>
  </si>
  <si>
    <t xml:space="preserve">Post tax </t>
  </si>
  <si>
    <t>ADVANCE</t>
  </si>
  <si>
    <t>NOTES</t>
  </si>
  <si>
    <t>NAME</t>
  </si>
  <si>
    <t>SSN</t>
  </si>
  <si>
    <t>STATE</t>
  </si>
  <si>
    <t>TITLE</t>
  </si>
  <si>
    <t>Rate</t>
  </si>
  <si>
    <t>WAGES</t>
  </si>
  <si>
    <t>MENT</t>
  </si>
  <si>
    <t>billback</t>
  </si>
  <si>
    <t>PAY</t>
  </si>
  <si>
    <t>NY</t>
  </si>
  <si>
    <t>Musician</t>
  </si>
  <si>
    <t>Carpenter</t>
  </si>
  <si>
    <t>FL</t>
  </si>
  <si>
    <t>Lighting</t>
  </si>
  <si>
    <t>MA</t>
  </si>
  <si>
    <t>Coordinator</t>
  </si>
  <si>
    <t>CO</t>
  </si>
  <si>
    <t>Assistant</t>
  </si>
  <si>
    <t>CA</t>
  </si>
  <si>
    <t>NJ</t>
  </si>
  <si>
    <t>Security</t>
  </si>
  <si>
    <t>Rigger</t>
  </si>
  <si>
    <t>ND</t>
  </si>
  <si>
    <t>Technician</t>
  </si>
  <si>
    <t>LA</t>
  </si>
  <si>
    <t>Teleprompter</t>
  </si>
  <si>
    <t>Assistant Manager</t>
  </si>
  <si>
    <t>IN</t>
  </si>
  <si>
    <t>FOH Engineer</t>
  </si>
  <si>
    <t>PA</t>
  </si>
  <si>
    <t>Road Manager</t>
  </si>
  <si>
    <t>Stage Manager</t>
  </si>
  <si>
    <t>Dressing Room</t>
  </si>
  <si>
    <t>500/Day</t>
  </si>
  <si>
    <t>CT</t>
  </si>
  <si>
    <t>Photographer</t>
  </si>
  <si>
    <t>Hair</t>
  </si>
  <si>
    <t>OK</t>
  </si>
  <si>
    <t>Masseuse</t>
  </si>
  <si>
    <t>Singer</t>
  </si>
  <si>
    <t>Wardrobe</t>
  </si>
  <si>
    <t>Crew</t>
  </si>
  <si>
    <t xml:space="preserve"> Coordinator</t>
  </si>
  <si>
    <t>TN</t>
  </si>
  <si>
    <t>NM</t>
  </si>
  <si>
    <t>KY</t>
  </si>
  <si>
    <t>Production Manager</t>
  </si>
  <si>
    <t>GA</t>
  </si>
  <si>
    <t>Audience Liaison</t>
  </si>
  <si>
    <t>OH</t>
  </si>
  <si>
    <t>RI</t>
  </si>
  <si>
    <t>MD</t>
  </si>
  <si>
    <t>KS</t>
  </si>
  <si>
    <t>MN</t>
  </si>
  <si>
    <t xml:space="preserve">Backline </t>
  </si>
  <si>
    <t>Production Coordinator</t>
  </si>
  <si>
    <t>Marketing</t>
  </si>
  <si>
    <t>Tour Accountant</t>
  </si>
  <si>
    <t>Tour Manager</t>
  </si>
  <si>
    <t xml:space="preserve">TOUR NAME:  </t>
  </si>
  <si>
    <t>TOUR DATES:</t>
  </si>
  <si>
    <t>Job Code:</t>
  </si>
  <si>
    <t>PAYROLL TAXES</t>
  </si>
  <si>
    <t>WORKMANS COMP</t>
  </si>
  <si>
    <t>P/R PROCESSING FEES</t>
  </si>
  <si>
    <t>WV</t>
  </si>
  <si>
    <t>Week of 5/19/25 - 5/25/2025</t>
  </si>
  <si>
    <t>AAA Productions Weekly Payroll</t>
  </si>
  <si>
    <t>Morris, Ronald</t>
  </si>
  <si>
    <t>Morales, Mark</t>
  </si>
  <si>
    <t>Phillips, Garry</t>
  </si>
  <si>
    <t>Evans, Abby</t>
  </si>
  <si>
    <t>Turner, Christopher</t>
  </si>
  <si>
    <t>Diaz, Edmund</t>
  </si>
  <si>
    <t>Parker, Jesse</t>
  </si>
  <si>
    <t>Cruz, Justin</t>
  </si>
  <si>
    <t>Edwards, James</t>
  </si>
  <si>
    <t>Collins, Stephanie</t>
  </si>
  <si>
    <t>Reyes, Meagan</t>
  </si>
  <si>
    <t>Smith, Bryan</t>
  </si>
  <si>
    <t>Johnson, David</t>
  </si>
  <si>
    <t>Williams, Daniel</t>
  </si>
  <si>
    <t>Jones, Chelsea</t>
  </si>
  <si>
    <t>Garcia, Knute</t>
  </si>
  <si>
    <t>Davis, Robert</t>
  </si>
  <si>
    <t>Miller, Bryan</t>
  </si>
  <si>
    <t>Rodriguez, Kieran</t>
  </si>
  <si>
    <t>Martinez, Kira</t>
  </si>
  <si>
    <t>Hernandez, Andrew</t>
  </si>
  <si>
    <t>Gonzalez, Ricardo</t>
  </si>
  <si>
    <t>Lopez, Glenn</t>
  </si>
  <si>
    <t>Anderson, Robert</t>
  </si>
  <si>
    <t>Thomas, Keith</t>
  </si>
  <si>
    <t>Taylor, Madison</t>
  </si>
  <si>
    <t>Jackson, Lindsay</t>
  </si>
  <si>
    <t>Martin, Amber</t>
  </si>
  <si>
    <t>Ortiz, Allan (AJ)</t>
  </si>
  <si>
    <t>Morgan, Mitchell</t>
  </si>
  <si>
    <t>Cooper, David</t>
  </si>
  <si>
    <t>Peterson, Jeff</t>
  </si>
  <si>
    <t>Bailey, Axel</t>
  </si>
  <si>
    <t>Rodriguez, James</t>
  </si>
  <si>
    <t>Taylor, Drew</t>
  </si>
  <si>
    <t>Miller, Anthony</t>
  </si>
  <si>
    <t>Lee, Matthew</t>
  </si>
  <si>
    <t>Perez, Matthew</t>
  </si>
  <si>
    <t>Thompson, Esther</t>
  </si>
  <si>
    <t>White, Anthony</t>
  </si>
  <si>
    <t>Harris, Jeff</t>
  </si>
  <si>
    <t>Sanchez, Ollie</t>
  </si>
  <si>
    <t>Clark, Vinny</t>
  </si>
  <si>
    <t>Ramirez, Dawn</t>
  </si>
  <si>
    <t>Robinson, Cyro</t>
  </si>
  <si>
    <t>Walker, Jenn</t>
  </si>
  <si>
    <t>Young, Natalie</t>
  </si>
  <si>
    <t>Allen, Derzon</t>
  </si>
  <si>
    <t>King, Russ</t>
  </si>
  <si>
    <t>Wright, Ray</t>
  </si>
  <si>
    <t>Scott, Jon</t>
  </si>
  <si>
    <t>Nguyen, Allan (AJ)</t>
  </si>
  <si>
    <t>Hill, Daniel</t>
  </si>
  <si>
    <t>Flores, Mark</t>
  </si>
  <si>
    <t>Adams, Garry</t>
  </si>
  <si>
    <t>Nelson, Robert</t>
  </si>
  <si>
    <t>Baker, Bryan</t>
  </si>
  <si>
    <t>Rivera, James</t>
  </si>
  <si>
    <t>Campbell, James</t>
  </si>
  <si>
    <t>Mitchell, Abby</t>
  </si>
  <si>
    <t>Carter, Justin</t>
  </si>
  <si>
    <t>Roberts, Jeff</t>
  </si>
  <si>
    <t>Phillips, James</t>
  </si>
  <si>
    <t>Evans, Lindsay</t>
  </si>
  <si>
    <t>Turner, Stephanie</t>
  </si>
  <si>
    <t>Travis, Gana</t>
  </si>
  <si>
    <t>Urbanie, Tommie</t>
  </si>
  <si>
    <t>West, Barron</t>
  </si>
  <si>
    <t>xxx-xx-6008</t>
  </si>
  <si>
    <t>xxx-xx-6009</t>
  </si>
  <si>
    <t>xxx-xx-7011</t>
  </si>
  <si>
    <t>xxx-xx-8012</t>
  </si>
  <si>
    <t>xxx-xx-6013</t>
  </si>
  <si>
    <t>xxx-xx-2014</t>
  </si>
  <si>
    <t>xxx-xx-2015</t>
  </si>
  <si>
    <t>xxx-xx-7016</t>
  </si>
  <si>
    <t>xxx-xx-6017</t>
  </si>
  <si>
    <t>xxx-xx-1018</t>
  </si>
  <si>
    <t>xxx-xx-1019</t>
  </si>
  <si>
    <t>xxx-xx-6020</t>
  </si>
  <si>
    <t>xxx-xx-2021</t>
  </si>
  <si>
    <t>xxx-xx-2022</t>
  </si>
  <si>
    <t>xxx-xx-7023</t>
  </si>
  <si>
    <t>xxx-xx-2024</t>
  </si>
  <si>
    <t>xxx-xx-2025</t>
  </si>
  <si>
    <t>xxx-xx-2026</t>
  </si>
  <si>
    <t>xxx-xx-2027</t>
  </si>
  <si>
    <t>xxx-xx-0028</t>
  </si>
  <si>
    <t>xxx-xx-0029</t>
  </si>
  <si>
    <t>xxx-xx-8001</t>
  </si>
  <si>
    <t>xxx-xx-8002</t>
  </si>
  <si>
    <t>xxx-xx-3003</t>
  </si>
  <si>
    <t>xxx-xx-5004</t>
  </si>
  <si>
    <t>xxx-xx-1005</t>
  </si>
  <si>
    <t>xxx-xx-2006</t>
  </si>
  <si>
    <t>xxx-xx-9111</t>
  </si>
  <si>
    <t>xxx-xx-6222</t>
  </si>
  <si>
    <t>xxx-xx-8333</t>
  </si>
  <si>
    <t>xxx-xx-2444</t>
  </si>
  <si>
    <t>xxx-xx-9555</t>
  </si>
  <si>
    <t>xxx-xx-7666</t>
  </si>
  <si>
    <t>xxx-xx-9777</t>
  </si>
  <si>
    <t>xxx-xx-5888</t>
  </si>
  <si>
    <t>xxx-xx-0999</t>
  </si>
  <si>
    <t>xxx-xx-4000</t>
  </si>
  <si>
    <t>xxx-xx-7111</t>
  </si>
  <si>
    <t>xxx-xx-3222</t>
  </si>
  <si>
    <t>xxx-xx-9333</t>
  </si>
  <si>
    <t>xxx-xx-7444</t>
  </si>
  <si>
    <t>xxx-xx-4555</t>
  </si>
  <si>
    <t>xxx-xx-2666</t>
  </si>
  <si>
    <t>xxx-xx-6777</t>
  </si>
  <si>
    <t>xxx-xx-2888</t>
  </si>
  <si>
    <t>xxx-xx-7999</t>
  </si>
  <si>
    <t>xxx-xx-4001</t>
  </si>
  <si>
    <t>xxx-xx-0111</t>
  </si>
  <si>
    <t>xxx-xx-5222</t>
  </si>
  <si>
    <t>xxx-xx-4333</t>
  </si>
  <si>
    <t>xxx-xx-3444</t>
  </si>
  <si>
    <t>xxx-xx-4556</t>
  </si>
  <si>
    <t>xxx-xx-7566</t>
  </si>
  <si>
    <t>xxx-xx-0777</t>
  </si>
  <si>
    <t>xxx-xx-7888</t>
  </si>
  <si>
    <t>xxx-xx-2999</t>
  </si>
  <si>
    <t>xxx-xx-1000</t>
  </si>
  <si>
    <t>xxx-xx-4111</t>
  </si>
  <si>
    <t>xxx-xx-1222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</si>
</sst>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4" fillId="0" borderId="0" xfId="3" applyFont="1" applyAlignment="1">
      <alignment horizontal="right"/>
    </xf>
    <xf numFmtId="0" fontId="5" fillId="0" borderId="0" xfId="3" applyFont="1"/>
    <xf numFmtId="44" fontId="6" fillId="0" borderId="0" xfId="4" applyFont="1"/>
    <xf numFmtId="0" fontId="5" fillId="0" borderId="0" xfId="3" applyFont="1" applyAlignment="1">
      <alignment horizontal="center"/>
    </xf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0" fontId="7" fillId="0" borderId="0" xfId="3" applyFont="1" applyAlignment="1">
      <alignment horizontal="right"/>
    </xf>
    <xf numFmtId="0" fontId="8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43" fontId="9" fillId="0" borderId="0" xfId="1" applyFont="1" applyAlignment="1">
      <alignment horizontal="center"/>
    </xf>
    <xf numFmtId="0" fontId="8" fillId="0" borderId="1" xfId="3" applyFont="1" applyBorder="1" applyAlignment="1">
      <alignment horizontal="center"/>
    </xf>
    <xf numFmtId="44" fontId="1" fillId="0" borderId="0" xfId="4" applyFont="1"/>
    <xf numFmtId="0" fontId="8" fillId="0" borderId="0" xfId="3" applyFont="1"/>
    <xf numFmtId="0" fontId="8" fillId="0" borderId="2" xfId="3" applyFont="1" applyBorder="1" applyAlignment="1">
      <alignment horizontal="center"/>
    </xf>
    <xf numFmtId="0" fontId="8" fillId="0" borderId="3" xfId="3" applyFont="1" applyBorder="1" applyAlignment="1">
      <alignment horizontal="center"/>
    </xf>
    <xf numFmtId="44" fontId="1" fillId="0" borderId="0" xfId="4" applyFont="1" applyFill="1"/>
    <xf numFmtId="43" fontId="9" fillId="0" borderId="0" xfId="1" applyFont="1" applyAlignment="1">
      <alignment horizontal="right"/>
    </xf>
    <xf numFmtId="43" fontId="7" fillId="0" borderId="7" xfId="1" applyFont="1" applyBorder="1" applyAlignment="1">
      <alignment horizontal="center" vertical="center"/>
    </xf>
    <xf numFmtId="43" fontId="7" fillId="0" borderId="7" xfId="1" applyFont="1" applyBorder="1" applyAlignment="1">
      <alignment horizontal="left" vertical="center"/>
    </xf>
    <xf numFmtId="43" fontId="11" fillId="0" borderId="7" xfId="1" applyFont="1" applyBorder="1" applyAlignment="1">
      <alignment horizontal="center" vertical="center"/>
    </xf>
    <xf numFmtId="43" fontId="1" fillId="0" borderId="7" xfId="1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43" fontId="7" fillId="0" borderId="1" xfId="1" applyFont="1" applyFill="1" applyBorder="1" applyAlignment="1">
      <alignment horizontal="center" vertical="center"/>
    </xf>
    <xf numFmtId="43" fontId="7" fillId="0" borderId="8" xfId="1" applyFont="1" applyFill="1" applyBorder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3" xfId="1" applyFont="1" applyBorder="1" applyAlignment="1">
      <alignment horizontal="center" vertical="center"/>
    </xf>
    <xf numFmtId="43" fontId="7" fillId="0" borderId="9" xfId="1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44" fontId="8" fillId="0" borderId="0" xfId="4" applyFont="1"/>
    <xf numFmtId="0" fontId="7" fillId="0" borderId="11" xfId="3" applyFont="1" applyBorder="1" applyAlignment="1">
      <alignment horizontal="center" vertical="center"/>
    </xf>
    <xf numFmtId="43" fontId="11" fillId="0" borderId="11" xfId="1" applyFont="1" applyBorder="1" applyAlignment="1">
      <alignment horizontal="center" vertical="center"/>
    </xf>
    <xf numFmtId="43" fontId="11" fillId="0" borderId="12" xfId="1" applyFont="1" applyBorder="1" applyAlignment="1">
      <alignment horizontal="center" vertical="center"/>
    </xf>
    <xf numFmtId="43" fontId="1" fillId="0" borderId="12" xfId="1" applyFont="1" applyBorder="1" applyAlignment="1">
      <alignment horizontal="center" vertical="center"/>
    </xf>
    <xf numFmtId="16" fontId="7" fillId="0" borderId="11" xfId="3" applyNumberFormat="1" applyFont="1" applyBorder="1" applyAlignment="1">
      <alignment horizontal="center" vertical="center"/>
    </xf>
    <xf numFmtId="16" fontId="7" fillId="0" borderId="2" xfId="1" applyNumberFormat="1" applyFont="1" applyFill="1" applyBorder="1" applyAlignment="1">
      <alignment horizontal="center" vertical="center"/>
    </xf>
    <xf numFmtId="16" fontId="7" fillId="0" borderId="13" xfId="1" applyNumberFormat="1" applyFont="1" applyFill="1" applyBorder="1" applyAlignment="1">
      <alignment horizontal="center" vertical="center"/>
    </xf>
    <xf numFmtId="16" fontId="7" fillId="0" borderId="2" xfId="1" applyNumberFormat="1" applyFont="1" applyBorder="1" applyAlignment="1">
      <alignment horizontal="center" vertical="center"/>
    </xf>
    <xf numFmtId="16" fontId="7" fillId="0" borderId="14" xfId="1" applyNumberFormat="1" applyFont="1" applyBorder="1" applyAlignment="1">
      <alignment horizontal="center" vertical="center"/>
    </xf>
    <xf numFmtId="16" fontId="7" fillId="0" borderId="2" xfId="3" applyNumberFormat="1" applyFont="1" applyBorder="1" applyAlignment="1">
      <alignment vertical="center"/>
    </xf>
    <xf numFmtId="0" fontId="12" fillId="0" borderId="0" xfId="3" applyFont="1" applyAlignment="1">
      <alignment horizontal="right"/>
    </xf>
    <xf numFmtId="0" fontId="8" fillId="0" borderId="16" xfId="3" applyFont="1" applyBorder="1" applyAlignment="1">
      <alignment horizontal="center" vertical="center"/>
    </xf>
    <xf numFmtId="43" fontId="9" fillId="0" borderId="16" xfId="1" applyFont="1" applyFill="1" applyBorder="1" applyAlignment="1">
      <alignment horizontal="right" vertical="center"/>
    </xf>
    <xf numFmtId="43" fontId="2" fillId="0" borderId="17" xfId="1" applyFont="1" applyFill="1" applyBorder="1" applyAlignment="1">
      <alignment vertical="center"/>
    </xf>
    <xf numFmtId="43" fontId="8" fillId="0" borderId="16" xfId="1" applyFont="1" applyFill="1" applyBorder="1" applyAlignment="1">
      <alignment horizontal="center" vertical="center"/>
    </xf>
    <xf numFmtId="43" fontId="8" fillId="0" borderId="18" xfId="1" applyFont="1" applyFill="1" applyBorder="1" applyAlignment="1">
      <alignment horizontal="center" vertical="center"/>
    </xf>
    <xf numFmtId="43" fontId="8" fillId="0" borderId="19" xfId="1" applyFont="1" applyFill="1" applyBorder="1" applyAlignment="1">
      <alignment horizontal="center" vertical="center"/>
    </xf>
    <xf numFmtId="43" fontId="8" fillId="0" borderId="20" xfId="1" applyFont="1" applyFill="1" applyBorder="1" applyAlignment="1">
      <alignment horizontal="center" vertical="center"/>
    </xf>
    <xf numFmtId="43" fontId="2" fillId="0" borderId="18" xfId="1" applyFont="1" applyFill="1" applyBorder="1" applyAlignment="1">
      <alignment horizontal="center" vertical="center"/>
    </xf>
    <xf numFmtId="43" fontId="2" fillId="0" borderId="21" xfId="1" applyFont="1" applyFill="1" applyBorder="1" applyAlignment="1">
      <alignment horizontal="center" vertical="center"/>
    </xf>
    <xf numFmtId="43" fontId="8" fillId="0" borderId="22" xfId="1" applyFont="1" applyFill="1" applyBorder="1" applyAlignment="1">
      <alignment horizontal="center" vertical="center"/>
    </xf>
    <xf numFmtId="40" fontId="2" fillId="0" borderId="23" xfId="1" applyNumberFormat="1" applyFont="1" applyBorder="1" applyAlignment="1">
      <alignment horizontal="center" vertical="center"/>
    </xf>
    <xf numFmtId="44" fontId="12" fillId="0" borderId="0" xfId="4" applyFont="1"/>
    <xf numFmtId="43" fontId="12" fillId="0" borderId="0" xfId="3" applyNumberFormat="1" applyFont="1"/>
    <xf numFmtId="0" fontId="12" fillId="0" borderId="0" xfId="3" applyFont="1"/>
    <xf numFmtId="40" fontId="12" fillId="0" borderId="0" xfId="3" applyNumberFormat="1" applyFont="1"/>
    <xf numFmtId="40" fontId="2" fillId="0" borderId="24" xfId="1" applyNumberFormat="1" applyFont="1" applyBorder="1" applyAlignment="1">
      <alignment horizontal="center" vertical="center"/>
    </xf>
    <xf numFmtId="43" fontId="2" fillId="0" borderId="16" xfId="1" applyFont="1" applyFill="1" applyBorder="1" applyAlignment="1">
      <alignment vertical="center"/>
    </xf>
    <xf numFmtId="43" fontId="1" fillId="0" borderId="20" xfId="1" applyFont="1" applyFill="1" applyBorder="1" applyAlignment="1">
      <alignment horizontal="center" vertical="center"/>
    </xf>
    <xf numFmtId="43" fontId="8" fillId="0" borderId="21" xfId="1" applyFont="1" applyFill="1" applyBorder="1" applyAlignment="1">
      <alignment horizontal="center" vertical="center"/>
    </xf>
    <xf numFmtId="44" fontId="12" fillId="0" borderId="0" xfId="4" applyFont="1" applyFill="1"/>
    <xf numFmtId="49" fontId="8" fillId="0" borderId="16" xfId="3" applyNumberFormat="1" applyFont="1" applyBorder="1" applyAlignment="1">
      <alignment horizontal="center" vertical="center"/>
    </xf>
    <xf numFmtId="40" fontId="2" fillId="0" borderId="23" xfId="1" applyNumberFormat="1" applyFont="1" applyFill="1" applyBorder="1" applyAlignment="1">
      <alignment horizontal="center" vertical="center"/>
    </xf>
    <xf numFmtId="43" fontId="1" fillId="0" borderId="16" xfId="1" applyFont="1" applyFill="1" applyBorder="1" applyAlignment="1">
      <alignment vertical="center"/>
    </xf>
    <xf numFmtId="43" fontId="1" fillId="0" borderId="18" xfId="1" applyFont="1" applyFill="1" applyBorder="1" applyAlignment="1">
      <alignment horizontal="center" vertical="center"/>
    </xf>
    <xf numFmtId="43" fontId="8" fillId="0" borderId="25" xfId="1" applyFont="1" applyFill="1" applyBorder="1" applyAlignment="1">
      <alignment horizontal="center" vertical="center"/>
    </xf>
    <xf numFmtId="43" fontId="1" fillId="0" borderId="26" xfId="1" applyFont="1" applyFill="1" applyBorder="1" applyAlignment="1">
      <alignment horizontal="center" vertical="center"/>
    </xf>
    <xf numFmtId="40" fontId="1" fillId="0" borderId="23" xfId="1" applyNumberFormat="1" applyFont="1" applyFill="1" applyBorder="1" applyAlignment="1">
      <alignment horizontal="center" vertical="center"/>
    </xf>
    <xf numFmtId="44" fontId="7" fillId="0" borderId="0" xfId="4" applyFont="1" applyFill="1"/>
    <xf numFmtId="43" fontId="7" fillId="0" borderId="0" xfId="3" applyNumberFormat="1" applyFont="1"/>
    <xf numFmtId="0" fontId="7" fillId="0" borderId="0" xfId="3" applyFont="1"/>
    <xf numFmtId="43" fontId="1" fillId="0" borderId="27" xfId="1" applyFont="1" applyFill="1" applyBorder="1" applyAlignment="1">
      <alignment horizontal="center" vertical="center"/>
    </xf>
    <xf numFmtId="43" fontId="1" fillId="0" borderId="23" xfId="1" applyFont="1" applyFill="1" applyBorder="1" applyAlignment="1">
      <alignment horizontal="center" vertical="center"/>
    </xf>
    <xf numFmtId="43" fontId="1" fillId="0" borderId="21" xfId="1" applyFont="1" applyFill="1" applyBorder="1" applyAlignment="1">
      <alignment horizontal="center" vertical="center"/>
    </xf>
    <xf numFmtId="43" fontId="1" fillId="0" borderId="16" xfId="1" applyFont="1" applyFill="1" applyBorder="1" applyAlignment="1">
      <alignment horizontal="center" vertical="center"/>
    </xf>
    <xf numFmtId="43" fontId="9" fillId="0" borderId="16" xfId="1" applyFont="1" applyFill="1" applyBorder="1"/>
    <xf numFmtId="0" fontId="7" fillId="0" borderId="16" xfId="3" applyFont="1" applyBorder="1"/>
    <xf numFmtId="0" fontId="7" fillId="0" borderId="0" xfId="3" applyFont="1" applyAlignment="1">
      <alignment vertical="center"/>
    </xf>
    <xf numFmtId="43" fontId="9" fillId="0" borderId="0" xfId="1" applyFont="1" applyAlignment="1">
      <alignment horizontal="right" vertical="center"/>
    </xf>
    <xf numFmtId="43" fontId="1" fillId="0" borderId="0" xfId="1" applyFont="1" applyAlignment="1">
      <alignment vertical="center"/>
    </xf>
    <xf numFmtId="16" fontId="8" fillId="0" borderId="0" xfId="3" applyNumberFormat="1" applyFont="1"/>
    <xf numFmtId="16" fontId="8" fillId="0" borderId="0" xfId="3" applyNumberFormat="1" applyFont="1" applyAlignment="1">
      <alignment horizontal="left"/>
    </xf>
    <xf numFmtId="43" fontId="1" fillId="0" borderId="0" xfId="1" applyFont="1" applyFill="1" applyAlignment="1">
      <alignment vertical="center"/>
    </xf>
    <xf numFmtId="0" fontId="8" fillId="0" borderId="0" xfId="3" applyFont="1" applyAlignment="1">
      <alignment horizontal="center" vertical="center"/>
    </xf>
    <xf numFmtId="43" fontId="8" fillId="0" borderId="0" xfId="3" applyNumberFormat="1" applyFont="1" applyAlignment="1">
      <alignment horizontal="center" vertical="center"/>
    </xf>
    <xf numFmtId="43" fontId="8" fillId="0" borderId="0" xfId="3" applyNumberFormat="1" applyFont="1" applyAlignment="1">
      <alignment horizontal="center"/>
    </xf>
    <xf numFmtId="0" fontId="8" fillId="0" borderId="0" xfId="3" applyFont="1" applyAlignment="1">
      <alignment vertical="center"/>
    </xf>
    <xf numFmtId="0" fontId="8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43" fontId="7" fillId="0" borderId="0" xfId="1" applyFont="1" applyFill="1" applyAlignment="1">
      <alignment horizontal="center" vertical="center"/>
    </xf>
    <xf numFmtId="4" fontId="8" fillId="0" borderId="0" xfId="3" applyNumberFormat="1" applyFont="1" applyAlignment="1">
      <alignment horizontal="center"/>
    </xf>
    <xf numFmtId="40" fontId="8" fillId="0" borderId="0" xfId="3" applyNumberFormat="1" applyFont="1"/>
    <xf numFmtId="49" fontId="1" fillId="0" borderId="0" xfId="1" applyNumberFormat="1" applyFont="1" applyFill="1" applyAlignment="1">
      <alignment horizontal="left" vertical="center"/>
    </xf>
    <xf numFmtId="43" fontId="9" fillId="0" borderId="0" xfId="1" applyFont="1"/>
    <xf numFmtId="43" fontId="9" fillId="0" borderId="0" xfId="1" applyFont="1" applyFill="1" applyAlignment="1">
      <alignment horizontal="right" vertical="center"/>
    </xf>
    <xf numFmtId="43" fontId="8" fillId="0" borderId="0" xfId="1" applyFont="1" applyFill="1" applyAlignment="1">
      <alignment horizontal="center" vertical="center"/>
    </xf>
    <xf numFmtId="43" fontId="1" fillId="0" borderId="0" xfId="1" applyFont="1" applyFill="1" applyAlignment="1">
      <alignment horizontal="center" vertical="center"/>
    </xf>
    <xf numFmtId="40" fontId="1" fillId="0" borderId="0" xfId="1" applyNumberFormat="1" applyFont="1" applyFill="1" applyAlignment="1">
      <alignment horizontal="center" vertical="center"/>
    </xf>
    <xf numFmtId="0" fontId="10" fillId="0" borderId="0" xfId="3" applyFont="1" applyAlignment="1">
      <alignment horizontal="center"/>
    </xf>
    <xf numFmtId="0" fontId="10" fillId="0" borderId="0" xfId="3" applyFont="1" applyAlignment="1">
      <alignment horizontal="left"/>
    </xf>
    <xf numFmtId="44" fontId="8" fillId="0" borderId="0" xfId="4" applyFont="1" applyAlignment="1">
      <alignment horizontal="right"/>
    </xf>
    <xf numFmtId="43" fontId="1" fillId="0" borderId="0" xfId="1" applyFont="1" applyAlignment="1">
      <alignment horizontal="right"/>
    </xf>
    <xf numFmtId="43" fontId="1" fillId="0" borderId="0" xfId="1" applyFont="1" applyFill="1" applyAlignment="1">
      <alignment horizontal="right"/>
    </xf>
    <xf numFmtId="43" fontId="1" fillId="0" borderId="19" xfId="1" applyFont="1" applyFill="1" applyBorder="1" applyAlignment="1">
      <alignment horizontal="center" vertical="center"/>
    </xf>
    <xf numFmtId="0" fontId="8" fillId="0" borderId="15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0" xfId="3" applyFont="1" applyAlignment="1">
      <alignment horizontal="center"/>
    </xf>
    <xf numFmtId="0" fontId="10" fillId="0" borderId="0" xfId="3" applyFont="1"/>
    <xf numFmtId="0" fontId="7" fillId="0" borderId="6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10" fillId="0" borderId="0" xfId="3" applyFont="1" applyAlignment="1">
      <alignment vertical="center"/>
    </xf>
    <xf numFmtId="43" fontId="8" fillId="0" borderId="28" xfId="1" applyFont="1" applyFill="1" applyBorder="1" applyAlignment="1">
      <alignment horizontal="center" vertical="center"/>
    </xf>
    <xf numFmtId="0" fontId="1" fillId="0" borderId="15" xfId="3" applyFont="1" applyBorder="1" applyAlignment="1">
      <alignment horizontal="left" vertical="center"/>
    </xf>
    <xf numFmtId="0" fontId="5" fillId="0" borderId="0" xfId="3" applyFont="1" applyAlignment="1">
      <alignment horizontal="center"/>
    </xf>
    <xf numFmtId="0" fontId="7" fillId="0" borderId="4" xfId="3" applyFont="1" applyBorder="1" applyAlignment="1">
      <alignment horizontal="center"/>
    </xf>
    <xf numFmtId="0" fontId="7" fillId="0" borderId="5" xfId="3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5">
    <cellStyle name="Comma" xfId="1" builtinId="3"/>
    <cellStyle name="Currency" xfId="2" builtinId="4"/>
    <cellStyle name="Currency 2 2" xfId="4" xr:uid="{D63A11C0-658C-46E0-9C81-5A7E422AC924}"/>
    <cellStyle name="Normal" xfId="0" builtinId="0"/>
    <cellStyle name="Normal 2" xfId="3" xr:uid="{244D5DC1-36DA-446D-8407-0FC918A41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BBF6-F685-480A-A2B8-7D36ECF3FC3F}">
  <sheetPr>
    <pageSetUpPr fitToPage="1"/>
  </sheetPr>
  <dimension ref="A1:AB132"/>
  <sheetViews>
    <sheetView tabSelected="1" topLeftCell="A61" zoomScale="90" zoomScaleNormal="90" workbookViewId="0">
      <selection activeCell="I83" sqref="I83"/>
    </sheetView>
  </sheetViews>
  <sheetFormatPr baseColWidth="10" defaultColWidth="9.33203125" defaultRowHeight="15" x14ac:dyDescent="0.2"/>
  <cols>
    <col min="1" max="1" width="7.5" style="7" customWidth="1"/>
    <col min="2" max="2" width="23.1640625" style="13" customWidth="1"/>
    <col min="3" max="3" width="23.6640625" style="13" customWidth="1"/>
    <col min="4" max="4" width="10.33203125" style="13" customWidth="1"/>
    <col min="5" max="5" width="29.1640625" style="9" customWidth="1"/>
    <col min="6" max="6" width="15.5" style="17" customWidth="1"/>
    <col min="7" max="7" width="14" style="17" customWidth="1"/>
    <col min="8" max="8" width="1.5" style="13" customWidth="1"/>
    <col min="9" max="11" width="17.6640625" style="13" customWidth="1"/>
    <col min="12" max="12" width="19.5" style="13" customWidth="1"/>
    <col min="13" max="14" width="17.6640625" style="13" customWidth="1"/>
    <col min="15" max="15" width="19.5" style="13" customWidth="1"/>
    <col min="16" max="16" width="16.6640625" style="8" customWidth="1"/>
    <col min="17" max="17" width="16.5" style="8" bestFit="1" customWidth="1"/>
    <col min="18" max="18" width="20.1640625" style="8" bestFit="1" customWidth="1"/>
    <col min="19" max="20" width="13.6640625" style="8" customWidth="1"/>
    <col min="21" max="21" width="12.83203125" style="8" customWidth="1"/>
    <col min="22" max="22" width="60" style="13" bestFit="1" customWidth="1"/>
    <col min="23" max="23" width="20.5" style="12" customWidth="1"/>
    <col min="24" max="24" width="36" style="13" bestFit="1" customWidth="1"/>
    <col min="25" max="25" width="10.83203125" style="13" customWidth="1"/>
    <col min="26" max="16384" width="9.33203125" style="13"/>
  </cols>
  <sheetData>
    <row r="1" spans="1:27" s="2" customFormat="1" ht="26" x14ac:dyDescent="0.3">
      <c r="A1" s="1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W1" s="3"/>
    </row>
    <row r="2" spans="1:27" s="2" customFormat="1" ht="28.25" customHeight="1" x14ac:dyDescent="0.3">
      <c r="A2" s="1"/>
      <c r="B2" s="113" t="s">
        <v>87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W2" s="3"/>
    </row>
    <row r="3" spans="1:27" s="2" customFormat="1" ht="28.25" customHeight="1" thickBot="1" x14ac:dyDescent="0.35">
      <c r="A3" s="1"/>
      <c r="B3" s="4"/>
      <c r="C3" s="4"/>
      <c r="D3" s="4"/>
      <c r="E3" s="4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4"/>
      <c r="T3" s="4"/>
      <c r="U3" s="4"/>
      <c r="W3" s="3"/>
    </row>
    <row r="4" spans="1:27" ht="16.5" customHeight="1" x14ac:dyDescent="0.2">
      <c r="B4" s="105" t="s">
        <v>0</v>
      </c>
      <c r="C4" s="8"/>
      <c r="D4" s="8"/>
      <c r="F4" s="10"/>
      <c r="G4" s="10"/>
      <c r="H4" s="8"/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1" t="s">
        <v>1</v>
      </c>
      <c r="V4" s="8"/>
    </row>
    <row r="5" spans="1:27" ht="16.5" customHeight="1" thickBot="1" x14ac:dyDescent="0.25">
      <c r="B5" s="106" t="s">
        <v>2</v>
      </c>
      <c r="C5" s="8"/>
      <c r="D5" s="8"/>
      <c r="F5" s="10"/>
      <c r="G5" s="10"/>
      <c r="H5" s="8"/>
      <c r="I5" s="14"/>
      <c r="J5" s="14"/>
      <c r="K5" s="14"/>
      <c r="L5" s="14"/>
      <c r="M5" s="14"/>
      <c r="N5" s="14"/>
      <c r="O5" s="14"/>
      <c r="V5" s="8"/>
    </row>
    <row r="6" spans="1:27" ht="16.5" customHeight="1" thickBot="1" x14ac:dyDescent="0.25">
      <c r="B6" s="106"/>
      <c r="C6" s="8"/>
      <c r="D6" s="8"/>
      <c r="F6" s="10"/>
      <c r="G6" s="10"/>
      <c r="H6" s="8"/>
      <c r="I6" s="15"/>
      <c r="J6" s="15"/>
      <c r="K6" s="15"/>
      <c r="L6" s="15"/>
      <c r="M6" s="15"/>
      <c r="N6" s="15"/>
      <c r="O6" s="15"/>
      <c r="V6" s="8"/>
      <c r="W6" s="16"/>
    </row>
    <row r="7" spans="1:27" ht="16.5" customHeight="1" thickBot="1" x14ac:dyDescent="0.25">
      <c r="B7" s="107" t="s">
        <v>86</v>
      </c>
      <c r="I7" s="15"/>
      <c r="J7" s="15"/>
      <c r="K7" s="15"/>
      <c r="L7" s="15"/>
      <c r="M7" s="15"/>
      <c r="N7" s="15"/>
      <c r="O7" s="15"/>
      <c r="Q7" s="114" t="s">
        <v>3</v>
      </c>
      <c r="R7" s="115"/>
      <c r="S7" s="114" t="s">
        <v>4</v>
      </c>
      <c r="T7" s="116"/>
    </row>
    <row r="8" spans="1:27" ht="16" customHeight="1" x14ac:dyDescent="0.2">
      <c r="B8" s="108"/>
      <c r="C8" s="18"/>
      <c r="D8" s="18"/>
      <c r="E8" s="19"/>
      <c r="F8" s="20" t="s">
        <v>5</v>
      </c>
      <c r="G8" s="20" t="s">
        <v>6</v>
      </c>
      <c r="H8" s="21"/>
      <c r="I8" s="22" t="s">
        <v>7</v>
      </c>
      <c r="J8" s="22" t="s">
        <v>8</v>
      </c>
      <c r="K8" s="22" t="s">
        <v>9</v>
      </c>
      <c r="L8" s="22" t="s">
        <v>10</v>
      </c>
      <c r="M8" s="22" t="s">
        <v>11</v>
      </c>
      <c r="N8" s="22" t="s">
        <v>12</v>
      </c>
      <c r="O8" s="22" t="s">
        <v>13</v>
      </c>
      <c r="P8" s="23" t="s">
        <v>14</v>
      </c>
      <c r="Q8" s="24" t="s">
        <v>15</v>
      </c>
      <c r="R8" s="25" t="s">
        <v>16</v>
      </c>
      <c r="S8" s="26" t="s">
        <v>17</v>
      </c>
      <c r="T8" s="25" t="s">
        <v>18</v>
      </c>
      <c r="U8" s="27" t="s">
        <v>14</v>
      </c>
      <c r="V8" s="28" t="s">
        <v>19</v>
      </c>
      <c r="W8" s="29"/>
    </row>
    <row r="9" spans="1:27" ht="16" customHeight="1" thickBot="1" x14ac:dyDescent="0.25">
      <c r="B9" s="109" t="s">
        <v>20</v>
      </c>
      <c r="C9" s="30" t="s">
        <v>21</v>
      </c>
      <c r="D9" s="30" t="s">
        <v>22</v>
      </c>
      <c r="E9" s="30" t="s">
        <v>23</v>
      </c>
      <c r="F9" s="31" t="s">
        <v>24</v>
      </c>
      <c r="G9" s="32" t="s">
        <v>24</v>
      </c>
      <c r="H9" s="33"/>
      <c r="I9" s="34">
        <v>45796</v>
      </c>
      <c r="J9" s="34">
        <f>I9+1</f>
        <v>45797</v>
      </c>
      <c r="K9" s="34">
        <f>J9+1</f>
        <v>45798</v>
      </c>
      <c r="L9" s="34">
        <f>K9+1</f>
        <v>45799</v>
      </c>
      <c r="M9" s="34">
        <f t="shared" ref="M9:O9" si="0">L9+1</f>
        <v>45800</v>
      </c>
      <c r="N9" s="34">
        <f t="shared" si="0"/>
        <v>45801</v>
      </c>
      <c r="O9" s="34">
        <f t="shared" si="0"/>
        <v>45802</v>
      </c>
      <c r="P9" s="35" t="s">
        <v>25</v>
      </c>
      <c r="Q9" s="36"/>
      <c r="R9" s="37" t="s">
        <v>26</v>
      </c>
      <c r="S9" s="37" t="s">
        <v>27</v>
      </c>
      <c r="T9" s="37"/>
      <c r="U9" s="38" t="s">
        <v>28</v>
      </c>
      <c r="V9" s="39"/>
    </row>
    <row r="10" spans="1:27" s="54" customFormat="1" ht="17.25" customHeight="1" x14ac:dyDescent="0.2">
      <c r="A10" s="40"/>
      <c r="B10" s="104" t="s">
        <v>88</v>
      </c>
      <c r="C10" s="41" t="s">
        <v>156</v>
      </c>
      <c r="D10" s="41" t="s">
        <v>29</v>
      </c>
      <c r="E10" s="41" t="s">
        <v>30</v>
      </c>
      <c r="F10" s="42">
        <f>G10/2</f>
        <v>642.85714285714289</v>
      </c>
      <c r="G10" s="42">
        <f>9000/7</f>
        <v>1285.7142857142858</v>
      </c>
      <c r="H10" s="43"/>
      <c r="I10" s="44"/>
      <c r="J10" s="44"/>
      <c r="K10" s="44"/>
      <c r="L10" s="44"/>
      <c r="M10" s="44"/>
      <c r="N10" s="44"/>
      <c r="O10" s="44"/>
      <c r="P10" s="45">
        <f t="shared" ref="P10:P31" si="1">SUM(I10:O10)</f>
        <v>0</v>
      </c>
      <c r="Q10" s="46"/>
      <c r="R10" s="47">
        <v>0</v>
      </c>
      <c r="S10" s="48"/>
      <c r="T10" s="49"/>
      <c r="U10" s="50">
        <f t="shared" ref="U10:U47" si="2">SUM(P10:T10)</f>
        <v>0</v>
      </c>
      <c r="V10" s="51"/>
      <c r="W10" s="52"/>
      <c r="X10" s="53"/>
      <c r="AA10" s="55"/>
    </row>
    <row r="11" spans="1:27" s="54" customFormat="1" ht="18.75" customHeight="1" x14ac:dyDescent="0.2">
      <c r="A11" s="40"/>
      <c r="B11" s="104" t="s">
        <v>89</v>
      </c>
      <c r="C11" s="41" t="s">
        <v>157</v>
      </c>
      <c r="D11" s="41" t="s">
        <v>29</v>
      </c>
      <c r="E11" s="41" t="s">
        <v>31</v>
      </c>
      <c r="F11" s="42">
        <v>285.70999999999998</v>
      </c>
      <c r="G11" s="42">
        <f>4000/7</f>
        <v>571.42857142857144</v>
      </c>
      <c r="H11" s="43"/>
      <c r="I11" s="44">
        <v>571.42999999999995</v>
      </c>
      <c r="J11" s="44">
        <v>571.42999999999995</v>
      </c>
      <c r="K11" s="44">
        <v>571.42999999999995</v>
      </c>
      <c r="L11" s="44">
        <v>571.42999999999995</v>
      </c>
      <c r="M11" s="44">
        <v>571.42999999999995</v>
      </c>
      <c r="N11" s="44">
        <v>571.42999999999995</v>
      </c>
      <c r="O11" s="44">
        <v>571.42999999999995</v>
      </c>
      <c r="P11" s="45">
        <f t="shared" si="1"/>
        <v>4000.0099999999993</v>
      </c>
      <c r="Q11" s="46">
        <v>700</v>
      </c>
      <c r="R11" s="47"/>
      <c r="S11" s="48"/>
      <c r="T11" s="49"/>
      <c r="U11" s="47">
        <f t="shared" si="2"/>
        <v>4700.0099999999993</v>
      </c>
      <c r="V11" s="56"/>
      <c r="W11" s="52"/>
      <c r="X11" s="53"/>
      <c r="AA11" s="55"/>
    </row>
    <row r="12" spans="1:27" s="54" customFormat="1" ht="23" customHeight="1" x14ac:dyDescent="0.2">
      <c r="A12" s="40"/>
      <c r="B12" s="104" t="s">
        <v>90</v>
      </c>
      <c r="C12" s="41" t="s">
        <v>158</v>
      </c>
      <c r="D12" s="41" t="s">
        <v>32</v>
      </c>
      <c r="E12" s="41" t="s">
        <v>33</v>
      </c>
      <c r="F12" s="42"/>
      <c r="G12" s="42"/>
      <c r="H12" s="57"/>
      <c r="I12" s="44"/>
      <c r="J12" s="44"/>
      <c r="K12" s="44"/>
      <c r="L12" s="44"/>
      <c r="M12" s="44"/>
      <c r="N12" s="44"/>
      <c r="O12" s="44"/>
      <c r="P12" s="45">
        <f t="shared" si="1"/>
        <v>0</v>
      </c>
      <c r="Q12" s="46">
        <v>400</v>
      </c>
      <c r="R12" s="47"/>
      <c r="S12" s="48"/>
      <c r="T12" s="49"/>
      <c r="U12" s="47">
        <f t="shared" si="2"/>
        <v>400</v>
      </c>
      <c r="V12" s="56"/>
      <c r="W12" s="52"/>
      <c r="X12" s="53"/>
      <c r="AA12" s="55"/>
    </row>
    <row r="13" spans="1:27" s="54" customFormat="1" ht="17.5" customHeight="1" x14ac:dyDescent="0.2">
      <c r="A13" s="40"/>
      <c r="B13" s="104" t="s">
        <v>91</v>
      </c>
      <c r="C13" s="41" t="s">
        <v>159</v>
      </c>
      <c r="D13" s="41" t="s">
        <v>34</v>
      </c>
      <c r="E13" s="41" t="s">
        <v>35</v>
      </c>
      <c r="F13" s="42">
        <f>G13/2</f>
        <v>321.42857142857144</v>
      </c>
      <c r="G13" s="42">
        <f>4500/7</f>
        <v>642.85714285714289</v>
      </c>
      <c r="H13" s="57"/>
      <c r="I13" s="44">
        <v>642.86</v>
      </c>
      <c r="J13" s="44">
        <v>642.86</v>
      </c>
      <c r="K13" s="44">
        <v>642.86</v>
      </c>
      <c r="L13" s="44">
        <v>642.86</v>
      </c>
      <c r="M13" s="44">
        <v>642.86</v>
      </c>
      <c r="N13" s="44">
        <v>642.86</v>
      </c>
      <c r="O13" s="44">
        <v>642.86</v>
      </c>
      <c r="P13" s="45">
        <f>SUM(I13:O13)</f>
        <v>4500.0200000000004</v>
      </c>
      <c r="Q13" s="46">
        <v>700</v>
      </c>
      <c r="R13" s="47"/>
      <c r="S13" s="47"/>
      <c r="T13" s="49"/>
      <c r="U13" s="47">
        <f t="shared" si="2"/>
        <v>5200.0200000000004</v>
      </c>
      <c r="V13" s="58"/>
      <c r="W13" s="52"/>
      <c r="X13" s="53"/>
      <c r="AA13" s="55"/>
    </row>
    <row r="14" spans="1:27" s="54" customFormat="1" ht="16.5" customHeight="1" x14ac:dyDescent="0.2">
      <c r="A14" s="40"/>
      <c r="B14" s="104" t="s">
        <v>92</v>
      </c>
      <c r="C14" s="41" t="s">
        <v>160</v>
      </c>
      <c r="D14" s="41" t="s">
        <v>36</v>
      </c>
      <c r="E14" s="41" t="s">
        <v>37</v>
      </c>
      <c r="F14" s="42">
        <f>G14/2</f>
        <v>285.71428571428572</v>
      </c>
      <c r="G14" s="42">
        <f>4000/7</f>
        <v>571.42857142857144</v>
      </c>
      <c r="H14" s="57"/>
      <c r="I14" s="44">
        <v>571.42999999999995</v>
      </c>
      <c r="J14" s="44">
        <v>571.42999999999995</v>
      </c>
      <c r="K14" s="44">
        <v>571.42999999999995</v>
      </c>
      <c r="L14" s="44">
        <v>571.42999999999995</v>
      </c>
      <c r="M14" s="44">
        <v>571.42999999999995</v>
      </c>
      <c r="N14" s="44">
        <v>571.42999999999995</v>
      </c>
      <c r="O14" s="44">
        <v>571.42999999999995</v>
      </c>
      <c r="P14" s="45">
        <f t="shared" si="1"/>
        <v>4000.0099999999993</v>
      </c>
      <c r="Q14" s="46">
        <v>700</v>
      </c>
      <c r="R14" s="47"/>
      <c r="S14" s="48"/>
      <c r="T14" s="49"/>
      <c r="U14" s="47">
        <f t="shared" si="2"/>
        <v>4700.0099999999993</v>
      </c>
      <c r="V14" s="51"/>
      <c r="W14" s="52"/>
      <c r="X14" s="53"/>
      <c r="AA14" s="55"/>
    </row>
    <row r="15" spans="1:27" s="54" customFormat="1" ht="23" customHeight="1" x14ac:dyDescent="0.2">
      <c r="A15" s="40"/>
      <c r="B15" s="104" t="s">
        <v>93</v>
      </c>
      <c r="C15" s="41" t="s">
        <v>161</v>
      </c>
      <c r="D15" s="41" t="s">
        <v>39</v>
      </c>
      <c r="E15" s="41" t="s">
        <v>40</v>
      </c>
      <c r="F15" s="42">
        <f t="shared" ref="F15:F20" si="3">G15/2</f>
        <v>285.71428571428572</v>
      </c>
      <c r="G15" s="42">
        <f>4000/7</f>
        <v>571.42857142857144</v>
      </c>
      <c r="H15" s="57"/>
      <c r="I15" s="44">
        <v>571.42999999999995</v>
      </c>
      <c r="J15" s="44">
        <v>571.42999999999995</v>
      </c>
      <c r="K15" s="44">
        <v>571.42999999999995</v>
      </c>
      <c r="L15" s="44">
        <v>571.42999999999995</v>
      </c>
      <c r="M15" s="44">
        <v>571.42999999999995</v>
      </c>
      <c r="N15" s="44">
        <v>571.42999999999995</v>
      </c>
      <c r="O15" s="44">
        <v>571.42999999999995</v>
      </c>
      <c r="P15" s="45">
        <f t="shared" si="1"/>
        <v>4000.0099999999993</v>
      </c>
      <c r="Q15" s="46">
        <v>700</v>
      </c>
      <c r="R15" s="47"/>
      <c r="S15" s="48"/>
      <c r="T15" s="49"/>
      <c r="U15" s="47">
        <f t="shared" si="2"/>
        <v>4700.0099999999993</v>
      </c>
      <c r="V15" s="51"/>
      <c r="W15" s="52"/>
      <c r="X15" s="53"/>
      <c r="AA15" s="55"/>
    </row>
    <row r="16" spans="1:27" s="54" customFormat="1" ht="16.25" customHeight="1" x14ac:dyDescent="0.2">
      <c r="A16" s="40"/>
      <c r="B16" s="104" t="s">
        <v>94</v>
      </c>
      <c r="C16" s="41" t="s">
        <v>162</v>
      </c>
      <c r="D16" s="41" t="s">
        <v>42</v>
      </c>
      <c r="E16" s="41" t="s">
        <v>33</v>
      </c>
      <c r="F16" s="42">
        <f t="shared" si="3"/>
        <v>285.71428571428572</v>
      </c>
      <c r="G16" s="42">
        <f>4000/7</f>
        <v>571.42857142857144</v>
      </c>
      <c r="H16" s="57"/>
      <c r="I16" s="44">
        <v>571.42857142857144</v>
      </c>
      <c r="J16" s="44">
        <v>571.42857142857144</v>
      </c>
      <c r="K16" s="44">
        <v>571.42857142857144</v>
      </c>
      <c r="L16" s="44">
        <v>571.42857142857144</v>
      </c>
      <c r="M16" s="44">
        <v>571.42857142857144</v>
      </c>
      <c r="N16" s="44">
        <v>571.42857142857144</v>
      </c>
      <c r="O16" s="44">
        <v>571.42857142857144</v>
      </c>
      <c r="P16" s="45">
        <f t="shared" si="1"/>
        <v>4000.0000000000005</v>
      </c>
      <c r="Q16" s="46">
        <v>700</v>
      </c>
      <c r="R16" s="47"/>
      <c r="S16" s="48"/>
      <c r="T16" s="49"/>
      <c r="U16" s="47">
        <f t="shared" si="2"/>
        <v>4700</v>
      </c>
      <c r="V16" s="51"/>
      <c r="W16" s="52"/>
      <c r="X16" s="53"/>
      <c r="AA16" s="55"/>
    </row>
    <row r="17" spans="1:27" s="54" customFormat="1" ht="16.25" customHeight="1" x14ac:dyDescent="0.2">
      <c r="A17" s="40"/>
      <c r="B17" s="104" t="s">
        <v>95</v>
      </c>
      <c r="C17" s="41" t="s">
        <v>163</v>
      </c>
      <c r="D17" s="41" t="s">
        <v>39</v>
      </c>
      <c r="E17" s="41" t="s">
        <v>43</v>
      </c>
      <c r="F17" s="42">
        <f t="shared" si="3"/>
        <v>375</v>
      </c>
      <c r="G17" s="42">
        <f>5250/7</f>
        <v>750</v>
      </c>
      <c r="H17" s="57"/>
      <c r="I17" s="44">
        <v>750</v>
      </c>
      <c r="J17" s="44">
        <v>750</v>
      </c>
      <c r="K17" s="44">
        <v>750</v>
      </c>
      <c r="L17" s="44">
        <v>750</v>
      </c>
      <c r="M17" s="44">
        <v>750</v>
      </c>
      <c r="N17" s="44">
        <v>750</v>
      </c>
      <c r="O17" s="44">
        <v>750</v>
      </c>
      <c r="P17" s="45">
        <f t="shared" si="1"/>
        <v>5250</v>
      </c>
      <c r="Q17" s="46">
        <v>700</v>
      </c>
      <c r="R17" s="47"/>
      <c r="S17" s="48"/>
      <c r="T17" s="49"/>
      <c r="U17" s="47">
        <f t="shared" si="2"/>
        <v>5950</v>
      </c>
      <c r="V17" s="51"/>
      <c r="W17" s="52"/>
      <c r="X17" s="53"/>
      <c r="AA17" s="55"/>
    </row>
    <row r="18" spans="1:27" s="54" customFormat="1" ht="16.5" customHeight="1" x14ac:dyDescent="0.2">
      <c r="A18" s="40"/>
      <c r="B18" s="104" t="s">
        <v>96</v>
      </c>
      <c r="C18" s="41" t="s">
        <v>164</v>
      </c>
      <c r="D18" s="41" t="s">
        <v>44</v>
      </c>
      <c r="E18" s="41" t="s">
        <v>43</v>
      </c>
      <c r="F18" s="42">
        <f t="shared" si="3"/>
        <v>285.71428571428572</v>
      </c>
      <c r="G18" s="42">
        <f>4000/7</f>
        <v>571.42857142857144</v>
      </c>
      <c r="H18" s="57"/>
      <c r="I18" s="44">
        <v>571.42999999999995</v>
      </c>
      <c r="J18" s="44">
        <v>571.42999999999995</v>
      </c>
      <c r="K18" s="44">
        <v>571.42999999999995</v>
      </c>
      <c r="L18" s="44">
        <v>571.42999999999995</v>
      </c>
      <c r="M18" s="44">
        <v>571.42999999999995</v>
      </c>
      <c r="N18" s="44">
        <v>571.42999999999995</v>
      </c>
      <c r="O18" s="44">
        <v>571.42999999999995</v>
      </c>
      <c r="P18" s="45">
        <f t="shared" si="1"/>
        <v>4000.0099999999993</v>
      </c>
      <c r="Q18" s="46">
        <v>700</v>
      </c>
      <c r="R18" s="47"/>
      <c r="S18" s="48"/>
      <c r="T18" s="49"/>
      <c r="U18" s="47">
        <f t="shared" si="2"/>
        <v>4700.0099999999993</v>
      </c>
      <c r="V18" s="51"/>
      <c r="W18" s="52"/>
      <c r="X18" s="53"/>
      <c r="AA18" s="55"/>
    </row>
    <row r="19" spans="1:27" s="54" customFormat="1" ht="23" customHeight="1" x14ac:dyDescent="0.2">
      <c r="A19" s="40"/>
      <c r="B19" s="104" t="s">
        <v>97</v>
      </c>
      <c r="C19" s="41" t="s">
        <v>165</v>
      </c>
      <c r="D19" s="41" t="s">
        <v>34</v>
      </c>
      <c r="E19" s="41" t="s">
        <v>35</v>
      </c>
      <c r="F19" s="42">
        <f t="shared" si="3"/>
        <v>321.42857142857144</v>
      </c>
      <c r="G19" s="42">
        <f>4500/7</f>
        <v>642.85714285714289</v>
      </c>
      <c r="H19" s="57"/>
      <c r="I19" s="44"/>
      <c r="J19" s="44"/>
      <c r="K19" s="44"/>
      <c r="L19" s="44"/>
      <c r="M19" s="44"/>
      <c r="N19" s="44"/>
      <c r="O19" s="44"/>
      <c r="P19" s="45">
        <f t="shared" si="1"/>
        <v>0</v>
      </c>
      <c r="Q19" s="46"/>
      <c r="R19" s="47"/>
      <c r="S19" s="48"/>
      <c r="T19" s="59"/>
      <c r="U19" s="47">
        <f t="shared" si="2"/>
        <v>0</v>
      </c>
      <c r="V19" s="51"/>
      <c r="W19" s="52"/>
      <c r="X19" s="53"/>
      <c r="AA19" s="55"/>
    </row>
    <row r="20" spans="1:27" s="54" customFormat="1" ht="16.5" customHeight="1" x14ac:dyDescent="0.2">
      <c r="A20" s="40"/>
      <c r="B20" s="104" t="s">
        <v>98</v>
      </c>
      <c r="C20" s="41" t="s">
        <v>166</v>
      </c>
      <c r="D20" s="41" t="s">
        <v>39</v>
      </c>
      <c r="E20" s="41" t="s">
        <v>45</v>
      </c>
      <c r="F20" s="42">
        <f t="shared" si="3"/>
        <v>214.28571428571428</v>
      </c>
      <c r="G20" s="42">
        <f>3000/7</f>
        <v>428.57142857142856</v>
      </c>
      <c r="H20" s="57"/>
      <c r="I20" s="44">
        <v>428.57</v>
      </c>
      <c r="J20" s="44">
        <v>428.57</v>
      </c>
      <c r="K20" s="44">
        <v>428.57</v>
      </c>
      <c r="L20" s="44">
        <v>428.57</v>
      </c>
      <c r="M20" s="44">
        <v>428.57</v>
      </c>
      <c r="N20" s="44">
        <v>428.57</v>
      </c>
      <c r="O20" s="44">
        <v>428.57</v>
      </c>
      <c r="P20" s="45">
        <f t="shared" si="1"/>
        <v>2999.9900000000002</v>
      </c>
      <c r="Q20" s="46">
        <v>700</v>
      </c>
      <c r="R20" s="47"/>
      <c r="S20" s="48"/>
      <c r="T20" s="59"/>
      <c r="U20" s="47">
        <f t="shared" si="2"/>
        <v>3699.9900000000002</v>
      </c>
      <c r="V20" s="51"/>
      <c r="W20" s="60"/>
      <c r="X20" s="53"/>
      <c r="AA20" s="55"/>
    </row>
    <row r="21" spans="1:27" s="54" customFormat="1" ht="16.5" customHeight="1" x14ac:dyDescent="0.2">
      <c r="A21" s="40"/>
      <c r="B21" s="104" t="s">
        <v>99</v>
      </c>
      <c r="C21" s="41" t="s">
        <v>167</v>
      </c>
      <c r="D21" s="41" t="s">
        <v>34</v>
      </c>
      <c r="E21" s="41" t="s">
        <v>46</v>
      </c>
      <c r="F21" s="42">
        <f>G21/2</f>
        <v>285.71428571428572</v>
      </c>
      <c r="G21" s="42">
        <f>4000/7</f>
        <v>571.42857142857144</v>
      </c>
      <c r="H21" s="57"/>
      <c r="I21" s="44">
        <v>571.42999999999995</v>
      </c>
      <c r="J21" s="44">
        <v>571.42999999999995</v>
      </c>
      <c r="K21" s="44">
        <v>571.42999999999995</v>
      </c>
      <c r="L21" s="44">
        <v>571.42999999999995</v>
      </c>
      <c r="M21" s="44">
        <v>571.42999999999995</v>
      </c>
      <c r="N21" s="44">
        <v>571.42999999999995</v>
      </c>
      <c r="O21" s="44">
        <v>571.42999999999995</v>
      </c>
      <c r="P21" s="45">
        <f t="shared" si="1"/>
        <v>4000.0099999999993</v>
      </c>
      <c r="Q21" s="46">
        <v>700</v>
      </c>
      <c r="S21" s="48"/>
      <c r="T21" s="59"/>
      <c r="U21" s="47">
        <f t="shared" si="2"/>
        <v>4700.0099999999993</v>
      </c>
      <c r="V21" s="51"/>
      <c r="W21" s="60"/>
      <c r="X21" s="53"/>
      <c r="AA21" s="55"/>
    </row>
    <row r="22" spans="1:27" s="54" customFormat="1" ht="18.75" customHeight="1" x14ac:dyDescent="0.2">
      <c r="A22" s="40"/>
      <c r="B22" s="104" t="s">
        <v>100</v>
      </c>
      <c r="C22" s="61" t="s">
        <v>168</v>
      </c>
      <c r="D22" s="41" t="s">
        <v>47</v>
      </c>
      <c r="E22" s="41" t="s">
        <v>48</v>
      </c>
      <c r="F22" s="42">
        <f>G22/2</f>
        <v>642.85714285714289</v>
      </c>
      <c r="G22" s="42">
        <f>9000/7</f>
        <v>1285.7142857142858</v>
      </c>
      <c r="H22" s="57"/>
      <c r="I22" s="44">
        <v>1285.7142857142858</v>
      </c>
      <c r="J22" s="44">
        <v>2285.7142857142899</v>
      </c>
      <c r="K22" s="44">
        <v>1285.7142857142901</v>
      </c>
      <c r="L22" s="44">
        <v>1285.7142857142858</v>
      </c>
      <c r="M22" s="44">
        <v>1285.7142857142858</v>
      </c>
      <c r="N22" s="44">
        <v>2285.7142857142899</v>
      </c>
      <c r="O22" s="44">
        <v>1285.7142857142858</v>
      </c>
      <c r="P22" s="45">
        <f t="shared" si="1"/>
        <v>11000.000000000015</v>
      </c>
      <c r="Q22" s="46">
        <v>700</v>
      </c>
      <c r="R22" s="47"/>
      <c r="S22" s="48"/>
      <c r="T22" s="59"/>
      <c r="U22" s="47">
        <f t="shared" si="2"/>
        <v>11700.000000000015</v>
      </c>
      <c r="V22" s="62"/>
      <c r="W22" s="60"/>
      <c r="X22" s="53"/>
      <c r="AA22" s="55"/>
    </row>
    <row r="23" spans="1:27" s="70" customFormat="1" ht="16.5" customHeight="1" x14ac:dyDescent="0.2">
      <c r="A23" s="7"/>
      <c r="B23" s="104" t="s">
        <v>101</v>
      </c>
      <c r="C23" s="41" t="s">
        <v>169</v>
      </c>
      <c r="D23" s="41" t="s">
        <v>49</v>
      </c>
      <c r="E23" s="41" t="s">
        <v>35</v>
      </c>
      <c r="F23" s="42">
        <f>G23/2</f>
        <v>357.14499999999998</v>
      </c>
      <c r="G23" s="42">
        <v>714.29</v>
      </c>
      <c r="H23" s="63"/>
      <c r="I23" s="44">
        <v>714.29</v>
      </c>
      <c r="J23" s="44">
        <v>714.29</v>
      </c>
      <c r="K23" s="44">
        <v>714.29</v>
      </c>
      <c r="L23" s="44">
        <v>714.29</v>
      </c>
      <c r="M23" s="44">
        <v>714.29</v>
      </c>
      <c r="N23" s="44">
        <v>714.29</v>
      </c>
      <c r="O23" s="44">
        <v>714.29</v>
      </c>
      <c r="P23" s="45">
        <f t="shared" si="1"/>
        <v>5000.03</v>
      </c>
      <c r="Q23" s="46">
        <v>700</v>
      </c>
      <c r="R23" s="65"/>
      <c r="S23" s="66"/>
      <c r="T23" s="59">
        <v>0</v>
      </c>
      <c r="U23" s="47">
        <f t="shared" si="2"/>
        <v>5700.03</v>
      </c>
      <c r="V23" s="67"/>
      <c r="W23" s="68"/>
      <c r="X23" s="69"/>
    </row>
    <row r="24" spans="1:27" s="70" customFormat="1" ht="16.5" customHeight="1" x14ac:dyDescent="0.2">
      <c r="A24" s="7"/>
      <c r="B24" s="104" t="s">
        <v>102</v>
      </c>
      <c r="C24" s="41" t="s">
        <v>170</v>
      </c>
      <c r="D24" s="41" t="s">
        <v>39</v>
      </c>
      <c r="E24" s="41" t="s">
        <v>51</v>
      </c>
      <c r="F24" s="42">
        <f>G24/2</f>
        <v>428.57142857142856</v>
      </c>
      <c r="G24" s="42">
        <f>6000/7</f>
        <v>857.14285714285711</v>
      </c>
      <c r="H24" s="63"/>
      <c r="I24" s="44">
        <v>857.14285714285711</v>
      </c>
      <c r="J24" s="44">
        <v>857.14285714285711</v>
      </c>
      <c r="K24" s="44">
        <v>857.14285714285711</v>
      </c>
      <c r="L24" s="44">
        <v>857.14285714285711</v>
      </c>
      <c r="M24" s="44">
        <v>857.14285714285711</v>
      </c>
      <c r="N24" s="44">
        <v>857.14285714285711</v>
      </c>
      <c r="O24" s="44">
        <v>857.14285714285711</v>
      </c>
      <c r="P24" s="45">
        <f t="shared" si="1"/>
        <v>5999.9999999999991</v>
      </c>
      <c r="Q24" s="46">
        <v>700</v>
      </c>
      <c r="R24" s="65"/>
      <c r="S24" s="65"/>
      <c r="T24" s="59">
        <v>0</v>
      </c>
      <c r="U24" s="47">
        <f t="shared" si="2"/>
        <v>6699.9999999999991</v>
      </c>
      <c r="V24" s="67"/>
      <c r="W24" s="68"/>
      <c r="X24" s="69"/>
    </row>
    <row r="25" spans="1:27" s="70" customFormat="1" x14ac:dyDescent="0.2">
      <c r="A25" s="7"/>
      <c r="B25" s="112" t="s">
        <v>103</v>
      </c>
      <c r="C25" s="41" t="s">
        <v>171</v>
      </c>
      <c r="D25" s="41" t="s">
        <v>39</v>
      </c>
      <c r="E25" s="41" t="s">
        <v>52</v>
      </c>
      <c r="F25" s="42"/>
      <c r="G25" s="42" t="s">
        <v>53</v>
      </c>
      <c r="H25" s="63"/>
      <c r="I25" s="44"/>
      <c r="J25" s="44"/>
      <c r="K25" s="44"/>
      <c r="L25" s="44"/>
      <c r="M25" s="44"/>
      <c r="N25" s="44"/>
      <c r="O25" s="44"/>
      <c r="P25" s="45">
        <f t="shared" si="1"/>
        <v>0</v>
      </c>
      <c r="Q25" s="71"/>
      <c r="R25" s="65"/>
      <c r="S25" s="72"/>
      <c r="T25" s="59"/>
      <c r="U25" s="47">
        <f t="shared" si="2"/>
        <v>0</v>
      </c>
      <c r="V25" s="67"/>
      <c r="W25" s="68"/>
      <c r="X25" s="69"/>
    </row>
    <row r="26" spans="1:27" s="70" customFormat="1" ht="16.5" customHeight="1" x14ac:dyDescent="0.2">
      <c r="A26" s="7"/>
      <c r="B26" s="104" t="s">
        <v>104</v>
      </c>
      <c r="C26" s="41" t="s">
        <v>172</v>
      </c>
      <c r="D26" s="41" t="s">
        <v>39</v>
      </c>
      <c r="E26" s="41" t="s">
        <v>30</v>
      </c>
      <c r="F26" s="42">
        <f>4500/7</f>
        <v>642.85714285714289</v>
      </c>
      <c r="G26" s="42">
        <f>9000/7</f>
        <v>1285.7142857142858</v>
      </c>
      <c r="H26" s="63"/>
      <c r="I26" s="44">
        <v>1285.71</v>
      </c>
      <c r="J26" s="44">
        <v>1285.71</v>
      </c>
      <c r="K26" s="44">
        <v>1285.71</v>
      </c>
      <c r="L26" s="44">
        <v>1285.71</v>
      </c>
      <c r="M26" s="44">
        <v>1285.71</v>
      </c>
      <c r="N26" s="44">
        <v>1285.71</v>
      </c>
      <c r="O26" s="44">
        <v>1285.71</v>
      </c>
      <c r="P26" s="45">
        <f>SUM(I26:O26)</f>
        <v>8999.9700000000012</v>
      </c>
      <c r="Q26" s="103">
        <v>700</v>
      </c>
      <c r="R26" s="65"/>
      <c r="S26" s="72"/>
      <c r="T26" s="59"/>
      <c r="U26" s="47">
        <f t="shared" si="2"/>
        <v>9699.9700000000012</v>
      </c>
      <c r="V26" s="51"/>
      <c r="W26" s="68"/>
      <c r="X26" s="69"/>
    </row>
    <row r="27" spans="1:27" s="70" customFormat="1" ht="16.5" customHeight="1" x14ac:dyDescent="0.2">
      <c r="A27" s="7"/>
      <c r="B27" s="104" t="s">
        <v>105</v>
      </c>
      <c r="C27" s="41" t="s">
        <v>173</v>
      </c>
      <c r="D27" s="41" t="s">
        <v>54</v>
      </c>
      <c r="E27" s="41" t="s">
        <v>55</v>
      </c>
      <c r="F27" s="42">
        <f t="shared" ref="F27:F43" si="4">G27/2</f>
        <v>357.14285714285717</v>
      </c>
      <c r="G27" s="42">
        <f>5000/7</f>
        <v>714.28571428571433</v>
      </c>
      <c r="H27" s="63"/>
      <c r="I27" s="44">
        <v>714.29</v>
      </c>
      <c r="J27" s="44">
        <v>714.29</v>
      </c>
      <c r="K27" s="44">
        <v>714.29</v>
      </c>
      <c r="L27" s="44">
        <v>714.29</v>
      </c>
      <c r="M27" s="44">
        <v>714.29</v>
      </c>
      <c r="N27" s="44">
        <v>714.29</v>
      </c>
      <c r="O27" s="44">
        <v>714.29</v>
      </c>
      <c r="P27" s="45">
        <f t="shared" si="1"/>
        <v>5000.03</v>
      </c>
      <c r="Q27" s="46">
        <v>700</v>
      </c>
      <c r="R27" s="65"/>
      <c r="S27" s="72"/>
      <c r="T27" s="73"/>
      <c r="U27" s="47">
        <f t="shared" si="2"/>
        <v>5700.03</v>
      </c>
      <c r="V27" s="62"/>
      <c r="W27" s="68"/>
      <c r="X27" s="69"/>
    </row>
    <row r="28" spans="1:27" s="70" customFormat="1" ht="16.5" customHeight="1" x14ac:dyDescent="0.2">
      <c r="A28" s="7"/>
      <c r="B28" s="104" t="s">
        <v>106</v>
      </c>
      <c r="C28" s="41" t="s">
        <v>174</v>
      </c>
      <c r="D28" s="41" t="s">
        <v>32</v>
      </c>
      <c r="E28" s="41" t="s">
        <v>56</v>
      </c>
      <c r="F28" s="42">
        <f t="shared" si="4"/>
        <v>357.14285714285717</v>
      </c>
      <c r="G28" s="42">
        <f>5000/7</f>
        <v>714.28571428571433</v>
      </c>
      <c r="H28" s="63"/>
      <c r="I28" s="44">
        <v>714.29</v>
      </c>
      <c r="J28" s="44">
        <v>714.29</v>
      </c>
      <c r="K28" s="44">
        <v>714.29</v>
      </c>
      <c r="L28" s="44">
        <v>714.29</v>
      </c>
      <c r="M28" s="44">
        <v>714.29</v>
      </c>
      <c r="N28" s="44">
        <v>714.29</v>
      </c>
      <c r="O28" s="44">
        <v>714.29</v>
      </c>
      <c r="P28" s="45">
        <f t="shared" si="1"/>
        <v>5000.03</v>
      </c>
      <c r="Q28" s="46">
        <v>700</v>
      </c>
      <c r="R28" s="65"/>
      <c r="S28" s="72"/>
      <c r="T28" s="73"/>
      <c r="U28" s="47">
        <f t="shared" si="2"/>
        <v>5700.03</v>
      </c>
      <c r="V28" s="67"/>
      <c r="W28" s="68"/>
      <c r="X28" s="69"/>
    </row>
    <row r="29" spans="1:27" s="70" customFormat="1" ht="16.5" customHeight="1" x14ac:dyDescent="0.2">
      <c r="A29" s="7"/>
      <c r="B29" s="104" t="s">
        <v>107</v>
      </c>
      <c r="C29" s="41" t="s">
        <v>175</v>
      </c>
      <c r="D29" s="41" t="s">
        <v>57</v>
      </c>
      <c r="E29" s="41" t="s">
        <v>41</v>
      </c>
      <c r="F29" s="42">
        <v>250</v>
      </c>
      <c r="G29" s="42">
        <v>500</v>
      </c>
      <c r="H29" s="63"/>
      <c r="I29" s="44">
        <v>500</v>
      </c>
      <c r="J29" s="44">
        <v>500</v>
      </c>
      <c r="K29" s="44">
        <v>500</v>
      </c>
      <c r="L29" s="44">
        <v>500</v>
      </c>
      <c r="M29" s="44">
        <v>500</v>
      </c>
      <c r="N29" s="44">
        <v>500</v>
      </c>
      <c r="O29" s="44">
        <v>500</v>
      </c>
      <c r="P29" s="45">
        <f>SUM(I29:O29)</f>
        <v>3500</v>
      </c>
      <c r="Q29" s="46">
        <v>700</v>
      </c>
      <c r="R29" s="65"/>
      <c r="S29" s="72"/>
      <c r="T29" s="73"/>
      <c r="U29" s="47">
        <f t="shared" si="2"/>
        <v>4200</v>
      </c>
      <c r="V29" s="67"/>
      <c r="W29" s="68"/>
      <c r="X29" s="69"/>
    </row>
    <row r="30" spans="1:27" s="70" customFormat="1" ht="18" customHeight="1" x14ac:dyDescent="0.2">
      <c r="A30" s="7"/>
      <c r="B30" s="104" t="s">
        <v>108</v>
      </c>
      <c r="C30" s="41" t="s">
        <v>176</v>
      </c>
      <c r="D30" s="41" t="s">
        <v>29</v>
      </c>
      <c r="E30" s="41" t="s">
        <v>58</v>
      </c>
      <c r="F30" s="42">
        <f t="shared" si="4"/>
        <v>625</v>
      </c>
      <c r="G30" s="42">
        <f>8750/7</f>
        <v>1250</v>
      </c>
      <c r="H30" s="63"/>
      <c r="I30" s="74"/>
      <c r="J30" s="74"/>
      <c r="K30" s="74"/>
      <c r="L30" s="74"/>
      <c r="M30" s="74"/>
      <c r="N30" s="74"/>
      <c r="O30" s="74"/>
      <c r="P30" s="45">
        <f t="shared" si="1"/>
        <v>0</v>
      </c>
      <c r="Q30" s="46"/>
      <c r="R30" s="65"/>
      <c r="S30" s="72"/>
      <c r="T30" s="73"/>
      <c r="U30" s="47">
        <f t="shared" si="2"/>
        <v>0</v>
      </c>
      <c r="V30" s="51"/>
      <c r="W30" s="68"/>
      <c r="X30" s="69"/>
    </row>
    <row r="31" spans="1:27" s="70" customFormat="1" ht="16.5" customHeight="1" x14ac:dyDescent="0.2">
      <c r="A31" s="7"/>
      <c r="B31" s="104" t="s">
        <v>109</v>
      </c>
      <c r="C31" s="41" t="s">
        <v>177</v>
      </c>
      <c r="D31" s="41" t="s">
        <v>29</v>
      </c>
      <c r="E31" s="41" t="s">
        <v>59</v>
      </c>
      <c r="F31" s="42">
        <f t="shared" si="4"/>
        <v>535.71428571428567</v>
      </c>
      <c r="G31" s="42">
        <f>7500/7</f>
        <v>1071.4285714285713</v>
      </c>
      <c r="H31" s="63"/>
      <c r="I31" s="44">
        <v>1071.43</v>
      </c>
      <c r="J31" s="44">
        <v>1071.43</v>
      </c>
      <c r="K31" s="44">
        <v>1071.43</v>
      </c>
      <c r="L31" s="44">
        <v>1071.43</v>
      </c>
      <c r="M31" s="44">
        <v>1071.43</v>
      </c>
      <c r="N31" s="44">
        <v>1071.43</v>
      </c>
      <c r="O31" s="44">
        <v>1071.43</v>
      </c>
      <c r="P31" s="45">
        <f t="shared" si="1"/>
        <v>7500.0100000000011</v>
      </c>
      <c r="Q31" s="46">
        <v>700</v>
      </c>
      <c r="R31" s="65"/>
      <c r="S31" s="72"/>
      <c r="T31" s="73"/>
      <c r="U31" s="47">
        <f t="shared" si="2"/>
        <v>8200.010000000002</v>
      </c>
      <c r="V31" s="67"/>
      <c r="W31" s="68"/>
      <c r="X31" s="69"/>
    </row>
    <row r="32" spans="1:27" s="70" customFormat="1" ht="16.5" customHeight="1" x14ac:dyDescent="0.2">
      <c r="A32" s="7"/>
      <c r="B32" s="104" t="s">
        <v>110</v>
      </c>
      <c r="C32" s="41" t="s">
        <v>178</v>
      </c>
      <c r="D32" s="41" t="s">
        <v>29</v>
      </c>
      <c r="E32" s="41" t="s">
        <v>45</v>
      </c>
      <c r="F32" s="42">
        <f>G32/2</f>
        <v>250</v>
      </c>
      <c r="G32" s="42">
        <f>3500/7</f>
        <v>500</v>
      </c>
      <c r="H32" s="63"/>
      <c r="I32" s="44">
        <v>500</v>
      </c>
      <c r="J32" s="44">
        <v>500</v>
      </c>
      <c r="K32" s="44">
        <v>500</v>
      </c>
      <c r="L32" s="44">
        <v>500</v>
      </c>
      <c r="M32" s="44">
        <v>500</v>
      </c>
      <c r="N32" s="44">
        <v>500</v>
      </c>
      <c r="O32" s="44">
        <v>500</v>
      </c>
      <c r="P32" s="45">
        <f>SUM(I32:O32)</f>
        <v>3500</v>
      </c>
      <c r="Q32" s="46">
        <v>700</v>
      </c>
      <c r="R32" s="65"/>
      <c r="S32" s="72"/>
      <c r="T32" s="73"/>
      <c r="U32" s="47">
        <f>SUM(P32:T32)</f>
        <v>4200</v>
      </c>
      <c r="V32" s="67"/>
      <c r="W32" s="68"/>
      <c r="X32" s="69"/>
    </row>
    <row r="33" spans="1:24" s="70" customFormat="1" ht="22.5" customHeight="1" x14ac:dyDescent="0.2">
      <c r="A33" s="7"/>
      <c r="B33" s="104" t="s">
        <v>111</v>
      </c>
      <c r="C33" s="41" t="s">
        <v>179</v>
      </c>
      <c r="D33" s="41" t="s">
        <v>38</v>
      </c>
      <c r="E33" s="41" t="s">
        <v>60</v>
      </c>
      <c r="F33" s="42">
        <f>G33/2</f>
        <v>321.42857142857144</v>
      </c>
      <c r="G33" s="42">
        <f>4500/7</f>
        <v>642.85714285714289</v>
      </c>
      <c r="H33" s="63"/>
      <c r="I33" s="44">
        <v>642.86</v>
      </c>
      <c r="J33" s="44">
        <v>642.86</v>
      </c>
      <c r="K33" s="44">
        <v>642.86</v>
      </c>
      <c r="L33" s="44">
        <v>642.86</v>
      </c>
      <c r="M33" s="44">
        <v>642.86</v>
      </c>
      <c r="N33" s="44">
        <v>642.86</v>
      </c>
      <c r="O33" s="44">
        <v>642.86</v>
      </c>
      <c r="P33" s="45">
        <f>SUM(I33:O33)</f>
        <v>4500.0200000000004</v>
      </c>
      <c r="Q33" s="46">
        <v>700</v>
      </c>
      <c r="R33" s="65"/>
      <c r="S33" s="72"/>
      <c r="T33" s="73"/>
      <c r="U33" s="47">
        <f>SUM(P33:T33)</f>
        <v>5200.0200000000004</v>
      </c>
      <c r="V33" s="67"/>
      <c r="W33" s="68"/>
      <c r="X33" s="69"/>
    </row>
    <row r="34" spans="1:24" s="70" customFormat="1" ht="22.5" customHeight="1" x14ac:dyDescent="0.2">
      <c r="A34" s="7"/>
      <c r="B34" s="104" t="s">
        <v>112</v>
      </c>
      <c r="C34" s="41" t="s">
        <v>180</v>
      </c>
      <c r="D34" s="41" t="s">
        <v>39</v>
      </c>
      <c r="E34" s="41" t="s">
        <v>61</v>
      </c>
      <c r="F34" s="42">
        <f>G34/2</f>
        <v>428.57142857142856</v>
      </c>
      <c r="G34" s="42">
        <f>6000/7</f>
        <v>857.14285714285711</v>
      </c>
      <c r="H34" s="63"/>
      <c r="I34" s="44"/>
      <c r="J34" s="44"/>
      <c r="K34" s="44"/>
      <c r="L34" s="44"/>
      <c r="M34" s="44"/>
      <c r="N34" s="44"/>
      <c r="O34" s="44"/>
      <c r="P34" s="45">
        <f>SUM(I34:O34)</f>
        <v>0</v>
      </c>
      <c r="Q34" s="46"/>
      <c r="R34" s="65"/>
      <c r="S34" s="72"/>
      <c r="T34" s="73"/>
      <c r="U34" s="47">
        <f>SUM(P34:T34)</f>
        <v>0</v>
      </c>
      <c r="V34" s="67"/>
      <c r="W34" s="68"/>
      <c r="X34" s="69"/>
    </row>
    <row r="35" spans="1:24" s="70" customFormat="1" ht="22.5" customHeight="1" x14ac:dyDescent="0.2">
      <c r="A35" s="7"/>
      <c r="B35" s="104" t="s">
        <v>113</v>
      </c>
      <c r="C35" s="61" t="s">
        <v>181</v>
      </c>
      <c r="D35" s="41" t="s">
        <v>38</v>
      </c>
      <c r="E35" s="41" t="s">
        <v>31</v>
      </c>
      <c r="F35" s="42">
        <f t="shared" si="4"/>
        <v>321.42857142857144</v>
      </c>
      <c r="G35" s="42">
        <f>4500/7</f>
        <v>642.85714285714289</v>
      </c>
      <c r="H35" s="63"/>
      <c r="I35" s="44"/>
      <c r="J35" s="44"/>
      <c r="K35" s="44"/>
      <c r="L35" s="44"/>
      <c r="M35" s="44"/>
      <c r="N35" s="44"/>
      <c r="O35" s="44"/>
      <c r="P35" s="45">
        <f t="shared" ref="P35:P70" si="5">SUM(I35:O35)</f>
        <v>0</v>
      </c>
      <c r="Q35" s="46"/>
      <c r="R35" s="65"/>
      <c r="S35" s="72"/>
      <c r="T35" s="73"/>
      <c r="U35" s="47">
        <f t="shared" si="2"/>
        <v>0</v>
      </c>
      <c r="V35" s="67"/>
      <c r="W35" s="68"/>
      <c r="X35" s="69"/>
    </row>
    <row r="36" spans="1:24" s="70" customFormat="1" ht="22.5" customHeight="1" x14ac:dyDescent="0.2">
      <c r="A36" s="7"/>
      <c r="B36" s="104" t="s">
        <v>114</v>
      </c>
      <c r="C36" s="41" t="s">
        <v>182</v>
      </c>
      <c r="D36" s="41" t="s">
        <v>29</v>
      </c>
      <c r="E36" s="41" t="s">
        <v>30</v>
      </c>
      <c r="F36" s="42">
        <f t="shared" si="4"/>
        <v>1785.7142857142858</v>
      </c>
      <c r="G36" s="42">
        <f>25000/7</f>
        <v>3571.4285714285716</v>
      </c>
      <c r="H36" s="63"/>
      <c r="I36" s="44">
        <v>3571.43</v>
      </c>
      <c r="J36" s="44">
        <v>3571.43</v>
      </c>
      <c r="K36" s="44">
        <v>3571.43</v>
      </c>
      <c r="L36" s="44">
        <v>3571.43</v>
      </c>
      <c r="M36" s="44">
        <v>3571.43</v>
      </c>
      <c r="N36" s="44">
        <v>3571.43</v>
      </c>
      <c r="O36" s="44">
        <v>3571.43</v>
      </c>
      <c r="P36" s="45">
        <f t="shared" si="5"/>
        <v>25000.01</v>
      </c>
      <c r="Q36" s="46">
        <v>700</v>
      </c>
      <c r="R36" s="65"/>
      <c r="S36" s="72"/>
      <c r="T36" s="73"/>
      <c r="U36" s="47">
        <f t="shared" si="2"/>
        <v>25700.01</v>
      </c>
      <c r="V36" s="67"/>
      <c r="W36" s="68"/>
      <c r="X36" s="69"/>
    </row>
    <row r="37" spans="1:24" s="70" customFormat="1" ht="16.25" customHeight="1" x14ac:dyDescent="0.2">
      <c r="A37" s="7"/>
      <c r="B37" s="104" t="s">
        <v>115</v>
      </c>
      <c r="C37" s="41" t="s">
        <v>183</v>
      </c>
      <c r="D37" s="41" t="s">
        <v>39</v>
      </c>
      <c r="E37" s="41" t="s">
        <v>50</v>
      </c>
      <c r="F37" s="42">
        <f t="shared" si="4"/>
        <v>357.14285714285717</v>
      </c>
      <c r="G37" s="42">
        <f>5000/7</f>
        <v>714.28571428571433</v>
      </c>
      <c r="H37" s="63"/>
      <c r="I37" s="44">
        <v>714.28571428571433</v>
      </c>
      <c r="J37" s="44">
        <v>714.28571428571433</v>
      </c>
      <c r="K37" s="44">
        <v>714.28571428571399</v>
      </c>
      <c r="L37" s="44">
        <v>714.28571428571399</v>
      </c>
      <c r="M37" s="44">
        <v>714.28571428571399</v>
      </c>
      <c r="N37" s="44">
        <v>714.28571428571399</v>
      </c>
      <c r="O37" s="44">
        <v>714.28571428571399</v>
      </c>
      <c r="P37" s="45">
        <f t="shared" si="5"/>
        <v>4999.9999999999982</v>
      </c>
      <c r="Q37" s="46">
        <v>700</v>
      </c>
      <c r="R37" s="65"/>
      <c r="S37" s="72"/>
      <c r="T37" s="73"/>
      <c r="U37" s="47">
        <f t="shared" si="2"/>
        <v>5699.9999999999982</v>
      </c>
      <c r="V37" s="67"/>
      <c r="W37" s="68"/>
      <c r="X37" s="69"/>
    </row>
    <row r="38" spans="1:24" s="70" customFormat="1" ht="15.75" customHeight="1" x14ac:dyDescent="0.2">
      <c r="A38" s="7"/>
      <c r="B38" s="104" t="s">
        <v>116</v>
      </c>
      <c r="C38" s="41" t="s">
        <v>184</v>
      </c>
      <c r="D38" s="41" t="s">
        <v>38</v>
      </c>
      <c r="E38" s="41" t="s">
        <v>61</v>
      </c>
      <c r="F38" s="42">
        <f t="shared" si="4"/>
        <v>285.71428571428572</v>
      </c>
      <c r="G38" s="42">
        <f>4000/7</f>
        <v>571.42857142857144</v>
      </c>
      <c r="H38" s="63"/>
      <c r="I38" s="44"/>
      <c r="J38" s="44"/>
      <c r="K38" s="44"/>
      <c r="L38" s="44"/>
      <c r="M38" s="44"/>
      <c r="N38" s="44"/>
      <c r="O38" s="44"/>
      <c r="P38" s="45">
        <f t="shared" si="5"/>
        <v>0</v>
      </c>
      <c r="Q38" s="46"/>
      <c r="R38" s="65"/>
      <c r="S38" s="72"/>
      <c r="T38" s="73"/>
      <c r="U38" s="47">
        <f t="shared" si="2"/>
        <v>0</v>
      </c>
      <c r="V38" s="67"/>
      <c r="W38" s="68"/>
      <c r="X38" s="69"/>
    </row>
    <row r="39" spans="1:24" s="70" customFormat="1" ht="17.5" customHeight="1" x14ac:dyDescent="0.2">
      <c r="A39" s="7"/>
      <c r="B39" s="104" t="s">
        <v>117</v>
      </c>
      <c r="C39" s="41" t="s">
        <v>185</v>
      </c>
      <c r="D39" s="41" t="s">
        <v>34</v>
      </c>
      <c r="E39" s="41" t="s">
        <v>40</v>
      </c>
      <c r="F39" s="42">
        <f t="shared" si="4"/>
        <v>285.71428571428572</v>
      </c>
      <c r="G39" s="42">
        <f>4000/7</f>
        <v>571.42857142857144</v>
      </c>
      <c r="H39" s="63"/>
      <c r="I39" s="44"/>
      <c r="J39" s="44"/>
      <c r="K39" s="44"/>
      <c r="L39" s="44"/>
      <c r="M39" s="44"/>
      <c r="N39" s="44"/>
      <c r="O39" s="44"/>
      <c r="P39" s="45">
        <f t="shared" si="5"/>
        <v>0</v>
      </c>
      <c r="Q39" s="71"/>
      <c r="R39" s="44"/>
      <c r="S39" s="72"/>
      <c r="T39" s="73"/>
      <c r="U39" s="47">
        <f t="shared" si="2"/>
        <v>0</v>
      </c>
      <c r="V39" s="67"/>
      <c r="W39" s="68"/>
      <c r="X39" s="69"/>
    </row>
    <row r="40" spans="1:24" s="70" customFormat="1" ht="15.5" customHeight="1" x14ac:dyDescent="0.2">
      <c r="A40" s="7"/>
      <c r="B40" s="104" t="s">
        <v>118</v>
      </c>
      <c r="C40" s="41" t="s">
        <v>186</v>
      </c>
      <c r="D40" s="41" t="s">
        <v>38</v>
      </c>
      <c r="E40" s="41" t="s">
        <v>62</v>
      </c>
      <c r="F40" s="42">
        <v>178.57</v>
      </c>
      <c r="G40" s="42">
        <v>357.14</v>
      </c>
      <c r="H40" s="63"/>
      <c r="I40" s="44"/>
      <c r="J40" s="44"/>
      <c r="K40" s="44"/>
      <c r="L40" s="44"/>
      <c r="M40" s="44"/>
      <c r="N40" s="44"/>
      <c r="O40" s="44"/>
      <c r="P40" s="45">
        <f t="shared" si="5"/>
        <v>0</v>
      </c>
      <c r="Q40" s="103"/>
      <c r="R40" s="111"/>
      <c r="S40" s="72"/>
      <c r="T40" s="73"/>
      <c r="U40" s="47">
        <f t="shared" si="2"/>
        <v>0</v>
      </c>
      <c r="V40" s="67"/>
      <c r="W40" s="68"/>
      <c r="X40" s="69"/>
    </row>
    <row r="41" spans="1:24" s="70" customFormat="1" ht="20" customHeight="1" x14ac:dyDescent="0.2">
      <c r="A41" s="7"/>
      <c r="B41" s="104" t="s">
        <v>119</v>
      </c>
      <c r="C41" s="41" t="s">
        <v>187</v>
      </c>
      <c r="D41" s="41" t="s">
        <v>38</v>
      </c>
      <c r="E41" s="41" t="s">
        <v>60</v>
      </c>
      <c r="F41" s="42">
        <f>G41/2</f>
        <v>250</v>
      </c>
      <c r="G41" s="42">
        <f>3500/7</f>
        <v>500</v>
      </c>
      <c r="H41" s="63"/>
      <c r="I41" s="44">
        <v>500</v>
      </c>
      <c r="J41" s="44">
        <v>500</v>
      </c>
      <c r="K41" s="44">
        <v>500</v>
      </c>
      <c r="L41" s="44">
        <v>500</v>
      </c>
      <c r="M41" s="44">
        <v>500</v>
      </c>
      <c r="N41" s="44">
        <v>500</v>
      </c>
      <c r="O41" s="44">
        <v>500</v>
      </c>
      <c r="P41" s="45">
        <f t="shared" si="5"/>
        <v>3500</v>
      </c>
      <c r="Q41" s="46">
        <v>700</v>
      </c>
      <c r="R41" s="111"/>
      <c r="S41" s="72"/>
      <c r="T41" s="73"/>
      <c r="U41" s="47">
        <f t="shared" si="2"/>
        <v>4200</v>
      </c>
      <c r="V41" s="67"/>
      <c r="W41" s="68"/>
      <c r="X41" s="69"/>
    </row>
    <row r="42" spans="1:24" s="70" customFormat="1" ht="20" customHeight="1" x14ac:dyDescent="0.2">
      <c r="A42" s="7"/>
      <c r="B42" s="104" t="s">
        <v>120</v>
      </c>
      <c r="C42" s="41" t="s">
        <v>188</v>
      </c>
      <c r="D42" s="41" t="s">
        <v>85</v>
      </c>
      <c r="E42" s="41" t="s">
        <v>43</v>
      </c>
      <c r="F42" s="42">
        <f>G42/2</f>
        <v>250</v>
      </c>
      <c r="G42" s="42">
        <f>3500/7</f>
        <v>500</v>
      </c>
      <c r="H42" s="63"/>
      <c r="I42" s="44">
        <v>500</v>
      </c>
      <c r="J42" s="44">
        <v>500</v>
      </c>
      <c r="K42" s="44">
        <v>500</v>
      </c>
      <c r="L42" s="44">
        <v>500</v>
      </c>
      <c r="M42" s="44">
        <v>500</v>
      </c>
      <c r="N42" s="44">
        <v>500</v>
      </c>
      <c r="O42" s="44">
        <v>500</v>
      </c>
      <c r="P42" s="45">
        <f t="shared" si="5"/>
        <v>3500</v>
      </c>
      <c r="Q42" s="103">
        <v>700</v>
      </c>
      <c r="R42" s="111"/>
      <c r="S42" s="72"/>
      <c r="T42" s="73"/>
      <c r="U42" s="47">
        <f t="shared" si="2"/>
        <v>4200</v>
      </c>
      <c r="V42" s="67"/>
      <c r="W42" s="68"/>
      <c r="X42" s="69"/>
    </row>
    <row r="43" spans="1:24" s="70" customFormat="1" ht="16.25" customHeight="1" x14ac:dyDescent="0.2">
      <c r="A43" s="7"/>
      <c r="B43" s="104" t="s">
        <v>121</v>
      </c>
      <c r="C43" s="41" t="s">
        <v>189</v>
      </c>
      <c r="D43" s="41" t="s">
        <v>38</v>
      </c>
      <c r="E43" s="41" t="s">
        <v>43</v>
      </c>
      <c r="F43" s="42">
        <f t="shared" si="4"/>
        <v>285.71428571428572</v>
      </c>
      <c r="G43" s="42">
        <f>4000/7</f>
        <v>571.42857142857144</v>
      </c>
      <c r="H43" s="63"/>
      <c r="I43" s="44"/>
      <c r="J43" s="44"/>
      <c r="K43" s="44"/>
      <c r="L43" s="44"/>
      <c r="M43" s="44"/>
      <c r="N43" s="44"/>
      <c r="O43" s="44"/>
      <c r="P43" s="45">
        <f t="shared" si="5"/>
        <v>0</v>
      </c>
      <c r="Q43" s="46"/>
      <c r="R43" s="65"/>
      <c r="S43" s="72"/>
      <c r="T43" s="73"/>
      <c r="U43" s="47">
        <f t="shared" si="2"/>
        <v>0</v>
      </c>
      <c r="V43" s="67"/>
      <c r="W43" s="68"/>
      <c r="X43" s="69"/>
    </row>
    <row r="44" spans="1:24" s="70" customFormat="1" ht="16.25" customHeight="1" x14ac:dyDescent="0.2">
      <c r="A44" s="7"/>
      <c r="B44" s="104" t="s">
        <v>122</v>
      </c>
      <c r="C44" s="41" t="s">
        <v>190</v>
      </c>
      <c r="D44" s="41" t="s">
        <v>63</v>
      </c>
      <c r="E44" s="41" t="s">
        <v>33</v>
      </c>
      <c r="F44" s="42">
        <v>250</v>
      </c>
      <c r="G44" s="42">
        <v>500</v>
      </c>
      <c r="H44" s="63"/>
      <c r="I44" s="44">
        <v>500</v>
      </c>
      <c r="J44" s="44">
        <v>500</v>
      </c>
      <c r="K44" s="44">
        <v>500</v>
      </c>
      <c r="L44" s="44">
        <v>500</v>
      </c>
      <c r="M44" s="44">
        <v>500</v>
      </c>
      <c r="N44" s="44">
        <v>500</v>
      </c>
      <c r="O44" s="44">
        <v>500</v>
      </c>
      <c r="P44" s="45">
        <f t="shared" si="5"/>
        <v>3500</v>
      </c>
      <c r="Q44" s="46">
        <v>700</v>
      </c>
      <c r="R44" s="65"/>
      <c r="S44" s="72"/>
      <c r="T44" s="73"/>
      <c r="U44" s="47">
        <f t="shared" si="2"/>
        <v>4200</v>
      </c>
      <c r="V44" s="67"/>
      <c r="W44" s="68"/>
      <c r="X44" s="69"/>
    </row>
    <row r="45" spans="1:24" s="70" customFormat="1" ht="21" customHeight="1" x14ac:dyDescent="0.2">
      <c r="A45" s="7"/>
      <c r="B45" s="112" t="s">
        <v>123</v>
      </c>
      <c r="C45" s="41" t="s">
        <v>191</v>
      </c>
      <c r="D45" s="41" t="s">
        <v>64</v>
      </c>
      <c r="E45" s="41" t="s">
        <v>33</v>
      </c>
      <c r="F45" s="42">
        <v>0</v>
      </c>
      <c r="G45" s="42">
        <v>0</v>
      </c>
      <c r="H45" s="63"/>
      <c r="I45" s="44"/>
      <c r="J45" s="44"/>
      <c r="K45" s="44"/>
      <c r="L45" s="44"/>
      <c r="M45" s="44"/>
      <c r="N45" s="44"/>
      <c r="O45" s="44"/>
      <c r="P45" s="45">
        <f t="shared" si="5"/>
        <v>0</v>
      </c>
      <c r="Q45" s="46">
        <v>1200</v>
      </c>
      <c r="R45" s="65"/>
      <c r="S45" s="72"/>
      <c r="T45" s="73"/>
      <c r="U45" s="47">
        <f t="shared" si="2"/>
        <v>1200</v>
      </c>
      <c r="V45" s="67"/>
      <c r="W45" s="68"/>
      <c r="X45" s="69"/>
    </row>
    <row r="46" spans="1:24" s="70" customFormat="1" ht="21" customHeight="1" x14ac:dyDescent="0.2">
      <c r="A46" s="7"/>
      <c r="B46" s="112" t="s">
        <v>124</v>
      </c>
      <c r="C46" s="41" t="s">
        <v>192</v>
      </c>
      <c r="D46" s="41" t="s">
        <v>39</v>
      </c>
      <c r="E46" s="41" t="s">
        <v>43</v>
      </c>
      <c r="F46" s="42">
        <f>G46/2</f>
        <v>178.57142857142858</v>
      </c>
      <c r="G46" s="42">
        <f>2500/7</f>
        <v>357.14285714285717</v>
      </c>
      <c r="H46" s="63"/>
      <c r="I46" s="44">
        <v>357.14</v>
      </c>
      <c r="J46" s="44">
        <v>357.14</v>
      </c>
      <c r="K46" s="44">
        <v>357.14</v>
      </c>
      <c r="L46" s="44">
        <v>357.14</v>
      </c>
      <c r="M46" s="44">
        <v>357.14</v>
      </c>
      <c r="N46" s="44">
        <v>357.14</v>
      </c>
      <c r="O46" s="44">
        <v>357.14</v>
      </c>
      <c r="P46" s="45">
        <f t="shared" si="5"/>
        <v>2499.9799999999996</v>
      </c>
      <c r="Q46" s="46">
        <v>700</v>
      </c>
      <c r="R46" s="65"/>
      <c r="S46" s="72"/>
      <c r="T46" s="73"/>
      <c r="U46" s="47">
        <f t="shared" si="2"/>
        <v>3199.9799999999996</v>
      </c>
      <c r="V46" s="67"/>
      <c r="W46" s="68"/>
      <c r="X46" s="69"/>
    </row>
    <row r="47" spans="1:24" s="70" customFormat="1" ht="18.5" customHeight="1" x14ac:dyDescent="0.2">
      <c r="A47" s="7"/>
      <c r="B47" s="104" t="s">
        <v>125</v>
      </c>
      <c r="C47" s="41" t="s">
        <v>193</v>
      </c>
      <c r="D47" s="41" t="s">
        <v>32</v>
      </c>
      <c r="E47" s="41" t="s">
        <v>59</v>
      </c>
      <c r="F47" s="42">
        <f t="shared" ref="F47:F52" si="6">G47/2</f>
        <v>607.14285714285711</v>
      </c>
      <c r="G47" s="42">
        <f>8500/7</f>
        <v>1214.2857142857142</v>
      </c>
      <c r="H47" s="63"/>
      <c r="I47" s="44">
        <v>1214.29</v>
      </c>
      <c r="J47" s="44">
        <v>1214.29</v>
      </c>
      <c r="K47" s="44">
        <v>1214.29</v>
      </c>
      <c r="L47" s="44">
        <v>1214.29</v>
      </c>
      <c r="M47" s="44">
        <v>1214.29</v>
      </c>
      <c r="N47" s="44">
        <v>1214.29</v>
      </c>
      <c r="O47" s="44">
        <v>1214.29</v>
      </c>
      <c r="P47" s="45">
        <f t="shared" si="5"/>
        <v>8500.0299999999988</v>
      </c>
      <c r="Q47" s="46">
        <v>700</v>
      </c>
      <c r="R47" s="65"/>
      <c r="S47" s="72"/>
      <c r="T47" s="73"/>
      <c r="U47" s="47">
        <f t="shared" si="2"/>
        <v>9200.0299999999988</v>
      </c>
      <c r="V47" s="67"/>
      <c r="W47" s="68"/>
      <c r="X47" s="69"/>
    </row>
    <row r="48" spans="1:24" s="70" customFormat="1" ht="15" customHeight="1" x14ac:dyDescent="0.2">
      <c r="A48" s="7"/>
      <c r="B48" s="104" t="s">
        <v>126</v>
      </c>
      <c r="C48" s="41" t="s">
        <v>194</v>
      </c>
      <c r="D48" s="41" t="s">
        <v>65</v>
      </c>
      <c r="E48" s="41" t="s">
        <v>50</v>
      </c>
      <c r="F48" s="42">
        <f t="shared" si="6"/>
        <v>392.85714285714283</v>
      </c>
      <c r="G48" s="42">
        <f>5500/7</f>
        <v>785.71428571428567</v>
      </c>
      <c r="H48" s="63"/>
      <c r="I48" s="44">
        <v>785.71428571428567</v>
      </c>
      <c r="J48" s="44">
        <v>785.71428571428567</v>
      </c>
      <c r="K48" s="44">
        <v>785.71428571428567</v>
      </c>
      <c r="L48" s="44">
        <v>785.71428571428567</v>
      </c>
      <c r="M48" s="44">
        <v>785.71428571428567</v>
      </c>
      <c r="N48" s="44">
        <v>785.71428571428567</v>
      </c>
      <c r="O48" s="44">
        <v>785.71428571428567</v>
      </c>
      <c r="P48" s="45">
        <f t="shared" si="5"/>
        <v>5499.9999999999991</v>
      </c>
      <c r="Q48" s="46">
        <v>700</v>
      </c>
      <c r="R48" s="65"/>
      <c r="S48" s="72"/>
      <c r="T48" s="73"/>
      <c r="U48" s="47">
        <f t="shared" ref="U48:U57" si="7">SUM(P48:T48)</f>
        <v>6199.9999999999991</v>
      </c>
      <c r="V48" s="67"/>
      <c r="W48" s="68"/>
      <c r="X48" s="69"/>
    </row>
    <row r="49" spans="1:25" s="70" customFormat="1" ht="17.25" customHeight="1" x14ac:dyDescent="0.2">
      <c r="A49" s="7"/>
      <c r="B49" s="104" t="s">
        <v>127</v>
      </c>
      <c r="C49" s="41" t="s">
        <v>195</v>
      </c>
      <c r="D49" s="41" t="s">
        <v>29</v>
      </c>
      <c r="E49" s="41" t="s">
        <v>45</v>
      </c>
      <c r="F49" s="42">
        <f t="shared" si="6"/>
        <v>321.42857142857144</v>
      </c>
      <c r="G49" s="42">
        <f>4500/7</f>
        <v>642.85714285714289</v>
      </c>
      <c r="H49" s="63"/>
      <c r="I49" s="44">
        <v>642.85714285714289</v>
      </c>
      <c r="J49" s="44">
        <v>642.85714285714289</v>
      </c>
      <c r="K49" s="44">
        <v>642.85714285714289</v>
      </c>
      <c r="L49" s="44">
        <v>642.85714285714289</v>
      </c>
      <c r="M49" s="44">
        <v>642.85714285714289</v>
      </c>
      <c r="N49" s="44">
        <v>642.85714285714289</v>
      </c>
      <c r="O49" s="44">
        <v>642.85714285714289</v>
      </c>
      <c r="P49" s="45">
        <f t="shared" si="5"/>
        <v>4500.0000000000009</v>
      </c>
      <c r="Q49" s="46">
        <v>700</v>
      </c>
      <c r="R49" s="65"/>
      <c r="S49" s="72"/>
      <c r="T49" s="73"/>
      <c r="U49" s="47">
        <f t="shared" si="7"/>
        <v>5200.0000000000009</v>
      </c>
      <c r="V49" s="67"/>
      <c r="W49" s="68"/>
      <c r="X49" s="69"/>
    </row>
    <row r="50" spans="1:25" s="70" customFormat="1" ht="16.5" customHeight="1" x14ac:dyDescent="0.2">
      <c r="A50" s="7"/>
      <c r="B50" s="104" t="s">
        <v>128</v>
      </c>
      <c r="C50" s="41" t="s">
        <v>196</v>
      </c>
      <c r="D50" s="41" t="s">
        <v>39</v>
      </c>
      <c r="E50" s="41" t="s">
        <v>59</v>
      </c>
      <c r="F50" s="42">
        <f t="shared" si="6"/>
        <v>571.42857142857144</v>
      </c>
      <c r="G50" s="42">
        <f>8000/7</f>
        <v>1142.8571428571429</v>
      </c>
      <c r="H50" s="63"/>
      <c r="I50" s="44">
        <v>1142.8599999999999</v>
      </c>
      <c r="J50" s="44">
        <v>1142.8599999999999</v>
      </c>
      <c r="K50" s="44">
        <v>1142.8599999999999</v>
      </c>
      <c r="L50" s="44">
        <v>1142.8599999999999</v>
      </c>
      <c r="M50" s="44">
        <v>1142.8599999999999</v>
      </c>
      <c r="N50" s="44">
        <v>1142.8599999999999</v>
      </c>
      <c r="O50" s="44">
        <v>1142.8599999999999</v>
      </c>
      <c r="P50" s="45">
        <f t="shared" si="5"/>
        <v>8000.0199999999986</v>
      </c>
      <c r="Q50" s="46">
        <v>700</v>
      </c>
      <c r="R50" s="65"/>
      <c r="S50" s="72"/>
      <c r="T50" s="73"/>
      <c r="U50" s="47">
        <f t="shared" si="7"/>
        <v>8700.0199999999986</v>
      </c>
      <c r="V50" s="67"/>
      <c r="W50" s="68"/>
      <c r="X50" s="69"/>
    </row>
    <row r="51" spans="1:25" s="70" customFormat="1" ht="17" customHeight="1" x14ac:dyDescent="0.2">
      <c r="A51" s="7"/>
      <c r="B51" s="104" t="s">
        <v>129</v>
      </c>
      <c r="C51" s="41" t="s">
        <v>197</v>
      </c>
      <c r="D51" s="41" t="s">
        <v>39</v>
      </c>
      <c r="E51" s="41" t="s">
        <v>66</v>
      </c>
      <c r="F51" s="75">
        <f t="shared" si="6"/>
        <v>571.42857142857144</v>
      </c>
      <c r="G51" s="42">
        <f>8000/7</f>
        <v>1142.8571428571429</v>
      </c>
      <c r="H51" s="76"/>
      <c r="I51" s="44">
        <v>1142.8599999999999</v>
      </c>
      <c r="J51" s="44">
        <v>1142.8599999999999</v>
      </c>
      <c r="K51" s="44">
        <v>1142.8599999999999</v>
      </c>
      <c r="L51" s="44">
        <v>1142.8599999999999</v>
      </c>
      <c r="M51" s="44">
        <v>1142.8599999999999</v>
      </c>
      <c r="N51" s="44">
        <v>1142.8599999999999</v>
      </c>
      <c r="O51" s="44">
        <v>1142.8599999999999</v>
      </c>
      <c r="P51" s="45">
        <f t="shared" si="5"/>
        <v>8000.0199999999986</v>
      </c>
      <c r="Q51" s="46">
        <v>700</v>
      </c>
      <c r="R51" s="65"/>
      <c r="S51" s="72"/>
      <c r="T51" s="73"/>
      <c r="U51" s="47">
        <f t="shared" si="7"/>
        <v>8700.0199999999986</v>
      </c>
      <c r="V51" s="67"/>
      <c r="W51" s="68"/>
      <c r="X51" s="69"/>
      <c r="Y51" s="69"/>
    </row>
    <row r="52" spans="1:25" s="70" customFormat="1" ht="16.5" customHeight="1" x14ac:dyDescent="0.2">
      <c r="A52" s="7"/>
      <c r="B52" s="104" t="s">
        <v>130</v>
      </c>
      <c r="C52" s="41" t="s">
        <v>198</v>
      </c>
      <c r="D52" s="41" t="s">
        <v>49</v>
      </c>
      <c r="E52" s="41" t="s">
        <v>30</v>
      </c>
      <c r="F52" s="42">
        <f t="shared" si="6"/>
        <v>678.57142857142856</v>
      </c>
      <c r="G52" s="42">
        <f>9500/7</f>
        <v>1357.1428571428571</v>
      </c>
      <c r="H52" s="63"/>
      <c r="I52" s="44">
        <v>1357.1428571428571</v>
      </c>
      <c r="J52" s="44">
        <v>1357.1428571428571</v>
      </c>
      <c r="K52" s="44">
        <v>1357.1428571428571</v>
      </c>
      <c r="L52" s="44">
        <v>1357.1428571428571</v>
      </c>
      <c r="M52" s="44">
        <v>1357.1428571428571</v>
      </c>
      <c r="N52" s="44">
        <v>1357.1428571428571</v>
      </c>
      <c r="O52" s="44">
        <v>1357.1428571428571</v>
      </c>
      <c r="P52" s="45">
        <f t="shared" si="5"/>
        <v>9500</v>
      </c>
      <c r="Q52" s="46">
        <v>700</v>
      </c>
      <c r="R52" s="65"/>
      <c r="S52" s="72"/>
      <c r="T52" s="73"/>
      <c r="U52" s="47">
        <f t="shared" si="7"/>
        <v>10200</v>
      </c>
      <c r="V52" s="67"/>
      <c r="W52" s="68"/>
      <c r="X52" s="69"/>
    </row>
    <row r="53" spans="1:25" s="70" customFormat="1" ht="16.5" customHeight="1" x14ac:dyDescent="0.2">
      <c r="A53" s="7"/>
      <c r="B53" s="104" t="s">
        <v>131</v>
      </c>
      <c r="C53" s="41" t="s">
        <v>199</v>
      </c>
      <c r="D53" s="41" t="s">
        <v>38</v>
      </c>
      <c r="E53" s="41" t="s">
        <v>31</v>
      </c>
      <c r="F53" s="42">
        <f>G53/2</f>
        <v>250</v>
      </c>
      <c r="G53" s="42">
        <f>3500/7</f>
        <v>500</v>
      </c>
      <c r="H53" s="63"/>
      <c r="I53" s="44">
        <v>500</v>
      </c>
      <c r="J53" s="44">
        <v>500</v>
      </c>
      <c r="K53" s="44">
        <v>500</v>
      </c>
      <c r="L53" s="44">
        <v>500</v>
      </c>
      <c r="M53" s="44">
        <v>500</v>
      </c>
      <c r="N53" s="44">
        <v>500</v>
      </c>
      <c r="O53" s="44">
        <v>500</v>
      </c>
      <c r="P53" s="45">
        <f t="shared" si="5"/>
        <v>3500</v>
      </c>
      <c r="Q53" s="46">
        <v>700</v>
      </c>
      <c r="R53" s="65"/>
      <c r="S53" s="72"/>
      <c r="T53" s="73"/>
      <c r="U53" s="47">
        <f t="shared" si="7"/>
        <v>4200</v>
      </c>
      <c r="V53" s="67"/>
      <c r="W53" s="68"/>
      <c r="X53" s="69"/>
    </row>
    <row r="54" spans="1:25" s="70" customFormat="1" ht="16.5" customHeight="1" x14ac:dyDescent="0.2">
      <c r="A54" s="7"/>
      <c r="B54" s="104" t="s">
        <v>132</v>
      </c>
      <c r="C54" s="41" t="s">
        <v>200</v>
      </c>
      <c r="D54" s="41" t="s">
        <v>49</v>
      </c>
      <c r="E54" s="41" t="s">
        <v>33</v>
      </c>
      <c r="F54" s="42"/>
      <c r="G54" s="42"/>
      <c r="H54" s="63"/>
      <c r="I54" s="44"/>
      <c r="J54" s="44"/>
      <c r="K54" s="44"/>
      <c r="L54" s="44"/>
      <c r="M54" s="44"/>
      <c r="N54" s="44"/>
      <c r="O54" s="44"/>
      <c r="P54" s="45">
        <f t="shared" si="5"/>
        <v>0</v>
      </c>
      <c r="Q54" s="46">
        <v>700</v>
      </c>
      <c r="R54" s="65"/>
      <c r="S54" s="72"/>
      <c r="T54" s="73"/>
      <c r="U54" s="47">
        <f t="shared" si="7"/>
        <v>700</v>
      </c>
      <c r="V54" s="67"/>
      <c r="W54" s="68"/>
      <c r="X54" s="69"/>
    </row>
    <row r="55" spans="1:25" s="70" customFormat="1" ht="16.5" customHeight="1" x14ac:dyDescent="0.2">
      <c r="A55" s="7"/>
      <c r="B55" s="104" t="s">
        <v>133</v>
      </c>
      <c r="C55" s="41" t="s">
        <v>201</v>
      </c>
      <c r="D55" s="41" t="s">
        <v>67</v>
      </c>
      <c r="E55" s="41" t="s">
        <v>31</v>
      </c>
      <c r="F55" s="42">
        <f t="shared" ref="F55:F77" si="8">G55/2</f>
        <v>303.57142857142856</v>
      </c>
      <c r="G55" s="42">
        <f>4250/7</f>
        <v>607.14285714285711</v>
      </c>
      <c r="H55" s="63"/>
      <c r="I55" s="44">
        <v>607.14</v>
      </c>
      <c r="J55" s="44">
        <v>607.14</v>
      </c>
      <c r="K55" s="44">
        <v>607.14</v>
      </c>
      <c r="L55" s="44">
        <v>607.14</v>
      </c>
      <c r="M55" s="44">
        <v>607.14</v>
      </c>
      <c r="N55" s="44">
        <v>607.14</v>
      </c>
      <c r="O55" s="44">
        <v>607.14</v>
      </c>
      <c r="P55" s="45">
        <f t="shared" si="5"/>
        <v>4249.9799999999996</v>
      </c>
      <c r="Q55" s="46">
        <v>700</v>
      </c>
      <c r="R55" s="65"/>
      <c r="S55" s="72"/>
      <c r="T55" s="73"/>
      <c r="U55" s="47">
        <f t="shared" si="7"/>
        <v>4949.9799999999996</v>
      </c>
      <c r="V55" s="62"/>
      <c r="W55" s="68"/>
      <c r="X55" s="69"/>
    </row>
    <row r="56" spans="1:25" s="70" customFormat="1" ht="16.5" customHeight="1" x14ac:dyDescent="0.2">
      <c r="A56" s="7"/>
      <c r="B56" s="104" t="s">
        <v>134</v>
      </c>
      <c r="C56" s="41" t="s">
        <v>202</v>
      </c>
      <c r="D56" s="41" t="s">
        <v>29</v>
      </c>
      <c r="E56" s="41" t="s">
        <v>35</v>
      </c>
      <c r="F56" s="42">
        <f t="shared" si="8"/>
        <v>214.28571428571428</v>
      </c>
      <c r="G56" s="42">
        <f>3000/7</f>
        <v>428.57142857142856</v>
      </c>
      <c r="H56" s="63"/>
      <c r="I56" s="44">
        <v>428.57</v>
      </c>
      <c r="J56" s="44">
        <v>428.57</v>
      </c>
      <c r="K56" s="44">
        <v>428.57</v>
      </c>
      <c r="L56" s="44">
        <v>428.57</v>
      </c>
      <c r="M56" s="44">
        <v>428.57</v>
      </c>
      <c r="N56" s="44">
        <v>428.57</v>
      </c>
      <c r="O56" s="44">
        <v>428.57</v>
      </c>
      <c r="P56" s="45">
        <f t="shared" si="5"/>
        <v>2999.9900000000002</v>
      </c>
      <c r="Q56" s="46">
        <v>700</v>
      </c>
      <c r="R56" s="65"/>
      <c r="S56" s="72"/>
      <c r="T56" s="73"/>
      <c r="U56" s="47">
        <f t="shared" si="7"/>
        <v>3699.9900000000002</v>
      </c>
      <c r="V56" s="67"/>
      <c r="W56" s="68"/>
      <c r="X56" s="69"/>
    </row>
    <row r="57" spans="1:25" s="70" customFormat="1" ht="16.5" customHeight="1" x14ac:dyDescent="0.2">
      <c r="A57" s="7"/>
      <c r="B57" s="104" t="s">
        <v>135</v>
      </c>
      <c r="C57" s="41" t="s">
        <v>203</v>
      </c>
      <c r="D57" s="41" t="s">
        <v>39</v>
      </c>
      <c r="E57" s="41" t="s">
        <v>59</v>
      </c>
      <c r="F57" s="42">
        <f t="shared" si="8"/>
        <v>571.42857142857144</v>
      </c>
      <c r="G57" s="42">
        <f>8000/7</f>
        <v>1142.8571428571429</v>
      </c>
      <c r="H57" s="76"/>
      <c r="I57" s="44">
        <v>1142.8599999999999</v>
      </c>
      <c r="J57" s="44">
        <v>1142.8599999999999</v>
      </c>
      <c r="K57" s="44">
        <v>1142.8599999999999</v>
      </c>
      <c r="L57" s="44">
        <v>1142.8599999999999</v>
      </c>
      <c r="M57" s="44">
        <v>1142.8599999999999</v>
      </c>
      <c r="N57" s="44">
        <v>1142.8599999999999</v>
      </c>
      <c r="O57" s="44">
        <v>1142.8599999999999</v>
      </c>
      <c r="P57" s="45">
        <f t="shared" si="5"/>
        <v>8000.0199999999986</v>
      </c>
      <c r="Q57" s="46">
        <v>700</v>
      </c>
      <c r="R57" s="65"/>
      <c r="S57" s="72"/>
      <c r="T57" s="73"/>
      <c r="U57" s="47">
        <f t="shared" si="7"/>
        <v>8700.0199999999986</v>
      </c>
      <c r="V57" s="67"/>
      <c r="W57" s="68"/>
      <c r="X57" s="69"/>
      <c r="Y57" s="69"/>
    </row>
    <row r="58" spans="1:25" s="70" customFormat="1" ht="16.5" customHeight="1" x14ac:dyDescent="0.2">
      <c r="A58" s="7"/>
      <c r="B58" s="104" t="s">
        <v>136</v>
      </c>
      <c r="C58" s="61" t="s">
        <v>204</v>
      </c>
      <c r="D58" s="41" t="s">
        <v>29</v>
      </c>
      <c r="E58" s="41" t="s">
        <v>43</v>
      </c>
      <c r="F58" s="75">
        <f>G58/2</f>
        <v>285.71428571428572</v>
      </c>
      <c r="G58" s="42">
        <f>4000/7</f>
        <v>571.42857142857144</v>
      </c>
      <c r="H58" s="76"/>
      <c r="I58" s="44">
        <v>571.42999999999995</v>
      </c>
      <c r="J58" s="44">
        <v>571.42999999999995</v>
      </c>
      <c r="K58" s="44">
        <v>571.42999999999995</v>
      </c>
      <c r="L58" s="44">
        <v>571.42999999999995</v>
      </c>
      <c r="M58" s="44">
        <v>571.42999999999995</v>
      </c>
      <c r="N58" s="44">
        <v>571.42999999999995</v>
      </c>
      <c r="O58" s="44">
        <v>571.42999999999995</v>
      </c>
      <c r="P58" s="45">
        <f>SUM(I58:O58)</f>
        <v>4000.0099999999993</v>
      </c>
      <c r="Q58" s="46">
        <v>700</v>
      </c>
      <c r="R58" s="65"/>
      <c r="S58" s="72"/>
      <c r="T58" s="73"/>
      <c r="U58" s="47">
        <f>SUM(P58:T58)</f>
        <v>4700.0099999999993</v>
      </c>
      <c r="V58" s="67"/>
      <c r="W58" s="68"/>
      <c r="X58" s="69"/>
      <c r="Y58" s="69"/>
    </row>
    <row r="59" spans="1:25" s="70" customFormat="1" ht="16.5" customHeight="1" x14ac:dyDescent="0.2">
      <c r="A59" s="7"/>
      <c r="B59" s="104" t="s">
        <v>137</v>
      </c>
      <c r="C59" s="41" t="s">
        <v>205</v>
      </c>
      <c r="D59" s="41" t="s">
        <v>38</v>
      </c>
      <c r="E59" s="41" t="s">
        <v>33</v>
      </c>
      <c r="F59" s="42">
        <v>0</v>
      </c>
      <c r="G59" s="42">
        <v>0</v>
      </c>
      <c r="H59" s="76"/>
      <c r="I59" s="44"/>
      <c r="J59" s="44"/>
      <c r="K59" s="44"/>
      <c r="L59" s="44"/>
      <c r="M59" s="44"/>
      <c r="N59" s="44"/>
      <c r="O59" s="44"/>
      <c r="P59" s="45">
        <f>SUM(I59:O59)</f>
        <v>0</v>
      </c>
      <c r="Q59" s="46"/>
      <c r="R59" s="65"/>
      <c r="S59" s="72"/>
      <c r="T59" s="73"/>
      <c r="U59" s="47">
        <f t="shared" ref="U59:U76" si="9">SUM(P59:T59)</f>
        <v>0</v>
      </c>
      <c r="V59" s="67"/>
      <c r="W59" s="68"/>
      <c r="X59" s="69"/>
      <c r="Y59" s="69"/>
    </row>
    <row r="60" spans="1:25" s="70" customFormat="1" ht="16.5" customHeight="1" x14ac:dyDescent="0.2">
      <c r="A60" s="7"/>
      <c r="B60" s="104" t="s">
        <v>138</v>
      </c>
      <c r="C60" s="61" t="s">
        <v>206</v>
      </c>
      <c r="D60" s="41" t="s">
        <v>69</v>
      </c>
      <c r="E60" s="41" t="s">
        <v>41</v>
      </c>
      <c r="F60" s="75">
        <f t="shared" si="8"/>
        <v>428.57142857142856</v>
      </c>
      <c r="G60" s="42">
        <f>6000/7</f>
        <v>857.14285714285711</v>
      </c>
      <c r="H60" s="76"/>
      <c r="I60" s="44">
        <v>857.14</v>
      </c>
      <c r="J60" s="44">
        <v>857.14</v>
      </c>
      <c r="K60" s="44">
        <v>857.14</v>
      </c>
      <c r="L60" s="44">
        <v>857.14</v>
      </c>
      <c r="M60" s="44">
        <v>857.14</v>
      </c>
      <c r="N60" s="44">
        <v>857.14</v>
      </c>
      <c r="O60" s="44">
        <v>857.14</v>
      </c>
      <c r="P60" s="45">
        <f t="shared" si="5"/>
        <v>5999.9800000000005</v>
      </c>
      <c r="Q60" s="46">
        <v>700</v>
      </c>
      <c r="R60" s="65"/>
      <c r="S60" s="72"/>
      <c r="T60" s="73"/>
      <c r="U60" s="47">
        <f t="shared" si="9"/>
        <v>6699.9800000000005</v>
      </c>
      <c r="V60" s="67"/>
      <c r="W60" s="68"/>
      <c r="X60" s="69"/>
      <c r="Y60" s="69"/>
    </row>
    <row r="61" spans="1:25" s="70" customFormat="1" ht="16.5" customHeight="1" x14ac:dyDescent="0.2">
      <c r="A61" s="7"/>
      <c r="B61" s="104" t="s">
        <v>139</v>
      </c>
      <c r="C61" s="61" t="s">
        <v>207</v>
      </c>
      <c r="D61" s="41" t="s">
        <v>38</v>
      </c>
      <c r="E61" s="41" t="s">
        <v>30</v>
      </c>
      <c r="F61" s="75">
        <f t="shared" si="8"/>
        <v>571.42857142857144</v>
      </c>
      <c r="G61" s="42">
        <f>8000/7</f>
        <v>1142.8571428571429</v>
      </c>
      <c r="H61" s="76"/>
      <c r="I61" s="44"/>
      <c r="J61" s="44"/>
      <c r="K61" s="44"/>
      <c r="L61" s="44"/>
      <c r="M61" s="44"/>
      <c r="N61" s="44"/>
      <c r="O61" s="44"/>
      <c r="P61" s="45">
        <f t="shared" si="5"/>
        <v>0</v>
      </c>
      <c r="Q61" s="46"/>
      <c r="R61" s="65"/>
      <c r="S61" s="72"/>
      <c r="T61" s="73"/>
      <c r="U61" s="47">
        <f t="shared" si="9"/>
        <v>0</v>
      </c>
      <c r="V61" s="67"/>
      <c r="W61" s="68"/>
      <c r="X61" s="69"/>
      <c r="Y61" s="69"/>
    </row>
    <row r="62" spans="1:25" s="70" customFormat="1" ht="16.5" customHeight="1" x14ac:dyDescent="0.2">
      <c r="A62" s="7"/>
      <c r="B62" s="104" t="s">
        <v>140</v>
      </c>
      <c r="C62" s="61" t="s">
        <v>208</v>
      </c>
      <c r="D62" s="41" t="s">
        <v>70</v>
      </c>
      <c r="E62" s="41" t="s">
        <v>30</v>
      </c>
      <c r="F62" s="75">
        <f>G62/2</f>
        <v>678.57142857142856</v>
      </c>
      <c r="G62" s="42">
        <f>9500/7</f>
        <v>1357.1428571428571</v>
      </c>
      <c r="H62" s="76"/>
      <c r="I62" s="44">
        <v>1357.1428571428571</v>
      </c>
      <c r="J62" s="44">
        <v>1357.1428571428571</v>
      </c>
      <c r="K62" s="44">
        <v>1357.1428571428571</v>
      </c>
      <c r="L62" s="44">
        <v>1357.1428571428571</v>
      </c>
      <c r="M62" s="44">
        <v>1357.1428571428571</v>
      </c>
      <c r="N62" s="44">
        <v>1357.1428571428571</v>
      </c>
      <c r="O62" s="44">
        <v>1357.1428571428571</v>
      </c>
      <c r="P62" s="45">
        <f t="shared" si="5"/>
        <v>9500</v>
      </c>
      <c r="Q62" s="46">
        <v>700</v>
      </c>
      <c r="R62" s="65"/>
      <c r="S62" s="72"/>
      <c r="T62" s="73"/>
      <c r="U62" s="47">
        <f t="shared" si="9"/>
        <v>10200</v>
      </c>
      <c r="V62" s="67"/>
      <c r="W62" s="68"/>
      <c r="X62" s="69"/>
      <c r="Y62" s="69"/>
    </row>
    <row r="63" spans="1:25" s="70" customFormat="1" x14ac:dyDescent="0.2">
      <c r="A63" s="7"/>
      <c r="B63" s="104" t="s">
        <v>141</v>
      </c>
      <c r="C63" s="41" t="s">
        <v>209</v>
      </c>
      <c r="D63" s="41" t="s">
        <v>32</v>
      </c>
      <c r="E63" s="41" t="s">
        <v>41</v>
      </c>
      <c r="F63" s="75">
        <f t="shared" si="8"/>
        <v>428.57142857142856</v>
      </c>
      <c r="G63" s="42">
        <f>6000/7</f>
        <v>857.14285714285711</v>
      </c>
      <c r="H63" s="76"/>
      <c r="I63" s="44"/>
      <c r="J63" s="44"/>
      <c r="K63" s="44"/>
      <c r="L63" s="44"/>
      <c r="M63" s="44"/>
      <c r="N63" s="44"/>
      <c r="O63" s="44"/>
      <c r="P63" s="45">
        <f t="shared" si="5"/>
        <v>0</v>
      </c>
      <c r="Q63" s="71"/>
      <c r="R63" s="65"/>
      <c r="S63" s="72"/>
      <c r="T63" s="73"/>
      <c r="U63" s="47">
        <f t="shared" si="9"/>
        <v>0</v>
      </c>
      <c r="V63" s="67"/>
      <c r="W63" s="68"/>
      <c r="X63" s="69"/>
      <c r="Y63" s="69"/>
    </row>
    <row r="64" spans="1:25" s="70" customFormat="1" ht="16.5" customHeight="1" x14ac:dyDescent="0.2">
      <c r="A64" s="7"/>
      <c r="B64" s="104" t="s">
        <v>142</v>
      </c>
      <c r="C64" s="41" t="s">
        <v>210</v>
      </c>
      <c r="D64" s="41" t="s">
        <v>71</v>
      </c>
      <c r="E64" s="41" t="s">
        <v>33</v>
      </c>
      <c r="F64" s="75">
        <f>G64/2</f>
        <v>321.42857142857144</v>
      </c>
      <c r="G64" s="42">
        <f>4500/7</f>
        <v>642.85714285714289</v>
      </c>
      <c r="H64" s="76"/>
      <c r="I64" s="44">
        <v>642.85714285714289</v>
      </c>
      <c r="J64" s="44">
        <v>642.85714285714289</v>
      </c>
      <c r="K64" s="44">
        <v>642.85714285714289</v>
      </c>
      <c r="L64" s="44">
        <v>642.85714285714289</v>
      </c>
      <c r="M64" s="44">
        <v>642.85714285714289</v>
      </c>
      <c r="N64" s="44">
        <v>642.85714285714289</v>
      </c>
      <c r="O64" s="44">
        <v>642.85714285714289</v>
      </c>
      <c r="P64" s="45">
        <f t="shared" si="5"/>
        <v>4500.0000000000009</v>
      </c>
      <c r="Q64" s="46">
        <v>700</v>
      </c>
      <c r="R64" s="65"/>
      <c r="S64" s="72"/>
      <c r="T64" s="73"/>
      <c r="U64" s="47">
        <f t="shared" si="9"/>
        <v>5200.0000000000009</v>
      </c>
      <c r="V64" s="67"/>
      <c r="W64" s="68"/>
      <c r="X64" s="69"/>
      <c r="Y64" s="69"/>
    </row>
    <row r="65" spans="1:25" s="70" customFormat="1" ht="31.5" customHeight="1" x14ac:dyDescent="0.2">
      <c r="A65" s="7"/>
      <c r="B65" s="104" t="s">
        <v>143</v>
      </c>
      <c r="C65" s="41" t="s">
        <v>211</v>
      </c>
      <c r="D65" s="41" t="s">
        <v>72</v>
      </c>
      <c r="E65" s="41" t="s">
        <v>43</v>
      </c>
      <c r="F65" s="75">
        <f t="shared" si="8"/>
        <v>250</v>
      </c>
      <c r="G65" s="42">
        <f>3500/7</f>
        <v>500</v>
      </c>
      <c r="H65" s="76"/>
      <c r="I65" s="44"/>
      <c r="J65" s="44"/>
      <c r="K65" s="44"/>
      <c r="L65" s="44"/>
      <c r="M65" s="44"/>
      <c r="N65" s="44"/>
      <c r="O65" s="44"/>
      <c r="P65" s="45">
        <f t="shared" si="5"/>
        <v>0</v>
      </c>
      <c r="Q65" s="71"/>
      <c r="R65" s="65"/>
      <c r="S65" s="72"/>
      <c r="T65" s="73"/>
      <c r="U65" s="47">
        <f t="shared" si="9"/>
        <v>0</v>
      </c>
      <c r="V65" s="67"/>
      <c r="W65" s="68"/>
      <c r="X65" s="69"/>
      <c r="Y65" s="69"/>
    </row>
    <row r="66" spans="1:25" s="70" customFormat="1" ht="16.5" customHeight="1" x14ac:dyDescent="0.2">
      <c r="A66" s="7"/>
      <c r="B66" s="104" t="s">
        <v>144</v>
      </c>
      <c r="C66" s="41" t="s">
        <v>212</v>
      </c>
      <c r="D66" s="41" t="s">
        <v>73</v>
      </c>
      <c r="E66" s="41" t="s">
        <v>68</v>
      </c>
      <c r="F66" s="75">
        <f t="shared" si="8"/>
        <v>250</v>
      </c>
      <c r="G66" s="42">
        <f>3500/7</f>
        <v>500</v>
      </c>
      <c r="H66" s="76"/>
      <c r="I66" s="44">
        <v>500</v>
      </c>
      <c r="J66" s="44">
        <v>500</v>
      </c>
      <c r="K66" s="44">
        <v>500</v>
      </c>
      <c r="L66" s="44">
        <v>500</v>
      </c>
      <c r="M66" s="44">
        <v>500</v>
      </c>
      <c r="N66" s="44">
        <v>500</v>
      </c>
      <c r="O66" s="44">
        <v>500</v>
      </c>
      <c r="P66" s="45">
        <f t="shared" si="5"/>
        <v>3500</v>
      </c>
      <c r="Q66" s="71">
        <v>700</v>
      </c>
      <c r="R66" s="65"/>
      <c r="S66" s="72"/>
      <c r="T66" s="73"/>
      <c r="U66" s="47">
        <f t="shared" si="9"/>
        <v>4200</v>
      </c>
      <c r="V66" s="67"/>
      <c r="W66" s="68"/>
      <c r="X66" s="69"/>
      <c r="Y66" s="69"/>
    </row>
    <row r="67" spans="1:25" s="70" customFormat="1" ht="16.25" customHeight="1" x14ac:dyDescent="0.2">
      <c r="A67" s="7"/>
      <c r="B67" s="104" t="s">
        <v>145</v>
      </c>
      <c r="C67" s="41" t="s">
        <v>213</v>
      </c>
      <c r="D67" s="41" t="s">
        <v>36</v>
      </c>
      <c r="E67" s="41" t="s">
        <v>74</v>
      </c>
      <c r="F67" s="75">
        <f>G67/2</f>
        <v>392.85714285714283</v>
      </c>
      <c r="G67" s="42">
        <f>5500/7</f>
        <v>785.71428571428567</v>
      </c>
      <c r="H67" s="76"/>
      <c r="I67" s="44"/>
      <c r="J67" s="44"/>
      <c r="K67" s="44"/>
      <c r="L67" s="44"/>
      <c r="M67" s="44"/>
      <c r="N67" s="44"/>
      <c r="O67" s="44"/>
      <c r="P67" s="45">
        <f t="shared" si="5"/>
        <v>0</v>
      </c>
      <c r="Q67" s="103"/>
      <c r="R67" s="65"/>
      <c r="S67" s="72"/>
      <c r="T67" s="73"/>
      <c r="U67" s="47">
        <f t="shared" si="9"/>
        <v>0</v>
      </c>
      <c r="V67" s="67"/>
      <c r="W67" s="68"/>
      <c r="X67" s="69"/>
      <c r="Y67" s="69"/>
    </row>
    <row r="68" spans="1:25" s="70" customFormat="1" ht="16.5" customHeight="1" x14ac:dyDescent="0.2">
      <c r="A68" s="7"/>
      <c r="B68" s="104" t="s">
        <v>146</v>
      </c>
      <c r="C68" s="41" t="s">
        <v>214</v>
      </c>
      <c r="D68" s="41" t="s">
        <v>39</v>
      </c>
      <c r="E68" s="41" t="s">
        <v>75</v>
      </c>
      <c r="F68" s="75">
        <f t="shared" si="8"/>
        <v>321.42857142857144</v>
      </c>
      <c r="G68" s="42">
        <f>4500/7</f>
        <v>642.85714285714289</v>
      </c>
      <c r="H68" s="76"/>
      <c r="I68" s="44">
        <v>642.86</v>
      </c>
      <c r="J68" s="44">
        <v>642.86</v>
      </c>
      <c r="K68" s="44">
        <v>642.86</v>
      </c>
      <c r="L68" s="44">
        <v>642.86</v>
      </c>
      <c r="M68" s="44">
        <v>642.86</v>
      </c>
      <c r="N68" s="44">
        <v>642.86</v>
      </c>
      <c r="O68" s="44">
        <v>642.86</v>
      </c>
      <c r="P68" s="45">
        <f t="shared" si="5"/>
        <v>4500.0200000000004</v>
      </c>
      <c r="Q68" s="46">
        <v>700</v>
      </c>
      <c r="R68" s="65"/>
      <c r="S68" s="72"/>
      <c r="T68" s="73"/>
      <c r="U68" s="47">
        <f t="shared" si="9"/>
        <v>5200.0200000000004</v>
      </c>
      <c r="V68" s="67"/>
      <c r="W68" s="68"/>
      <c r="X68" s="69"/>
      <c r="Y68" s="69"/>
    </row>
    <row r="69" spans="1:25" s="70" customFormat="1" ht="16.5" customHeight="1" x14ac:dyDescent="0.2">
      <c r="A69" s="7"/>
      <c r="B69" s="104" t="s">
        <v>147</v>
      </c>
      <c r="C69" s="41" t="s">
        <v>166</v>
      </c>
      <c r="D69" s="41" t="s">
        <v>38</v>
      </c>
      <c r="E69" s="41" t="s">
        <v>33</v>
      </c>
      <c r="F69" s="75">
        <f>G69/2</f>
        <v>214.28571428571428</v>
      </c>
      <c r="G69" s="42">
        <f>3000/7</f>
        <v>428.57142857142856</v>
      </c>
      <c r="H69" s="76"/>
      <c r="I69" s="44">
        <v>428.57</v>
      </c>
      <c r="J69" s="44">
        <v>428.57</v>
      </c>
      <c r="K69" s="44">
        <v>428.57</v>
      </c>
      <c r="L69" s="44">
        <v>428.57</v>
      </c>
      <c r="M69" s="44">
        <v>428.57</v>
      </c>
      <c r="N69" s="44">
        <v>428.57</v>
      </c>
      <c r="O69" s="44">
        <v>428.57</v>
      </c>
      <c r="P69" s="45">
        <f t="shared" si="5"/>
        <v>2999.9900000000002</v>
      </c>
      <c r="Q69" s="46">
        <v>700</v>
      </c>
      <c r="R69" s="65"/>
      <c r="S69" s="72"/>
      <c r="T69" s="73"/>
      <c r="U69" s="47">
        <f t="shared" si="9"/>
        <v>3699.9900000000002</v>
      </c>
      <c r="V69" s="67"/>
      <c r="W69" s="68"/>
      <c r="X69" s="69"/>
      <c r="Y69" s="69"/>
    </row>
    <row r="70" spans="1:25" s="70" customFormat="1" ht="16.25" customHeight="1" x14ac:dyDescent="0.2">
      <c r="A70" s="7"/>
      <c r="B70" s="104" t="s">
        <v>148</v>
      </c>
      <c r="C70" s="41" t="s">
        <v>167</v>
      </c>
      <c r="D70" s="41" t="s">
        <v>29</v>
      </c>
      <c r="E70" s="41" t="s">
        <v>43</v>
      </c>
      <c r="F70" s="75">
        <f t="shared" si="8"/>
        <v>392.85714285714283</v>
      </c>
      <c r="G70" s="42">
        <f>5500/7</f>
        <v>785.71428571428567</v>
      </c>
      <c r="H70" s="76"/>
      <c r="I70" s="44">
        <v>785.71428571428567</v>
      </c>
      <c r="J70" s="44">
        <v>785.71428571428567</v>
      </c>
      <c r="K70" s="44">
        <v>785.71428571428567</v>
      </c>
      <c r="L70" s="44">
        <v>785.71428571428567</v>
      </c>
      <c r="M70" s="44">
        <v>785.71428571428567</v>
      </c>
      <c r="N70" s="44">
        <v>785.71428571428567</v>
      </c>
      <c r="O70" s="44">
        <v>785.71428571428567</v>
      </c>
      <c r="P70" s="45">
        <f t="shared" si="5"/>
        <v>5499.9999999999991</v>
      </c>
      <c r="Q70" s="46">
        <v>700</v>
      </c>
      <c r="R70" s="65"/>
      <c r="S70" s="72"/>
      <c r="T70" s="73"/>
      <c r="U70" s="47">
        <f t="shared" si="9"/>
        <v>6199.9999999999991</v>
      </c>
      <c r="V70" s="67"/>
      <c r="W70" s="68"/>
      <c r="X70" s="69"/>
      <c r="Y70" s="69"/>
    </row>
    <row r="71" spans="1:25" s="70" customFormat="1" ht="16.5" customHeight="1" x14ac:dyDescent="0.2">
      <c r="A71" s="7"/>
      <c r="B71" s="104" t="s">
        <v>149</v>
      </c>
      <c r="C71" s="41" t="s">
        <v>168</v>
      </c>
      <c r="D71" s="41" t="s">
        <v>38</v>
      </c>
      <c r="E71" s="41" t="s">
        <v>55</v>
      </c>
      <c r="F71" s="75">
        <v>357.14</v>
      </c>
      <c r="G71" s="42">
        <v>714.29</v>
      </c>
      <c r="H71" s="76"/>
      <c r="I71" s="44">
        <v>714.29</v>
      </c>
      <c r="J71" s="44">
        <v>714.29</v>
      </c>
      <c r="K71" s="44">
        <v>714.29</v>
      </c>
      <c r="L71" s="44">
        <v>714.29</v>
      </c>
      <c r="M71" s="44">
        <v>714.29</v>
      </c>
      <c r="N71" s="44">
        <v>714.29</v>
      </c>
      <c r="O71" s="44">
        <v>714.29</v>
      </c>
      <c r="P71" s="45">
        <f>SUM(I71:O71)</f>
        <v>5000.03</v>
      </c>
      <c r="Q71" s="46">
        <v>700</v>
      </c>
      <c r="R71" s="65"/>
      <c r="S71" s="72"/>
      <c r="T71" s="73"/>
      <c r="U71" s="47">
        <f t="shared" si="9"/>
        <v>5700.03</v>
      </c>
      <c r="V71" s="67"/>
      <c r="W71" s="68"/>
      <c r="X71" s="69"/>
      <c r="Y71" s="69"/>
    </row>
    <row r="72" spans="1:25" s="70" customFormat="1" ht="20" customHeight="1" x14ac:dyDescent="0.2">
      <c r="A72" s="7"/>
      <c r="B72" s="104" t="s">
        <v>150</v>
      </c>
      <c r="C72" s="41" t="s">
        <v>169</v>
      </c>
      <c r="D72" s="41" t="s">
        <v>29</v>
      </c>
      <c r="E72" s="41" t="s">
        <v>76</v>
      </c>
      <c r="F72" s="75">
        <f t="shared" si="8"/>
        <v>250</v>
      </c>
      <c r="G72" s="42">
        <f>3500/7</f>
        <v>500</v>
      </c>
      <c r="H72" s="76"/>
      <c r="I72" s="44"/>
      <c r="J72" s="44"/>
      <c r="K72" s="44"/>
      <c r="L72" s="44"/>
      <c r="M72" s="44"/>
      <c r="N72" s="44"/>
      <c r="O72" s="44"/>
      <c r="P72" s="45">
        <f>SUM(I72:O72)</f>
        <v>0</v>
      </c>
      <c r="Q72" s="71"/>
      <c r="R72" s="65"/>
      <c r="S72" s="72"/>
      <c r="T72" s="73"/>
      <c r="U72" s="47">
        <f t="shared" si="9"/>
        <v>0</v>
      </c>
      <c r="V72" s="67"/>
      <c r="W72" s="68"/>
      <c r="X72" s="69"/>
      <c r="Y72" s="69"/>
    </row>
    <row r="73" spans="1:25" s="70" customFormat="1" ht="16.5" customHeight="1" x14ac:dyDescent="0.2">
      <c r="A73" s="7"/>
      <c r="B73" s="104" t="s">
        <v>151</v>
      </c>
      <c r="C73" s="41" t="s">
        <v>170</v>
      </c>
      <c r="D73" s="41" t="s">
        <v>29</v>
      </c>
      <c r="E73" s="41" t="s">
        <v>56</v>
      </c>
      <c r="F73" s="75">
        <f t="shared" si="8"/>
        <v>428.57142857142856</v>
      </c>
      <c r="G73" s="42">
        <f>6000/7</f>
        <v>857.14285714285711</v>
      </c>
      <c r="H73" s="76"/>
      <c r="I73" s="44">
        <v>857.14</v>
      </c>
      <c r="J73" s="44">
        <v>857.14</v>
      </c>
      <c r="K73" s="44">
        <v>857.14</v>
      </c>
      <c r="L73" s="44">
        <v>857.14</v>
      </c>
      <c r="M73" s="44">
        <v>857.14</v>
      </c>
      <c r="N73" s="44">
        <v>857.14</v>
      </c>
      <c r="O73" s="44">
        <v>857.14</v>
      </c>
      <c r="P73" s="45">
        <f t="shared" ref="P73:P77" si="10">SUM(I73:O73)</f>
        <v>5999.9800000000005</v>
      </c>
      <c r="Q73" s="46">
        <v>700</v>
      </c>
      <c r="R73" s="65"/>
      <c r="S73" s="72"/>
      <c r="T73" s="73"/>
      <c r="U73" s="47">
        <f t="shared" si="9"/>
        <v>6699.9800000000005</v>
      </c>
      <c r="V73" s="67"/>
      <c r="W73" s="68"/>
      <c r="X73" s="69"/>
      <c r="Y73" s="69"/>
    </row>
    <row r="74" spans="1:25" s="70" customFormat="1" ht="16.5" customHeight="1" x14ac:dyDescent="0.2">
      <c r="A74" s="7"/>
      <c r="B74" s="104" t="s">
        <v>152</v>
      </c>
      <c r="C74" s="41" t="s">
        <v>171</v>
      </c>
      <c r="D74" s="41" t="s">
        <v>29</v>
      </c>
      <c r="E74" s="41" t="s">
        <v>77</v>
      </c>
      <c r="F74" s="75">
        <f t="shared" si="8"/>
        <v>428.57142857142856</v>
      </c>
      <c r="G74" s="42">
        <f>6000/7</f>
        <v>857.14285714285711</v>
      </c>
      <c r="H74" s="76"/>
      <c r="I74" s="44">
        <v>857.14</v>
      </c>
      <c r="J74" s="44">
        <v>857.14</v>
      </c>
      <c r="K74" s="44">
        <v>857.14</v>
      </c>
      <c r="L74" s="44">
        <v>857.14</v>
      </c>
      <c r="M74" s="44">
        <v>857.14</v>
      </c>
      <c r="N74" s="44">
        <v>857.14</v>
      </c>
      <c r="O74" s="44">
        <v>857.14</v>
      </c>
      <c r="P74" s="45">
        <f t="shared" si="10"/>
        <v>5999.9800000000005</v>
      </c>
      <c r="Q74" s="46">
        <v>700</v>
      </c>
      <c r="R74" s="65">
        <v>0</v>
      </c>
      <c r="S74" s="72"/>
      <c r="T74" s="73"/>
      <c r="U74" s="47">
        <f t="shared" si="9"/>
        <v>6699.9800000000005</v>
      </c>
      <c r="V74" s="67"/>
      <c r="W74" s="68"/>
      <c r="X74" s="69"/>
      <c r="Y74" s="69"/>
    </row>
    <row r="75" spans="1:25" s="70" customFormat="1" ht="16.5" customHeight="1" x14ac:dyDescent="0.2">
      <c r="A75" s="7"/>
      <c r="B75" s="104" t="s">
        <v>153</v>
      </c>
      <c r="C75" s="41" t="s">
        <v>172</v>
      </c>
      <c r="D75" s="41" t="s">
        <v>32</v>
      </c>
      <c r="E75" s="41" t="s">
        <v>78</v>
      </c>
      <c r="F75" s="75">
        <f t="shared" si="8"/>
        <v>250</v>
      </c>
      <c r="G75" s="42">
        <f>3500/7</f>
        <v>500</v>
      </c>
      <c r="H75" s="76"/>
      <c r="I75" s="44">
        <v>500</v>
      </c>
      <c r="J75" s="44">
        <v>500</v>
      </c>
      <c r="K75" s="44">
        <v>500</v>
      </c>
      <c r="L75" s="44">
        <v>500</v>
      </c>
      <c r="M75" s="44">
        <v>500</v>
      </c>
      <c r="N75" s="44">
        <v>500</v>
      </c>
      <c r="O75" s="44">
        <v>500</v>
      </c>
      <c r="P75" s="45">
        <f t="shared" si="10"/>
        <v>3500</v>
      </c>
      <c r="Q75" s="46">
        <v>700</v>
      </c>
      <c r="R75" s="65"/>
      <c r="S75" s="72"/>
      <c r="T75" s="73"/>
      <c r="U75" s="47">
        <f t="shared" si="9"/>
        <v>4200</v>
      </c>
      <c r="V75" s="67"/>
      <c r="W75" s="68"/>
      <c r="X75" s="69"/>
      <c r="Y75" s="69"/>
    </row>
    <row r="76" spans="1:25" s="70" customFormat="1" ht="16.5" customHeight="1" x14ac:dyDescent="0.2">
      <c r="A76" s="7"/>
      <c r="B76" s="104" t="s">
        <v>154</v>
      </c>
      <c r="C76" s="41" t="s">
        <v>173</v>
      </c>
      <c r="D76" s="41" t="s">
        <v>29</v>
      </c>
      <c r="E76" s="41" t="s">
        <v>40</v>
      </c>
      <c r="F76" s="75">
        <f>G76/2</f>
        <v>178.57142857142858</v>
      </c>
      <c r="G76" s="42">
        <f>2500/7</f>
        <v>357.14285714285717</v>
      </c>
      <c r="H76" s="76"/>
      <c r="I76" s="44"/>
      <c r="J76" s="44"/>
      <c r="K76" s="44"/>
      <c r="L76" s="44"/>
      <c r="M76" s="44"/>
      <c r="N76" s="44"/>
      <c r="O76" s="44"/>
      <c r="P76" s="45">
        <f t="shared" si="10"/>
        <v>0</v>
      </c>
      <c r="Q76" s="46"/>
      <c r="R76" s="65"/>
      <c r="S76" s="72"/>
      <c r="T76" s="73"/>
      <c r="U76" s="47">
        <f t="shared" si="9"/>
        <v>0</v>
      </c>
      <c r="V76" s="67"/>
      <c r="W76" s="68"/>
      <c r="X76" s="69"/>
      <c r="Y76" s="69"/>
    </row>
    <row r="77" spans="1:25" s="70" customFormat="1" ht="16.5" customHeight="1" x14ac:dyDescent="0.2">
      <c r="A77" s="7"/>
      <c r="B77" s="104" t="s">
        <v>155</v>
      </c>
      <c r="C77" s="41" t="s">
        <v>174</v>
      </c>
      <c r="D77" s="41" t="s">
        <v>38</v>
      </c>
      <c r="E77" s="41" t="s">
        <v>43</v>
      </c>
      <c r="F77" s="75">
        <f t="shared" si="8"/>
        <v>321.42857142857144</v>
      </c>
      <c r="G77" s="42">
        <f>4500/7</f>
        <v>642.85714285714289</v>
      </c>
      <c r="H77" s="76"/>
      <c r="I77" s="44">
        <v>642.85714285714289</v>
      </c>
      <c r="J77" s="44">
        <v>642.85714285714289</v>
      </c>
      <c r="K77" s="44">
        <v>642.85714285714289</v>
      </c>
      <c r="L77" s="44">
        <v>642.85714285714289</v>
      </c>
      <c r="M77" s="44">
        <v>642.85714285714289</v>
      </c>
      <c r="N77" s="44">
        <v>642.85714285714289</v>
      </c>
      <c r="O77" s="44">
        <v>642.85714285714289</v>
      </c>
      <c r="P77" s="45">
        <f t="shared" si="10"/>
        <v>4500.0000000000009</v>
      </c>
      <c r="Q77" s="46">
        <v>700</v>
      </c>
      <c r="R77" s="65"/>
      <c r="S77" s="72"/>
      <c r="T77" s="73"/>
      <c r="U77" s="47">
        <f t="shared" ref="U77" si="11">SUM(P77:T77)</f>
        <v>5200.0000000000009</v>
      </c>
      <c r="V77" s="67"/>
      <c r="W77" s="68"/>
      <c r="X77" s="69"/>
      <c r="Y77" s="69"/>
    </row>
    <row r="78" spans="1:25" x14ac:dyDescent="0.2">
      <c r="B78" s="77" t="s">
        <v>79</v>
      </c>
      <c r="F78" s="78"/>
      <c r="G78" s="78"/>
      <c r="H78" s="79"/>
      <c r="I78" s="44"/>
      <c r="J78" s="44"/>
      <c r="K78" s="44"/>
      <c r="L78" s="44"/>
      <c r="M78" s="44"/>
      <c r="N78" s="44"/>
      <c r="O78" s="44"/>
      <c r="P78" s="64"/>
      <c r="Q78" s="71"/>
      <c r="R78" s="65">
        <v>0</v>
      </c>
      <c r="S78" s="72"/>
      <c r="T78" s="73"/>
      <c r="U78" s="58">
        <f t="shared" ref="U78" si="12">SUM(P78:S78)</f>
        <v>0</v>
      </c>
      <c r="V78" s="67"/>
    </row>
    <row r="79" spans="1:25" ht="16.5" customHeight="1" x14ac:dyDescent="0.2">
      <c r="B79" s="77" t="s">
        <v>80</v>
      </c>
      <c r="C79" s="80"/>
      <c r="D79" s="80"/>
      <c r="E79" s="81"/>
      <c r="F79" s="78"/>
      <c r="G79" s="78"/>
      <c r="H79" s="79"/>
      <c r="I79" s="82"/>
      <c r="J79" s="82"/>
      <c r="K79" s="82"/>
      <c r="L79" s="82"/>
      <c r="M79" s="82"/>
      <c r="N79" s="82"/>
      <c r="O79" s="82"/>
      <c r="P79" s="84">
        <f>SUM(P10:P78)</f>
        <v>268000.19</v>
      </c>
      <c r="Q79" s="84">
        <f>SUM(Q10:Q78)</f>
        <v>35900</v>
      </c>
      <c r="R79" s="84">
        <f>SUM(R10:R78)</f>
        <v>0</v>
      </c>
      <c r="S79" s="85"/>
      <c r="T79" s="85"/>
      <c r="U79" s="84">
        <f>SUM(U10:U78)</f>
        <v>303900.19</v>
      </c>
    </row>
    <row r="80" spans="1:25" ht="16.5" customHeight="1" x14ac:dyDescent="0.2">
      <c r="B80" s="77" t="s">
        <v>81</v>
      </c>
      <c r="C80" s="86"/>
      <c r="D80" s="86"/>
      <c r="E80" s="87"/>
      <c r="F80" s="78"/>
      <c r="G80" s="78"/>
      <c r="H80" s="88"/>
      <c r="I80" s="82"/>
      <c r="J80" s="82"/>
      <c r="K80" s="82"/>
      <c r="L80" s="82"/>
      <c r="M80" s="89"/>
      <c r="N80" s="82"/>
      <c r="O80" s="82"/>
      <c r="Q80" s="85"/>
      <c r="R80" s="90"/>
    </row>
    <row r="81" spans="1:28" ht="16.5" customHeight="1" x14ac:dyDescent="0.2">
      <c r="B81" s="77"/>
      <c r="C81" s="86"/>
      <c r="D81" s="86"/>
      <c r="E81" s="87"/>
      <c r="F81" s="78"/>
      <c r="G81" s="78"/>
      <c r="H81" s="88"/>
      <c r="I81" s="82"/>
      <c r="J81" s="82"/>
      <c r="K81" s="82"/>
      <c r="L81" s="82"/>
      <c r="M81" s="89"/>
      <c r="N81" s="82"/>
      <c r="O81" s="82"/>
      <c r="Q81" s="85"/>
    </row>
    <row r="82" spans="1:28" s="70" customFormat="1" ht="16.5" customHeight="1" x14ac:dyDescent="0.2">
      <c r="A82" s="7"/>
      <c r="B82" s="77"/>
      <c r="C82" s="86"/>
      <c r="D82" s="86"/>
      <c r="E82" s="87"/>
      <c r="F82" s="78"/>
      <c r="G82" s="78"/>
      <c r="H82" s="88"/>
      <c r="I82" s="83"/>
      <c r="J82" s="82"/>
      <c r="K82" s="91"/>
      <c r="L82" s="88"/>
      <c r="M82" s="88"/>
      <c r="N82" s="77"/>
      <c r="O82" s="82"/>
      <c r="P82" s="8"/>
      <c r="Q82" s="8"/>
      <c r="R82" s="8"/>
      <c r="S82" s="8"/>
      <c r="T82" s="8"/>
      <c r="U82" s="8"/>
      <c r="V82" s="13"/>
      <c r="W82" s="68"/>
    </row>
    <row r="83" spans="1:28" ht="16.5" customHeight="1" x14ac:dyDescent="0.2">
      <c r="B83" s="87"/>
      <c r="C83" s="83"/>
      <c r="D83" s="83"/>
      <c r="E83" s="92"/>
      <c r="F83" s="93"/>
      <c r="G83" s="94"/>
      <c r="H83" s="70"/>
      <c r="I83" s="83"/>
      <c r="J83" s="82"/>
      <c r="L83" s="88"/>
      <c r="M83" s="88"/>
      <c r="N83" s="77"/>
      <c r="O83" s="82"/>
      <c r="R83" s="95"/>
      <c r="S83" s="96"/>
      <c r="T83" s="96"/>
      <c r="U83" s="96"/>
      <c r="V83" s="97"/>
    </row>
    <row r="84" spans="1:28" s="8" customFormat="1" ht="16.5" customHeight="1" x14ac:dyDescent="0.2">
      <c r="A84" s="7"/>
      <c r="B84" s="107" t="s">
        <v>82</v>
      </c>
      <c r="C84" s="98"/>
      <c r="D84" s="98"/>
      <c r="E84" s="99"/>
      <c r="F84" s="17"/>
      <c r="G84" s="17"/>
      <c r="H84" s="13"/>
      <c r="I84" s="83"/>
      <c r="J84" s="82"/>
      <c r="K84" s="13"/>
      <c r="L84" s="88"/>
      <c r="M84" s="88"/>
      <c r="N84" s="77"/>
      <c r="O84" s="82"/>
      <c r="V84" s="13"/>
      <c r="W84" s="12"/>
      <c r="X84" s="13"/>
      <c r="Y84" s="13"/>
      <c r="Z84" s="13"/>
      <c r="AA84" s="13"/>
      <c r="AB84" s="13"/>
    </row>
    <row r="85" spans="1:28" s="8" customFormat="1" ht="16.5" customHeight="1" x14ac:dyDescent="0.2">
      <c r="A85" s="7"/>
      <c r="B85" s="110" t="s">
        <v>83</v>
      </c>
      <c r="C85" s="98"/>
      <c r="D85" s="98"/>
      <c r="E85" s="99"/>
      <c r="F85" s="17"/>
      <c r="G85" s="17"/>
      <c r="H85" s="13"/>
      <c r="I85" s="97"/>
      <c r="J85" s="97"/>
      <c r="K85" s="97"/>
      <c r="L85" s="97"/>
      <c r="M85" s="97"/>
      <c r="N85" s="97"/>
      <c r="O85" s="97"/>
      <c r="P85" s="96"/>
      <c r="Q85" s="96"/>
      <c r="V85" s="13"/>
      <c r="W85" s="12"/>
      <c r="X85" s="13"/>
      <c r="Y85" s="13"/>
      <c r="Z85" s="13"/>
      <c r="AA85" s="13"/>
      <c r="AB85" s="13"/>
    </row>
    <row r="86" spans="1:28" s="8" customFormat="1" x14ac:dyDescent="0.2">
      <c r="A86" s="7"/>
      <c r="B86" s="110" t="s">
        <v>84</v>
      </c>
      <c r="C86" s="13"/>
      <c r="D86" s="13"/>
      <c r="E86" s="9"/>
      <c r="F86" s="17"/>
      <c r="G86" s="17"/>
      <c r="H86" s="13"/>
      <c r="I86" s="13"/>
      <c r="J86" s="13"/>
      <c r="K86" s="13"/>
      <c r="L86" s="13"/>
      <c r="M86" s="13"/>
      <c r="N86" s="13"/>
      <c r="O86" s="82"/>
      <c r="V86" s="13"/>
      <c r="W86" s="12"/>
      <c r="X86" s="13"/>
      <c r="Y86" s="13"/>
      <c r="Z86" s="13"/>
      <c r="AA86" s="13"/>
      <c r="AB86" s="13"/>
    </row>
    <row r="87" spans="1:28" s="8" customFormat="1" ht="16.5" customHeight="1" x14ac:dyDescent="0.2">
      <c r="A87" s="7"/>
      <c r="B87" s="13"/>
      <c r="C87" s="13"/>
      <c r="D87" s="13"/>
      <c r="E87" s="9"/>
      <c r="F87" s="17"/>
      <c r="G87" s="17"/>
      <c r="H87" s="13"/>
      <c r="I87" s="13"/>
      <c r="J87" s="13"/>
      <c r="K87" s="13"/>
      <c r="L87" s="13"/>
      <c r="M87" s="13"/>
      <c r="N87" s="13"/>
      <c r="O87" s="82"/>
      <c r="V87" s="13"/>
      <c r="W87" s="12"/>
      <c r="X87" s="13"/>
      <c r="Y87" s="13"/>
      <c r="Z87" s="13"/>
      <c r="AA87" s="13"/>
      <c r="AB87" s="13"/>
    </row>
    <row r="88" spans="1:28" s="8" customFormat="1" ht="16.5" customHeight="1" x14ac:dyDescent="0.2">
      <c r="A88" s="7"/>
      <c r="B88" s="13"/>
      <c r="C88" s="13"/>
      <c r="D88" s="13"/>
      <c r="E88" s="9"/>
      <c r="F88" s="17"/>
      <c r="G88" s="17"/>
      <c r="H88" s="13"/>
      <c r="I88" s="13"/>
      <c r="J88" s="13"/>
      <c r="K88" s="13"/>
      <c r="L88" s="13"/>
      <c r="M88" s="13"/>
      <c r="N88" s="13"/>
      <c r="O88" s="13"/>
      <c r="V88" s="13"/>
      <c r="W88" s="12"/>
      <c r="X88" s="13"/>
      <c r="Y88" s="13"/>
      <c r="Z88" s="13"/>
      <c r="AA88" s="13"/>
      <c r="AB88" s="13"/>
    </row>
    <row r="89" spans="1:28" s="8" customFormat="1" ht="16.5" customHeight="1" x14ac:dyDescent="0.2">
      <c r="A89" s="7"/>
      <c r="B89" s="13"/>
      <c r="C89" s="13"/>
      <c r="D89" s="13"/>
      <c r="E89" s="9"/>
      <c r="F89" s="17"/>
      <c r="G89" s="17"/>
      <c r="H89" s="13"/>
      <c r="I89" s="13"/>
      <c r="J89" s="13"/>
      <c r="K89" s="13"/>
      <c r="L89" s="13"/>
      <c r="M89" s="13"/>
      <c r="N89" s="13"/>
      <c r="O89" s="13"/>
      <c r="V89" s="13"/>
      <c r="W89" s="12"/>
      <c r="X89" s="13"/>
      <c r="Y89" s="13"/>
      <c r="Z89" s="13"/>
      <c r="AA89" s="13"/>
      <c r="AB89" s="13"/>
    </row>
    <row r="90" spans="1:28" s="8" customFormat="1" ht="16.5" customHeight="1" x14ac:dyDescent="0.2">
      <c r="A90" s="7"/>
      <c r="B90" s="13"/>
      <c r="C90" s="13"/>
      <c r="D90" s="13"/>
      <c r="E90" s="9"/>
      <c r="F90" s="17"/>
      <c r="G90" s="17"/>
      <c r="H90" s="13"/>
      <c r="I90" s="13"/>
      <c r="J90" s="13"/>
      <c r="K90" s="13"/>
      <c r="L90" s="13"/>
      <c r="M90" s="13"/>
      <c r="N90" s="13"/>
      <c r="O90" s="13"/>
      <c r="V90" s="13"/>
      <c r="W90" s="12"/>
      <c r="X90" s="13"/>
      <c r="Y90" s="13"/>
      <c r="Z90" s="13"/>
      <c r="AA90" s="13"/>
      <c r="AB90" s="13"/>
    </row>
    <row r="91" spans="1:28" s="8" customFormat="1" ht="16.5" customHeight="1" x14ac:dyDescent="0.2">
      <c r="A91" s="7"/>
      <c r="B91" s="13"/>
      <c r="C91" s="13"/>
      <c r="D91" s="13"/>
      <c r="E91" s="9"/>
      <c r="F91" s="17"/>
      <c r="G91" s="17"/>
      <c r="H91" s="13"/>
      <c r="I91" s="13"/>
      <c r="J91" s="13"/>
      <c r="K91" s="13"/>
      <c r="L91" s="13"/>
      <c r="M91" s="13"/>
      <c r="N91" s="13"/>
      <c r="O91" s="13"/>
      <c r="V91" s="13"/>
      <c r="W91" s="12"/>
      <c r="X91" s="13"/>
      <c r="Y91" s="13"/>
      <c r="Z91" s="13"/>
      <c r="AA91" s="13"/>
      <c r="AB91" s="13"/>
    </row>
    <row r="92" spans="1:28" s="8" customFormat="1" ht="16.5" customHeight="1" x14ac:dyDescent="0.2">
      <c r="A92" s="7"/>
      <c r="B92" s="13"/>
      <c r="C92" s="13"/>
      <c r="D92" s="13"/>
      <c r="E92" s="9"/>
      <c r="F92" s="17"/>
      <c r="G92" s="17"/>
      <c r="H92" s="13"/>
      <c r="I92" s="13"/>
      <c r="J92" s="13"/>
      <c r="K92" s="13"/>
      <c r="L92" s="13"/>
      <c r="M92" s="13"/>
      <c r="N92" s="13"/>
      <c r="O92" s="13"/>
      <c r="V92" s="13"/>
      <c r="W92" s="12"/>
      <c r="X92" s="13"/>
      <c r="Y92" s="13"/>
      <c r="Z92" s="13"/>
      <c r="AA92" s="13"/>
      <c r="AB92" s="13"/>
    </row>
    <row r="93" spans="1:28" s="8" customFormat="1" ht="16.5" customHeight="1" x14ac:dyDescent="0.2">
      <c r="A93" s="7"/>
      <c r="B93" s="13"/>
      <c r="C93" s="13"/>
      <c r="D93" s="13"/>
      <c r="E93" s="9"/>
      <c r="F93" s="17"/>
      <c r="G93" s="17"/>
      <c r="H93" s="13"/>
      <c r="I93" s="13"/>
      <c r="J93" s="13"/>
      <c r="K93" s="13"/>
      <c r="L93" s="13"/>
      <c r="M93" s="13"/>
      <c r="N93" s="13"/>
      <c r="O93" s="13"/>
      <c r="V93" s="13"/>
      <c r="W93" s="12"/>
      <c r="X93" s="13"/>
      <c r="Y93" s="13"/>
      <c r="Z93" s="13"/>
      <c r="AA93" s="13"/>
      <c r="AB93" s="13"/>
    </row>
    <row r="94" spans="1:28" s="8" customFormat="1" ht="16.5" customHeight="1" x14ac:dyDescent="0.2">
      <c r="A94" s="7"/>
      <c r="B94" s="13"/>
      <c r="C94" s="13"/>
      <c r="D94" s="13"/>
      <c r="E94" s="9"/>
      <c r="F94" s="17"/>
      <c r="G94" s="17"/>
      <c r="H94" s="13"/>
      <c r="I94" s="13"/>
      <c r="J94" s="13"/>
      <c r="K94" s="13"/>
      <c r="L94" s="13"/>
      <c r="M94" s="13"/>
      <c r="N94" s="13"/>
      <c r="O94" s="13"/>
      <c r="V94" s="13"/>
      <c r="W94" s="12"/>
      <c r="X94" s="13"/>
      <c r="Y94" s="13"/>
      <c r="Z94" s="13"/>
      <c r="AA94" s="13"/>
      <c r="AB94" s="13"/>
    </row>
    <row r="95" spans="1:28" s="8" customFormat="1" ht="16.5" customHeight="1" x14ac:dyDescent="0.2">
      <c r="A95" s="7"/>
      <c r="B95" s="13"/>
      <c r="C95" s="13"/>
      <c r="D95" s="13"/>
      <c r="E95" s="9"/>
      <c r="F95" s="17"/>
      <c r="G95" s="17"/>
      <c r="H95" s="13"/>
      <c r="I95" s="13"/>
      <c r="J95" s="13"/>
      <c r="K95" s="13"/>
      <c r="L95" s="13"/>
      <c r="M95" s="13"/>
      <c r="N95" s="13"/>
      <c r="O95" s="13"/>
      <c r="V95" s="13"/>
      <c r="W95" s="12"/>
      <c r="X95" s="13"/>
      <c r="Y95" s="13"/>
      <c r="Z95" s="13"/>
      <c r="AA95" s="13"/>
      <c r="AB95" s="13"/>
    </row>
    <row r="96" spans="1:28" s="8" customFormat="1" ht="16.5" customHeight="1" x14ac:dyDescent="0.2">
      <c r="A96" s="7"/>
      <c r="B96" s="13"/>
      <c r="C96" s="13"/>
      <c r="D96" s="13"/>
      <c r="E96" s="9"/>
      <c r="F96" s="17"/>
      <c r="G96" s="17"/>
      <c r="H96" s="13"/>
      <c r="I96" s="13"/>
      <c r="J96" s="13"/>
      <c r="K96" s="13"/>
      <c r="L96" s="13"/>
      <c r="M96" s="13"/>
      <c r="N96" s="13"/>
      <c r="O96" s="13"/>
      <c r="V96" s="13"/>
      <c r="W96" s="12"/>
      <c r="X96" s="13"/>
      <c r="Y96" s="13"/>
      <c r="Z96" s="13"/>
      <c r="AA96" s="13"/>
      <c r="AB96" s="13"/>
    </row>
    <row r="97" spans="1:28" s="8" customFormat="1" ht="16.5" customHeight="1" x14ac:dyDescent="0.2">
      <c r="A97" s="7"/>
      <c r="B97" s="13"/>
      <c r="C97" s="13"/>
      <c r="D97" s="13"/>
      <c r="E97" s="9"/>
      <c r="F97" s="17"/>
      <c r="G97" s="17"/>
      <c r="H97" s="13"/>
      <c r="I97" s="13"/>
      <c r="J97" s="13"/>
      <c r="K97" s="13"/>
      <c r="L97" s="13"/>
      <c r="M97" s="13"/>
      <c r="N97" s="13"/>
      <c r="O97" s="13"/>
      <c r="V97" s="13"/>
      <c r="W97" s="12"/>
      <c r="X97" s="13"/>
      <c r="Y97" s="13"/>
      <c r="Z97" s="13"/>
      <c r="AA97" s="13"/>
      <c r="AB97" s="13"/>
    </row>
    <row r="98" spans="1:28" s="8" customFormat="1" ht="16.5" customHeight="1" x14ac:dyDescent="0.2">
      <c r="A98" s="7"/>
      <c r="B98" s="13"/>
      <c r="C98" s="13"/>
      <c r="D98" s="13"/>
      <c r="E98" s="9"/>
      <c r="F98" s="93"/>
      <c r="G98" s="93"/>
      <c r="H98" s="13"/>
      <c r="I98" s="13"/>
      <c r="J98" s="13"/>
      <c r="K98" s="13"/>
      <c r="L98" s="13"/>
      <c r="M98" s="13"/>
      <c r="N98" s="13"/>
      <c r="O98" s="13"/>
      <c r="V98" s="13"/>
      <c r="W98" s="12"/>
      <c r="X98" s="13"/>
      <c r="Y98" s="13"/>
      <c r="Z98" s="13"/>
      <c r="AA98" s="13"/>
      <c r="AB98" s="13"/>
    </row>
    <row r="99" spans="1:28" s="8" customFormat="1" ht="16.5" customHeight="1" x14ac:dyDescent="0.2">
      <c r="A99" s="7"/>
      <c r="B99" s="13"/>
      <c r="C99" s="13"/>
      <c r="D99" s="13"/>
      <c r="E99" s="9"/>
      <c r="F99" s="93"/>
      <c r="G99" s="93"/>
      <c r="H99" s="13"/>
      <c r="I99" s="13"/>
      <c r="J99" s="13"/>
      <c r="K99" s="13"/>
      <c r="L99" s="13"/>
      <c r="M99" s="13"/>
      <c r="N99" s="13"/>
      <c r="O99" s="13"/>
      <c r="V99" s="13"/>
      <c r="W99" s="12"/>
      <c r="X99" s="13"/>
      <c r="Y99" s="13"/>
      <c r="Z99" s="13"/>
      <c r="AA99" s="13"/>
      <c r="AB99" s="13"/>
    </row>
    <row r="100" spans="1:28" s="101" customFormat="1" ht="16.5" customHeight="1" x14ac:dyDescent="0.2">
      <c r="A100" s="7"/>
      <c r="B100" s="13"/>
      <c r="C100" s="13"/>
      <c r="D100" s="13"/>
      <c r="E100" s="9"/>
      <c r="F100" s="93"/>
      <c r="G100" s="93"/>
      <c r="H100" s="13"/>
      <c r="I100" s="13"/>
      <c r="J100" s="13"/>
      <c r="K100" s="13"/>
      <c r="L100" s="13"/>
      <c r="M100" s="13"/>
      <c r="N100" s="13"/>
      <c r="O100" s="13"/>
      <c r="P100" s="8"/>
      <c r="Q100" s="8"/>
      <c r="R100" s="8"/>
      <c r="S100" s="8"/>
      <c r="T100" s="8"/>
      <c r="U100" s="8"/>
      <c r="V100" s="13"/>
      <c r="W100" s="100"/>
    </row>
    <row r="101" spans="1:28" s="101" customFormat="1" ht="16.5" customHeight="1" x14ac:dyDescent="0.2">
      <c r="A101" s="7"/>
      <c r="B101" s="13"/>
      <c r="C101" s="13"/>
      <c r="D101" s="13"/>
      <c r="E101" s="9"/>
      <c r="F101" s="93"/>
      <c r="G101" s="93"/>
      <c r="H101" s="13"/>
      <c r="I101" s="13"/>
      <c r="J101" s="13"/>
      <c r="K101" s="13"/>
      <c r="L101" s="13"/>
      <c r="M101" s="13"/>
      <c r="N101" s="13"/>
      <c r="O101" s="13"/>
      <c r="P101" s="8"/>
      <c r="Q101" s="8"/>
      <c r="R101" s="8"/>
      <c r="S101" s="8"/>
      <c r="T101" s="8"/>
      <c r="U101" s="8"/>
      <c r="V101" s="13"/>
      <c r="W101" s="100"/>
    </row>
    <row r="102" spans="1:28" s="101" customFormat="1" ht="16.5" customHeight="1" x14ac:dyDescent="0.2">
      <c r="A102" s="7"/>
      <c r="B102" s="13"/>
      <c r="C102" s="13"/>
      <c r="D102" s="13"/>
      <c r="E102" s="9"/>
      <c r="F102" s="93"/>
      <c r="G102" s="93"/>
      <c r="H102" s="13"/>
      <c r="I102" s="13"/>
      <c r="J102" s="13"/>
      <c r="K102" s="13"/>
      <c r="L102" s="13"/>
      <c r="M102" s="13"/>
      <c r="N102" s="13"/>
      <c r="O102" s="13"/>
      <c r="P102" s="8"/>
      <c r="Q102" s="8"/>
      <c r="R102" s="8"/>
      <c r="S102" s="8"/>
      <c r="T102" s="8"/>
      <c r="U102" s="8"/>
      <c r="V102" s="13"/>
      <c r="W102" s="100"/>
    </row>
    <row r="103" spans="1:28" s="101" customFormat="1" ht="16.5" customHeight="1" x14ac:dyDescent="0.2">
      <c r="A103" s="7"/>
      <c r="B103" s="13"/>
      <c r="C103" s="13"/>
      <c r="D103" s="13"/>
      <c r="E103" s="9"/>
      <c r="F103" s="93"/>
      <c r="G103" s="93"/>
      <c r="H103" s="13"/>
      <c r="I103" s="13"/>
      <c r="J103" s="13"/>
      <c r="K103" s="13"/>
      <c r="L103" s="13"/>
      <c r="M103" s="13"/>
      <c r="N103" s="13"/>
      <c r="O103" s="13"/>
      <c r="P103" s="8"/>
      <c r="Q103" s="8"/>
      <c r="R103" s="8"/>
      <c r="S103" s="8"/>
      <c r="T103" s="8"/>
      <c r="U103" s="8"/>
      <c r="V103" s="13"/>
      <c r="W103" s="100"/>
    </row>
    <row r="104" spans="1:28" s="101" customFormat="1" ht="16.5" customHeight="1" x14ac:dyDescent="0.2">
      <c r="A104" s="7"/>
      <c r="B104" s="13"/>
      <c r="C104" s="13"/>
      <c r="D104" s="13"/>
      <c r="E104" s="9"/>
      <c r="F104" s="93"/>
      <c r="G104" s="93"/>
      <c r="H104" s="13"/>
      <c r="I104" s="13"/>
      <c r="J104" s="13"/>
      <c r="K104" s="13"/>
      <c r="L104" s="13"/>
      <c r="M104" s="13"/>
      <c r="N104" s="13"/>
      <c r="O104" s="13"/>
      <c r="P104" s="8"/>
      <c r="Q104" s="8"/>
      <c r="R104" s="8"/>
      <c r="S104" s="8"/>
      <c r="T104" s="8"/>
      <c r="U104" s="8"/>
      <c r="V104" s="13"/>
      <c r="W104" s="100"/>
    </row>
    <row r="105" spans="1:28" s="101" customFormat="1" ht="16.5" customHeight="1" x14ac:dyDescent="0.2">
      <c r="A105" s="7"/>
      <c r="B105" s="13"/>
      <c r="C105" s="13"/>
      <c r="D105" s="13"/>
      <c r="E105" s="9"/>
      <c r="F105" s="93"/>
      <c r="G105" s="93"/>
      <c r="H105" s="13"/>
      <c r="I105" s="13"/>
      <c r="J105" s="13"/>
      <c r="K105" s="13"/>
      <c r="L105" s="13"/>
      <c r="M105" s="13"/>
      <c r="N105" s="13"/>
      <c r="O105" s="13"/>
      <c r="P105" s="8"/>
      <c r="Q105" s="8"/>
      <c r="R105" s="8"/>
      <c r="S105" s="8"/>
      <c r="T105" s="8"/>
      <c r="U105" s="8"/>
      <c r="V105" s="13"/>
      <c r="W105" s="100"/>
    </row>
    <row r="106" spans="1:28" s="101" customFormat="1" ht="16.5" customHeight="1" x14ac:dyDescent="0.2">
      <c r="A106" s="7"/>
      <c r="B106" s="13"/>
      <c r="C106" s="13"/>
      <c r="D106" s="13"/>
      <c r="E106" s="9"/>
      <c r="F106" s="93"/>
      <c r="G106" s="93"/>
      <c r="H106" s="13"/>
      <c r="I106" s="13"/>
      <c r="J106" s="13"/>
      <c r="K106" s="13"/>
      <c r="L106" s="13"/>
      <c r="M106" s="13"/>
      <c r="N106" s="13"/>
      <c r="O106" s="13"/>
      <c r="P106" s="8"/>
      <c r="Q106" s="8"/>
      <c r="R106" s="8"/>
      <c r="S106" s="8"/>
      <c r="T106" s="8"/>
      <c r="U106" s="8"/>
      <c r="V106" s="13"/>
      <c r="W106" s="100"/>
    </row>
    <row r="107" spans="1:28" s="101" customFormat="1" ht="16.5" customHeight="1" x14ac:dyDescent="0.2">
      <c r="A107" s="7"/>
      <c r="B107" s="13"/>
      <c r="C107" s="13"/>
      <c r="D107" s="13"/>
      <c r="E107" s="9"/>
      <c r="F107" s="93"/>
      <c r="G107" s="93"/>
      <c r="H107" s="13"/>
      <c r="I107" s="13"/>
      <c r="J107" s="13"/>
      <c r="K107" s="13"/>
      <c r="L107" s="13"/>
      <c r="M107" s="13"/>
      <c r="N107" s="13"/>
      <c r="O107" s="13"/>
      <c r="P107" s="8"/>
      <c r="Q107" s="8"/>
      <c r="R107" s="8"/>
      <c r="S107" s="8"/>
      <c r="T107" s="8"/>
      <c r="U107" s="8"/>
      <c r="V107" s="13"/>
      <c r="W107" s="100"/>
    </row>
    <row r="108" spans="1:28" s="101" customFormat="1" ht="16.5" customHeight="1" x14ac:dyDescent="0.2">
      <c r="A108" s="7"/>
      <c r="B108" s="13"/>
      <c r="C108" s="13"/>
      <c r="D108" s="13"/>
      <c r="E108" s="9"/>
      <c r="F108" s="93"/>
      <c r="G108" s="93"/>
      <c r="H108" s="13"/>
      <c r="I108" s="13"/>
      <c r="J108" s="13"/>
      <c r="K108" s="13"/>
      <c r="L108" s="13"/>
      <c r="M108" s="13"/>
      <c r="N108" s="13"/>
      <c r="O108" s="13"/>
      <c r="P108" s="8"/>
      <c r="Q108" s="8"/>
      <c r="R108" s="8"/>
      <c r="S108" s="8"/>
      <c r="T108" s="8"/>
      <c r="U108" s="8"/>
      <c r="V108" s="13"/>
      <c r="W108" s="100"/>
    </row>
    <row r="109" spans="1:28" s="101" customFormat="1" ht="16.5" customHeight="1" x14ac:dyDescent="0.2">
      <c r="A109" s="7"/>
      <c r="B109" s="13"/>
      <c r="C109" s="13"/>
      <c r="D109" s="13"/>
      <c r="E109" s="9"/>
      <c r="F109" s="93"/>
      <c r="G109" s="93"/>
      <c r="H109" s="13"/>
      <c r="I109" s="13"/>
      <c r="J109" s="13"/>
      <c r="K109" s="13"/>
      <c r="L109" s="13"/>
      <c r="M109" s="13"/>
      <c r="N109" s="13"/>
      <c r="O109" s="13"/>
      <c r="P109" s="8"/>
      <c r="Q109" s="8"/>
      <c r="R109" s="8"/>
      <c r="S109" s="8"/>
      <c r="T109" s="8"/>
      <c r="U109" s="8"/>
      <c r="V109" s="13"/>
      <c r="W109" s="100"/>
    </row>
    <row r="110" spans="1:28" ht="16.5" customHeight="1" x14ac:dyDescent="0.2">
      <c r="F110" s="93"/>
      <c r="G110" s="93"/>
      <c r="I110" s="102"/>
    </row>
    <row r="111" spans="1:28" ht="16.5" customHeight="1" x14ac:dyDescent="0.2">
      <c r="F111" s="93"/>
      <c r="G111" s="93"/>
    </row>
    <row r="112" spans="1:28" ht="16.5" customHeight="1" x14ac:dyDescent="0.2">
      <c r="F112" s="93"/>
      <c r="G112" s="93"/>
    </row>
    <row r="113" spans="1:28" ht="16.5" customHeight="1" x14ac:dyDescent="0.2">
      <c r="F113" s="93"/>
      <c r="G113" s="93"/>
    </row>
    <row r="114" spans="1:28" ht="16.5" customHeight="1" x14ac:dyDescent="0.2">
      <c r="F114" s="93"/>
      <c r="G114" s="93"/>
    </row>
    <row r="115" spans="1:28" ht="16.5" customHeight="1" x14ac:dyDescent="0.2">
      <c r="F115" s="93"/>
      <c r="G115" s="93"/>
    </row>
    <row r="116" spans="1:28" x14ac:dyDescent="0.2">
      <c r="F116" s="93"/>
      <c r="G116" s="93"/>
    </row>
    <row r="117" spans="1:28" ht="16.5" customHeight="1" x14ac:dyDescent="0.2"/>
    <row r="119" spans="1:28" ht="16.5" customHeight="1" x14ac:dyDescent="0.2"/>
    <row r="120" spans="1:28" ht="16.5" customHeight="1" x14ac:dyDescent="0.2"/>
    <row r="121" spans="1:28" ht="16.5" customHeight="1" x14ac:dyDescent="0.2"/>
    <row r="122" spans="1:28" ht="16.5" customHeight="1" x14ac:dyDescent="0.2"/>
    <row r="123" spans="1:28" s="101" customFormat="1" ht="16.5" customHeight="1" x14ac:dyDescent="0.2">
      <c r="A123" s="7"/>
      <c r="B123" s="13"/>
      <c r="C123" s="13"/>
      <c r="D123" s="13"/>
      <c r="E123" s="9"/>
      <c r="F123" s="17"/>
      <c r="G123" s="17"/>
      <c r="H123" s="13"/>
      <c r="I123" s="13"/>
      <c r="J123" s="13"/>
      <c r="K123" s="13"/>
      <c r="L123" s="13"/>
      <c r="M123" s="13"/>
      <c r="N123" s="13"/>
      <c r="O123" s="13"/>
      <c r="P123" s="8"/>
      <c r="Q123" s="8"/>
      <c r="R123" s="8"/>
      <c r="S123" s="8"/>
      <c r="T123" s="8"/>
      <c r="U123" s="8"/>
      <c r="V123" s="13"/>
      <c r="W123" s="100"/>
    </row>
    <row r="124" spans="1:28" s="101" customFormat="1" ht="16.5" customHeight="1" x14ac:dyDescent="0.2">
      <c r="A124" s="7"/>
      <c r="B124" s="13"/>
      <c r="C124" s="13"/>
      <c r="D124" s="13"/>
      <c r="E124" s="9"/>
      <c r="F124" s="17"/>
      <c r="G124" s="17"/>
      <c r="H124" s="13"/>
      <c r="I124" s="102"/>
      <c r="J124" s="13"/>
      <c r="K124" s="13"/>
      <c r="L124" s="13"/>
      <c r="M124" s="13"/>
      <c r="N124" s="13"/>
      <c r="O124" s="13"/>
      <c r="P124" s="8"/>
      <c r="Q124" s="8"/>
      <c r="R124" s="8"/>
      <c r="S124" s="8"/>
      <c r="T124" s="8"/>
      <c r="U124" s="8"/>
      <c r="V124" s="13"/>
      <c r="W124" s="12"/>
      <c r="X124" s="13"/>
      <c r="Y124" s="13"/>
      <c r="Z124" s="13"/>
      <c r="AA124" s="13"/>
      <c r="AB124" s="13"/>
    </row>
    <row r="125" spans="1:28" x14ac:dyDescent="0.2">
      <c r="D125" s="83"/>
    </row>
    <row r="126" spans="1:28" s="101" customFormat="1" ht="16.5" customHeight="1" x14ac:dyDescent="0.2">
      <c r="A126" s="7"/>
      <c r="B126" s="13"/>
      <c r="C126" s="13"/>
      <c r="D126" s="13"/>
      <c r="E126" s="9"/>
      <c r="F126" s="17"/>
      <c r="G126" s="17"/>
      <c r="H126" s="13"/>
      <c r="I126" s="13"/>
      <c r="J126" s="13"/>
      <c r="K126" s="13"/>
      <c r="L126" s="13"/>
      <c r="M126" s="13"/>
      <c r="N126" s="13"/>
      <c r="O126" s="13"/>
      <c r="P126" s="8"/>
      <c r="Q126" s="8"/>
      <c r="R126" s="8"/>
      <c r="S126" s="8"/>
      <c r="T126" s="8"/>
      <c r="U126" s="8"/>
      <c r="V126" s="13"/>
      <c r="W126" s="12"/>
      <c r="X126" s="13"/>
      <c r="Y126" s="13"/>
      <c r="Z126" s="13"/>
      <c r="AA126" s="13"/>
      <c r="AB126" s="13"/>
    </row>
    <row r="127" spans="1:28" ht="16.5" customHeight="1" x14ac:dyDescent="0.2"/>
    <row r="128" spans="1:28" ht="16.5" customHeight="1" x14ac:dyDescent="0.2"/>
    <row r="132" spans="1:28" s="101" customFormat="1" ht="16.5" customHeight="1" x14ac:dyDescent="0.2">
      <c r="A132" s="7"/>
      <c r="B132" s="13"/>
      <c r="C132" s="13"/>
      <c r="D132" s="13"/>
      <c r="E132" s="9"/>
      <c r="F132" s="17"/>
      <c r="G132" s="17"/>
      <c r="H132" s="13"/>
      <c r="I132" s="13"/>
      <c r="J132" s="13"/>
      <c r="K132" s="13"/>
      <c r="L132" s="13"/>
      <c r="M132" s="13"/>
      <c r="N132" s="13"/>
      <c r="O132" s="13"/>
      <c r="P132" s="8"/>
      <c r="Q132" s="8"/>
      <c r="R132" s="8"/>
      <c r="S132" s="8"/>
      <c r="T132" s="8"/>
      <c r="U132" s="8"/>
      <c r="V132" s="13"/>
      <c r="W132" s="12"/>
      <c r="X132" s="13"/>
      <c r="Y132" s="13"/>
      <c r="Z132" s="13"/>
      <c r="AA132" s="13"/>
      <c r="AB132" s="13"/>
    </row>
  </sheetData>
  <mergeCells count="4">
    <mergeCell ref="B1:U1"/>
    <mergeCell ref="B2:U2"/>
    <mergeCell ref="Q7:R7"/>
    <mergeCell ref="S7:T7"/>
  </mergeCells>
  <pageMargins left="0.7" right="0.7" top="0.75" bottom="0.75" header="0.3" footer="0.3"/>
  <pageSetup scale="2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0068a2-cc98-4f6a-b9ba-7438b059570d" xsi:nil="true"/>
    <lcf76f155ced4ddcb4097134ff3c332f xmlns="9187c98b-201f-436a-9f2e-04eb4fcd031a">
      <Terms xmlns="http://schemas.microsoft.com/office/infopath/2007/PartnerControls"/>
    </lcf76f155ced4ddcb4097134ff3c332f>
    <SharedWithUsers xmlns="f80068a2-cc98-4f6a-b9ba-7438b059570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8D370247D4A479760A2BA3B7C68C2" ma:contentTypeVersion="15" ma:contentTypeDescription="Create a new document." ma:contentTypeScope="" ma:versionID="82c981a92905dcf82f5b260a03b3ee2e">
  <xsd:schema xmlns:xsd="http://www.w3.org/2001/XMLSchema" xmlns:xs="http://www.w3.org/2001/XMLSchema" xmlns:p="http://schemas.microsoft.com/office/2006/metadata/properties" xmlns:ns2="9187c98b-201f-436a-9f2e-04eb4fcd031a" xmlns:ns3="f80068a2-cc98-4f6a-b9ba-7438b059570d" targetNamespace="http://schemas.microsoft.com/office/2006/metadata/properties" ma:root="true" ma:fieldsID="3024040de470491bb0083c2526276a9b" ns2:_="" ns3:_="">
    <xsd:import namespace="9187c98b-201f-436a-9f2e-04eb4fcd031a"/>
    <xsd:import namespace="f80068a2-cc98-4f6a-b9ba-7438b05957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c98b-201f-436a-9f2e-04eb4fcd0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e74df71-1e60-46a5-9e9d-dfd5449d96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68a2-cc98-4f6a-b9ba-7438b05957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f1bf76b-a746-457b-9abb-b0a48222ba14}" ma:internalName="TaxCatchAll" ma:showField="CatchAllData" ma:web="f80068a2-cc98-4f6a-b9ba-7438b0595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F0679-6F83-4827-9B73-D04353B35854}">
  <ds:schemaRefs>
    <ds:schemaRef ds:uri="http://schemas.microsoft.com/office/2006/metadata/properties"/>
    <ds:schemaRef ds:uri="http://schemas.microsoft.com/office/infopath/2007/PartnerControls"/>
    <ds:schemaRef ds:uri="6598f453-72e4-4f1d-a838-07c46fee93e7"/>
    <ds:schemaRef ds:uri="15733c5e-ebd3-4051-b220-18569764640f"/>
    <ds:schemaRef ds:uri="f80068a2-cc98-4f6a-b9ba-7438b059570d"/>
    <ds:schemaRef ds:uri="9187c98b-201f-436a-9f2e-04eb4fcd031a"/>
  </ds:schemaRefs>
</ds:datastoreItem>
</file>

<file path=customXml/itemProps2.xml><?xml version="1.0" encoding="utf-8"?>
<ds:datastoreItem xmlns:ds="http://schemas.openxmlformats.org/officeDocument/2006/customXml" ds:itemID="{13A98E88-35E9-481B-A893-73EAB5DAF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7c98b-201f-436a-9f2e-04eb4fcd031a"/>
    <ds:schemaRef ds:uri="f80068a2-cc98-4f6a-b9ba-7438b0595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9FB964-6EBE-4C58-8350-88F482DD23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Mossey</dc:creator>
  <cp:keywords/>
  <dc:description/>
  <cp:lastModifiedBy>Tung Le</cp:lastModifiedBy>
  <cp:revision/>
  <dcterms:created xsi:type="dcterms:W3CDTF">2024-01-08T20:32:01Z</dcterms:created>
  <dcterms:modified xsi:type="dcterms:W3CDTF">2025-07-02T18:28:12Z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0x0101005D08D370247D4A479760A2BA3B7C68C2</vt:lpwstr>
  </property>
  <property fmtid="{D5CDD505-2E9C-101B-9397-08002B2CF9AE}" pid="3" name="Order">
    <vt:r8>368400</vt:r8>
  </property>
  <property fmtid="{D5CDD505-2E9C-101B-9397-08002B2CF9AE}" pid="4" name="MediaServiceImageTags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