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NAMASTECREDIT-TECH\Downloads\"/>
    </mc:Choice>
  </mc:AlternateContent>
  <xr:revisionPtr revIDLastSave="0" documentId="13_ncr:1_{04514DFA-3528-469B-8C5D-4749D6A6E44C}" xr6:coauthVersionLast="47" xr6:coauthVersionMax="47" xr10:uidLastSave="{00000000-0000-0000-0000-000000000000}"/>
  <bookViews>
    <workbookView xWindow="-120" yWindow="-120" windowWidth="20730" windowHeight="11160" tabRatio="891" activeTab="5" xr2:uid="{00000000-000D-0000-FFFF-FFFF00000000}"/>
  </bookViews>
  <sheets>
    <sheet name="Summary" sheetId="64" r:id="rId1"/>
    <sheet name="Docs Checklist" sheetId="60" r:id="rId2"/>
    <sheet name="Business Profile" sheetId="39" r:id="rId3"/>
    <sheet name="KYC" sheetId="40" r:id="rId4"/>
    <sheet name="GST" sheetId="47" r:id="rId5"/>
    <sheet name="ROC" sheetId="46" r:id="rId6"/>
    <sheet name="Google" sheetId="55" r:id="rId7"/>
    <sheet name="Financials 1" sheetId="50" r:id="rId8"/>
    <sheet name="Financials 2" sheetId="61" r:id="rId9"/>
    <sheet name="Financials_Consolidated" sheetId="63" r:id="rId10"/>
    <sheet name="FOIR SE" sheetId="59" r:id="rId11"/>
    <sheet name="FOIR Self Employed" sheetId="52" state="hidden" r:id="rId12"/>
    <sheet name="FOIR Salaried" sheetId="53" r:id="rId13"/>
    <sheet name="NC Banking Rating" sheetId="66" r:id="rId14"/>
    <sheet name="Banking Snapshot" sheetId="67" r:id="rId15"/>
    <sheet name="Daily-Balance" sheetId="68" r:id="rId16"/>
    <sheet name="Analysis" sheetId="69" r:id="rId17"/>
    <sheet name="Transaction-Analysis" sheetId="70" r:id="rId18"/>
    <sheet name="Banking - FB" sheetId="71" r:id="rId19"/>
    <sheet name="NC-RTR " sheetId="65" r:id="rId20"/>
    <sheet name="RCU Check" sheetId="58" r:id="rId21"/>
  </sheets>
  <externalReferences>
    <externalReference r:id="rId22"/>
    <externalReference r:id="rId23"/>
  </externalReferences>
  <definedNames>
    <definedName name="___INDEX_SHEET___ASAP_Utilities">#REF!</definedName>
    <definedName name="A" localSheetId="0">'[1]Banking product- Eligibility'!$IV$5</definedName>
    <definedName name="A">#REF!</definedName>
    <definedName name="Amount" localSheetId="18">#REF!</definedName>
    <definedName name="Amount" localSheetId="19">#REF!</definedName>
    <definedName name="Amount">#REF!</definedName>
    <definedName name="AuthCap" localSheetId="18">#REF!</definedName>
    <definedName name="AuthCap" localSheetId="19">#REF!</definedName>
    <definedName name="AuthCap">#REF!</definedName>
    <definedName name="B" localSheetId="0">'[1]Banking product- Eligibility'!$IV$13</definedName>
    <definedName name="B">#REF!</definedName>
    <definedName name="CIN" localSheetId="18">#REF!</definedName>
    <definedName name="CIN" localSheetId="19">#REF!</definedName>
    <definedName name="CIN">#REF!</definedName>
    <definedName name="CINStatus" localSheetId="18">#REF!</definedName>
    <definedName name="CINStatus" localSheetId="19">#REF!</definedName>
    <definedName name="CINStatus">#REF!</definedName>
    <definedName name="COMNAME">#REF!</definedName>
    <definedName name="Constitution">[2]!Table2[Constitution]</definedName>
    <definedName name="_xlnm.Criteria" localSheetId="18">#REF!</definedName>
    <definedName name="_xlnm.Criteria" localSheetId="19">#REF!</definedName>
    <definedName name="_xlnm.Criteria">#REF!</definedName>
    <definedName name="emi_oblig">'[2]EMI Chart'!$I$46</definedName>
    <definedName name="GSTIN" localSheetId="18">#REF!</definedName>
    <definedName name="GSTIN" localSheetId="19">#REF!</definedName>
    <definedName name="GSTIN">#REF!</definedName>
    <definedName name="GSTINStatus" localSheetId="18">#REF!</definedName>
    <definedName name="GSTINStatus" localSheetId="19">#REF!</definedName>
    <definedName name="GSTINStatus">#REF!</definedName>
    <definedName name="p" localSheetId="0">'[1]Banking product- Eligibility'!$IV$15</definedName>
    <definedName name="p">#REF!</definedName>
    <definedName name="PaidUp" localSheetId="18">#REF!</definedName>
    <definedName name="PaidUp" localSheetId="19">#REF!</definedName>
    <definedName name="PaidUp">#REF!</definedName>
    <definedName name="_xlnm.Print_Area" localSheetId="6">Google!$B$2:$E$42</definedName>
    <definedName name="Product_Type">[2]!Table1[Product Type]</definedName>
    <definedName name="Q" localSheetId="0">'[1]Banking product- Eligibility'!$IV$16</definedName>
    <definedName name="Q">#REF!</definedName>
    <definedName name="RegAdd">#REF!</definedName>
    <definedName name="RR">#REF!</definedName>
    <definedName name="Sector">[2]!Table3[Sector]</definedName>
    <definedName name="wrn.Print._.All." localSheetId="18" hidden="1">{"Page1",#N/A,FALSE,"Page 1";"Page2",#N/A,FALSE,"Page 2";"Industry etc.",#N/A,FALSE,"Industry and Country Scores"}</definedName>
    <definedName name="wrn.Print._.All." localSheetId="6" hidden="1">{"Page1",#N/A,FALSE,"Page 1";"Page2",#N/A,FALSE,"Page 2";"Industry etc.",#N/A,FALSE,"Industry and Country Scores"}</definedName>
    <definedName name="wrn.Print._.All." localSheetId="19" hidden="1">{"Page1",#N/A,FALSE,"Page 1";"Page2",#N/A,FALSE,"Page 2";"Industry etc.",#N/A,FALSE,"Industry and Country Scores"}</definedName>
    <definedName name="wrn.Print._.All." localSheetId="0" hidden="1">{"Page1",#N/A,FALSE,"Page 1";"Page2",#N/A,FALSE,"Page 2";"Industry etc.",#N/A,FALSE,"Industry and Country Scores"}</definedName>
    <definedName name="wrn.Print._.All." hidden="1">{"Page1",#N/A,FALSE,"Page 1";"Page2",#N/A,FALSE,"Page 2";"Industry etc.",#N/A,FALSE,"Industry and Country Scores"}</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2" i="71" l="1"/>
  <c r="C132" i="71"/>
  <c r="D109" i="71"/>
  <c r="C109" i="71"/>
  <c r="D86" i="71"/>
  <c r="C86" i="71"/>
  <c r="D63" i="71"/>
  <c r="C63" i="71"/>
  <c r="D40" i="71"/>
  <c r="C40" i="71"/>
  <c r="E41" i="71"/>
  <c r="C41" i="71"/>
  <c r="N40" i="71"/>
  <c r="N63" i="71"/>
  <c r="N86" i="71"/>
  <c r="N109" i="71"/>
  <c r="N132" i="71"/>
  <c r="B5" i="71"/>
  <c r="E133" i="71"/>
  <c r="D133" i="71"/>
  <c r="C133" i="71"/>
  <c r="M132" i="71"/>
  <c r="L132" i="71"/>
  <c r="E131" i="71"/>
  <c r="E130" i="71"/>
  <c r="E129" i="71"/>
  <c r="E128" i="71"/>
  <c r="E127" i="71"/>
  <c r="E126" i="71"/>
  <c r="E125" i="71"/>
  <c r="E124" i="71"/>
  <c r="E123" i="71"/>
  <c r="E122" i="71"/>
  <c r="E121" i="71"/>
  <c r="B121" i="71"/>
  <c r="B122" i="71" s="1"/>
  <c r="B123" i="71" s="1"/>
  <c r="B124" i="71" s="1"/>
  <c r="B125" i="71" s="1"/>
  <c r="B126" i="71" s="1"/>
  <c r="B127" i="71" s="1"/>
  <c r="B128" i="71" s="1"/>
  <c r="B129" i="71" s="1"/>
  <c r="B130" i="71" s="1"/>
  <c r="B131" i="71" s="1"/>
  <c r="E120" i="71"/>
  <c r="E110" i="71"/>
  <c r="D110" i="71"/>
  <c r="C110" i="71"/>
  <c r="M109" i="71"/>
  <c r="L109" i="71"/>
  <c r="E108" i="71"/>
  <c r="E107" i="71"/>
  <c r="E106" i="71"/>
  <c r="E105" i="71"/>
  <c r="E104" i="71"/>
  <c r="E103" i="71"/>
  <c r="E102" i="71"/>
  <c r="E101" i="71"/>
  <c r="E100" i="71"/>
  <c r="E99" i="71"/>
  <c r="E98" i="71"/>
  <c r="B98" i="71"/>
  <c r="B99" i="71" s="1"/>
  <c r="B100" i="71" s="1"/>
  <c r="B101" i="71" s="1"/>
  <c r="B102" i="71" s="1"/>
  <c r="B103" i="71" s="1"/>
  <c r="B104" i="71" s="1"/>
  <c r="B105" i="71" s="1"/>
  <c r="B106" i="71" s="1"/>
  <c r="B107" i="71" s="1"/>
  <c r="B108" i="71" s="1"/>
  <c r="E97" i="71"/>
  <c r="E87" i="71"/>
  <c r="D87" i="71"/>
  <c r="C87" i="71"/>
  <c r="M86" i="71"/>
  <c r="L86" i="71"/>
  <c r="E85" i="71"/>
  <c r="E84" i="71"/>
  <c r="E83" i="71"/>
  <c r="E82" i="71"/>
  <c r="E81" i="71"/>
  <c r="E80" i="71"/>
  <c r="E79" i="71"/>
  <c r="E78" i="71"/>
  <c r="E77" i="71"/>
  <c r="E76" i="71"/>
  <c r="E75" i="71"/>
  <c r="B75" i="71"/>
  <c r="B76" i="71" s="1"/>
  <c r="B77" i="71" s="1"/>
  <c r="B78" i="71" s="1"/>
  <c r="B79" i="71" s="1"/>
  <c r="B80" i="71" s="1"/>
  <c r="B81" i="71" s="1"/>
  <c r="B82" i="71" s="1"/>
  <c r="B83" i="71" s="1"/>
  <c r="B84" i="71" s="1"/>
  <c r="B85" i="71" s="1"/>
  <c r="E74" i="71"/>
  <c r="E64" i="71"/>
  <c r="D64" i="71"/>
  <c r="C64" i="71"/>
  <c r="M63" i="71"/>
  <c r="L63" i="71"/>
  <c r="E62" i="71"/>
  <c r="E61" i="71"/>
  <c r="E60" i="71"/>
  <c r="E59" i="71"/>
  <c r="E58" i="71"/>
  <c r="E57" i="71"/>
  <c r="E56" i="71"/>
  <c r="E55" i="71"/>
  <c r="E54" i="71"/>
  <c r="E53" i="71"/>
  <c r="E52" i="71"/>
  <c r="B52" i="71"/>
  <c r="B53" i="71" s="1"/>
  <c r="B54" i="71" s="1"/>
  <c r="B55" i="71" s="1"/>
  <c r="B56" i="71" s="1"/>
  <c r="B57" i="71" s="1"/>
  <c r="B58" i="71" s="1"/>
  <c r="B59" i="71" s="1"/>
  <c r="B60" i="71" s="1"/>
  <c r="B61" i="71" s="1"/>
  <c r="B62" i="71" s="1"/>
  <c r="E51" i="71"/>
  <c r="D41" i="71"/>
  <c r="M40" i="71"/>
  <c r="L40" i="71"/>
  <c r="E39" i="71"/>
  <c r="E38" i="71"/>
  <c r="E37" i="71"/>
  <c r="E36" i="71"/>
  <c r="E35" i="71"/>
  <c r="E34" i="71"/>
  <c r="E33" i="71"/>
  <c r="E32" i="71"/>
  <c r="E31" i="71"/>
  <c r="E30" i="71"/>
  <c r="E29" i="71"/>
  <c r="B29" i="71"/>
  <c r="B30" i="71" s="1"/>
  <c r="B31" i="71" s="1"/>
  <c r="B32" i="71" s="1"/>
  <c r="B33" i="71" s="1"/>
  <c r="B34" i="71" s="1"/>
  <c r="B35" i="71" s="1"/>
  <c r="B36" i="71" s="1"/>
  <c r="B37" i="71" s="1"/>
  <c r="B38" i="71" s="1"/>
  <c r="B39" i="71" s="1"/>
  <c r="E28" i="71"/>
  <c r="F5" i="71" l="1"/>
  <c r="L5" i="71"/>
  <c r="N5" i="71"/>
  <c r="B6" i="71"/>
  <c r="N6" i="71" s="1"/>
  <c r="I5" i="71"/>
  <c r="H5" i="71"/>
  <c r="D5" i="71"/>
  <c r="G5" i="71"/>
  <c r="C5" i="71"/>
  <c r="M5" i="71"/>
  <c r="K5" i="71"/>
  <c r="J5" i="71"/>
  <c r="BC30" i="65"/>
  <c r="BB30" i="65"/>
  <c r="BA30" i="65"/>
  <c r="AZ30" i="65"/>
  <c r="AY30" i="65"/>
  <c r="AX30" i="65"/>
  <c r="AW30" i="65"/>
  <c r="AV30" i="65"/>
  <c r="AU30" i="65"/>
  <c r="AT30" i="65"/>
  <c r="AS30" i="65"/>
  <c r="AR30" i="65"/>
  <c r="AQ30" i="65"/>
  <c r="AP30" i="65"/>
  <c r="AO30" i="65"/>
  <c r="AN30" i="65"/>
  <c r="AM30" i="65"/>
  <c r="AL30" i="65"/>
  <c r="AK30" i="65"/>
  <c r="AJ30" i="65"/>
  <c r="AI30" i="65"/>
  <c r="AH30" i="65"/>
  <c r="AG30" i="65"/>
  <c r="AF30" i="65"/>
  <c r="AE30" i="65"/>
  <c r="AD30" i="65"/>
  <c r="AC30" i="65"/>
  <c r="AB30" i="65"/>
  <c r="AA30" i="65"/>
  <c r="Z30" i="65"/>
  <c r="Y30" i="65"/>
  <c r="X30" i="65"/>
  <c r="W30" i="65"/>
  <c r="V30" i="65"/>
  <c r="U30" i="65"/>
  <c r="T30" i="65"/>
  <c r="S30" i="65"/>
  <c r="P30" i="65"/>
  <c r="N30" i="65"/>
  <c r="L30" i="65"/>
  <c r="I30" i="65"/>
  <c r="G30" i="65"/>
  <c r="F30" i="65"/>
  <c r="E30" i="65"/>
  <c r="D30" i="65"/>
  <c r="R29" i="65"/>
  <c r="Q29" i="65"/>
  <c r="O29" i="65"/>
  <c r="K29" i="65"/>
  <c r="M29" i="65" s="1"/>
  <c r="R28" i="65"/>
  <c r="Q28" i="65"/>
  <c r="O28" i="65"/>
  <c r="K28" i="65"/>
  <c r="M28" i="65" s="1"/>
  <c r="R27" i="65"/>
  <c r="Q27" i="65"/>
  <c r="O27" i="65"/>
  <c r="K27" i="65"/>
  <c r="M27" i="65" s="1"/>
  <c r="R26" i="65"/>
  <c r="R30" i="65" s="1"/>
  <c r="Q26" i="65"/>
  <c r="Q30" i="65" s="1"/>
  <c r="O26" i="65"/>
  <c r="O30" i="65" s="1"/>
  <c r="K26" i="65"/>
  <c r="M26" i="65" s="1"/>
  <c r="V24" i="65"/>
  <c r="Y24" i="65" s="1"/>
  <c r="AB24" i="65" s="1"/>
  <c r="AE24" i="65" s="1"/>
  <c r="AH24" i="65" s="1"/>
  <c r="AK24" i="65" s="1"/>
  <c r="AN24" i="65" s="1"/>
  <c r="AQ24" i="65" s="1"/>
  <c r="AT24" i="65" s="1"/>
  <c r="AW24" i="65" s="1"/>
  <c r="AZ24" i="65" s="1"/>
  <c r="W13" i="65"/>
  <c r="S13" i="65"/>
  <c r="O13" i="65"/>
  <c r="K13" i="65"/>
  <c r="H13" i="65"/>
  <c r="G13" i="65"/>
  <c r="F13" i="65"/>
  <c r="E13" i="65"/>
  <c r="E7" i="61"/>
  <c r="H9" i="61"/>
  <c r="B51" i="64"/>
  <c r="E5" i="71" l="1"/>
  <c r="M30" i="65"/>
  <c r="L6" i="71"/>
  <c r="J6" i="71"/>
  <c r="F6" i="71"/>
  <c r="B7" i="71"/>
  <c r="N7" i="71" s="1"/>
  <c r="I6" i="71"/>
  <c r="H6" i="71"/>
  <c r="D6" i="71"/>
  <c r="K6" i="71"/>
  <c r="G6" i="71"/>
  <c r="C6" i="71"/>
  <c r="M6" i="71"/>
  <c r="E32" i="50"/>
  <c r="E34" i="50" s="1"/>
  <c r="E33" i="50"/>
  <c r="E36" i="50"/>
  <c r="E37" i="50"/>
  <c r="E40" i="50"/>
  <c r="E41" i="50"/>
  <c r="E42" i="50"/>
  <c r="H32" i="61"/>
  <c r="H33" i="61"/>
  <c r="H34" i="61" s="1"/>
  <c r="H36" i="61"/>
  <c r="H38" i="61" s="1"/>
  <c r="H37" i="61"/>
  <c r="H40" i="61"/>
  <c r="H41" i="61"/>
  <c r="H42" i="61"/>
  <c r="E10" i="61"/>
  <c r="E10" i="63" s="1"/>
  <c r="E8" i="61"/>
  <c r="E7" i="63"/>
  <c r="E6" i="61"/>
  <c r="E5" i="61"/>
  <c r="E5" i="63" s="1"/>
  <c r="E4" i="61"/>
  <c r="E9" i="50"/>
  <c r="E11" i="50" s="1"/>
  <c r="C51" i="64"/>
  <c r="G9" i="61"/>
  <c r="G11" i="61" s="1"/>
  <c r="H11" i="61"/>
  <c r="E4" i="63"/>
  <c r="E6" i="63"/>
  <c r="E8" i="63"/>
  <c r="D9" i="59" s="1"/>
  <c r="G42" i="61"/>
  <c r="F42" i="61"/>
  <c r="G41" i="61"/>
  <c r="F41" i="61"/>
  <c r="G40" i="61"/>
  <c r="F40" i="61"/>
  <c r="G37" i="61"/>
  <c r="F37" i="61"/>
  <c r="G36" i="61"/>
  <c r="G38" i="61" s="1"/>
  <c r="F36" i="61"/>
  <c r="G33" i="61"/>
  <c r="F33" i="61"/>
  <c r="G32" i="61"/>
  <c r="G34" i="61" s="1"/>
  <c r="F32" i="61"/>
  <c r="C22" i="61"/>
  <c r="D22" i="61"/>
  <c r="C23" i="61"/>
  <c r="D23" i="61"/>
  <c r="C24" i="61"/>
  <c r="D24" i="61"/>
  <c r="C25" i="61"/>
  <c r="D25" i="61"/>
  <c r="C26" i="61"/>
  <c r="D26" i="61"/>
  <c r="C27" i="61"/>
  <c r="D27" i="61"/>
  <c r="D21" i="61"/>
  <c r="C21" i="61"/>
  <c r="C15" i="61"/>
  <c r="D15" i="61"/>
  <c r="C16" i="61"/>
  <c r="D16" i="61"/>
  <c r="C17" i="61"/>
  <c r="D17" i="61"/>
  <c r="C18" i="61"/>
  <c r="D18" i="61"/>
  <c r="C19" i="61"/>
  <c r="D19" i="61"/>
  <c r="D14" i="61"/>
  <c r="C14" i="61"/>
  <c r="D10" i="61"/>
  <c r="D10" i="63" s="1"/>
  <c r="C10" i="61"/>
  <c r="C5" i="61"/>
  <c r="D5" i="61"/>
  <c r="D5" i="63" s="1"/>
  <c r="C6" i="61"/>
  <c r="D6" i="61"/>
  <c r="D6" i="63" s="1"/>
  <c r="C7" i="61"/>
  <c r="D7" i="61"/>
  <c r="D7" i="63" s="1"/>
  <c r="C8" i="61"/>
  <c r="D8" i="61"/>
  <c r="D8" i="63" s="1"/>
  <c r="C9" i="59" s="1"/>
  <c r="D4" i="61"/>
  <c r="D4" i="63" s="1"/>
  <c r="D9" i="63" s="1"/>
  <c r="C4" i="61"/>
  <c r="M7" i="71" l="1"/>
  <c r="K7" i="71"/>
  <c r="G7" i="71"/>
  <c r="C7" i="71"/>
  <c r="L7" i="71"/>
  <c r="J7" i="71"/>
  <c r="F7" i="71"/>
  <c r="B8" i="71"/>
  <c r="N8" i="71" s="1"/>
  <c r="I7" i="71"/>
  <c r="H7" i="71"/>
  <c r="D7" i="71"/>
  <c r="E6" i="71"/>
  <c r="E9" i="61"/>
  <c r="E11" i="61" s="1"/>
  <c r="E9" i="63"/>
  <c r="E11" i="63" s="1"/>
  <c r="D11" i="63"/>
  <c r="E38" i="50"/>
  <c r="D28" i="61"/>
  <c r="C28" i="61"/>
  <c r="C20" i="61"/>
  <c r="C9" i="61"/>
  <c r="C11" i="61" s="1"/>
  <c r="D9" i="61"/>
  <c r="D11" i="61" s="1"/>
  <c r="F34" i="61"/>
  <c r="F38" i="61"/>
  <c r="D20" i="61"/>
  <c r="E7" i="71" l="1"/>
  <c r="H8" i="71"/>
  <c r="D8" i="71"/>
  <c r="M8" i="71"/>
  <c r="K8" i="71"/>
  <c r="G8" i="71"/>
  <c r="C8" i="71"/>
  <c r="L8" i="71"/>
  <c r="J8" i="71"/>
  <c r="F8" i="71"/>
  <c r="I8" i="71"/>
  <c r="B9" i="71"/>
  <c r="N9" i="71" s="1"/>
  <c r="D29" i="61"/>
  <c r="C29" i="61"/>
  <c r="B10" i="71" l="1"/>
  <c r="N10" i="71" s="1"/>
  <c r="I9" i="71"/>
  <c r="H9" i="71"/>
  <c r="D9" i="71"/>
  <c r="M9" i="71"/>
  <c r="K9" i="71"/>
  <c r="G9" i="71"/>
  <c r="C9" i="71"/>
  <c r="L9" i="71"/>
  <c r="J9" i="71"/>
  <c r="F9" i="71"/>
  <c r="E8" i="71"/>
  <c r="H28" i="61"/>
  <c r="G28" i="61"/>
  <c r="F28" i="61"/>
  <c r="H20" i="61"/>
  <c r="G20" i="61"/>
  <c r="F20" i="61"/>
  <c r="F9" i="61"/>
  <c r="F11" i="61" s="1"/>
  <c r="D3" i="59"/>
  <c r="D5" i="59" s="1"/>
  <c r="E22" i="63"/>
  <c r="E23" i="63"/>
  <c r="E24" i="63"/>
  <c r="E25" i="63"/>
  <c r="E41" i="63" s="1"/>
  <c r="E26" i="63"/>
  <c r="E27" i="63"/>
  <c r="E21" i="63"/>
  <c r="E15" i="63"/>
  <c r="E16" i="63"/>
  <c r="E17" i="63"/>
  <c r="E18" i="63"/>
  <c r="E40" i="63" s="1"/>
  <c r="E19" i="63"/>
  <c r="E14" i="63"/>
  <c r="C22" i="63"/>
  <c r="D22" i="63"/>
  <c r="C23" i="63"/>
  <c r="D23" i="63"/>
  <c r="C24" i="63"/>
  <c r="D24" i="63"/>
  <c r="C25" i="63"/>
  <c r="D25" i="63"/>
  <c r="C26" i="63"/>
  <c r="D26" i="63"/>
  <c r="C27" i="63"/>
  <c r="D27" i="63"/>
  <c r="D21" i="63"/>
  <c r="C21" i="63"/>
  <c r="C15" i="63"/>
  <c r="D15" i="63"/>
  <c r="C16" i="63"/>
  <c r="D16" i="63"/>
  <c r="C17" i="63"/>
  <c r="D17" i="63"/>
  <c r="C18" i="63"/>
  <c r="D18" i="63"/>
  <c r="C19" i="63"/>
  <c r="D19" i="63"/>
  <c r="D14" i="63"/>
  <c r="C14" i="63"/>
  <c r="C10" i="63"/>
  <c r="C6" i="63"/>
  <c r="C7" i="63"/>
  <c r="C8" i="63"/>
  <c r="B9" i="59" s="1"/>
  <c r="C5" i="63"/>
  <c r="C4" i="63"/>
  <c r="E9" i="71" l="1"/>
  <c r="L10" i="71"/>
  <c r="J10" i="71"/>
  <c r="F10" i="71"/>
  <c r="M10" i="71"/>
  <c r="G10" i="71"/>
  <c r="B11" i="71"/>
  <c r="N11" i="71" s="1"/>
  <c r="I10" i="71"/>
  <c r="K10" i="71"/>
  <c r="H10" i="71"/>
  <c r="D10" i="71"/>
  <c r="C10" i="71"/>
  <c r="E42" i="63"/>
  <c r="E32" i="63"/>
  <c r="E33" i="63"/>
  <c r="C9" i="63"/>
  <c r="E37" i="63"/>
  <c r="E36" i="63"/>
  <c r="E38" i="63" s="1"/>
  <c r="G29" i="61"/>
  <c r="F29" i="61"/>
  <c r="H29" i="61"/>
  <c r="D42" i="63"/>
  <c r="C42" i="63"/>
  <c r="D41" i="63"/>
  <c r="C41" i="63"/>
  <c r="D40" i="63"/>
  <c r="C40" i="63"/>
  <c r="D37" i="63"/>
  <c r="C37" i="63"/>
  <c r="D36" i="63"/>
  <c r="C36" i="63"/>
  <c r="D33" i="63"/>
  <c r="C33" i="63"/>
  <c r="D32" i="63"/>
  <c r="C32" i="63"/>
  <c r="E28" i="63"/>
  <c r="D28" i="63"/>
  <c r="C28" i="63"/>
  <c r="E20" i="63"/>
  <c r="D20" i="63"/>
  <c r="C20" i="63"/>
  <c r="D42" i="61"/>
  <c r="C42" i="61"/>
  <c r="D41" i="61"/>
  <c r="C41" i="61"/>
  <c r="D40" i="61"/>
  <c r="C40" i="61"/>
  <c r="D37" i="61"/>
  <c r="C37" i="61"/>
  <c r="D36" i="61"/>
  <c r="C36" i="61"/>
  <c r="D33" i="61"/>
  <c r="C33" i="61"/>
  <c r="D32" i="61"/>
  <c r="C32" i="61"/>
  <c r="E28" i="61"/>
  <c r="E20" i="61"/>
  <c r="E10" i="71" l="1"/>
  <c r="M11" i="71"/>
  <c r="K11" i="71"/>
  <c r="G11" i="71"/>
  <c r="C11" i="71"/>
  <c r="L11" i="71"/>
  <c r="J11" i="71"/>
  <c r="F11" i="71"/>
  <c r="H11" i="71"/>
  <c r="D11" i="71"/>
  <c r="B12" i="71"/>
  <c r="N12" i="71" s="1"/>
  <c r="I11" i="71"/>
  <c r="E34" i="63"/>
  <c r="E29" i="61"/>
  <c r="C34" i="61"/>
  <c r="C38" i="61"/>
  <c r="D34" i="61"/>
  <c r="D38" i="61"/>
  <c r="C11" i="63"/>
  <c r="B3" i="59"/>
  <c r="B5" i="59" s="1"/>
  <c r="C34" i="63"/>
  <c r="C3" i="59"/>
  <c r="C5" i="59" s="1"/>
  <c r="D34" i="63"/>
  <c r="E29" i="63"/>
  <c r="C29" i="63"/>
  <c r="D29" i="63"/>
  <c r="C38" i="63"/>
  <c r="D38" i="63"/>
  <c r="H12" i="71" l="1"/>
  <c r="D12" i="71"/>
  <c r="I12" i="71"/>
  <c r="M12" i="71"/>
  <c r="K12" i="71"/>
  <c r="G12" i="71"/>
  <c r="C12" i="71"/>
  <c r="B13" i="71"/>
  <c r="N13" i="71" s="1"/>
  <c r="L12" i="71"/>
  <c r="J12" i="71"/>
  <c r="F12" i="71"/>
  <c r="E11" i="71"/>
  <c r="C6" i="59"/>
  <c r="D6" i="59"/>
  <c r="B6" i="59"/>
  <c r="M4" i="59" s="1"/>
  <c r="F20" i="59"/>
  <c r="F22" i="59" s="1"/>
  <c r="D19" i="52"/>
  <c r="E12" i="71" l="1"/>
  <c r="B14" i="71"/>
  <c r="N14" i="71" s="1"/>
  <c r="I13" i="71"/>
  <c r="L13" i="71"/>
  <c r="F13" i="71"/>
  <c r="H13" i="71"/>
  <c r="D13" i="71"/>
  <c r="J13" i="71"/>
  <c r="M13" i="71"/>
  <c r="K13" i="71"/>
  <c r="G13" i="71"/>
  <c r="C13" i="71"/>
  <c r="M5" i="59"/>
  <c r="M7" i="59"/>
  <c r="F8" i="59" s="1"/>
  <c r="F14" i="59" s="1"/>
  <c r="F15" i="59" s="1"/>
  <c r="M6" i="59"/>
  <c r="E13" i="71" l="1"/>
  <c r="L14" i="71"/>
  <c r="J14" i="71"/>
  <c r="F14" i="71"/>
  <c r="M14" i="71"/>
  <c r="G14" i="71"/>
  <c r="B15" i="71"/>
  <c r="N15" i="71" s="1"/>
  <c r="I14" i="71"/>
  <c r="K14" i="71"/>
  <c r="C14" i="71"/>
  <c r="H14" i="71"/>
  <c r="D14" i="71"/>
  <c r="F24" i="59"/>
  <c r="F23" i="59"/>
  <c r="D40" i="50"/>
  <c r="D41" i="50"/>
  <c r="D42" i="50"/>
  <c r="D36" i="50"/>
  <c r="D38" i="50" s="1"/>
  <c r="D37" i="50"/>
  <c r="D33" i="50"/>
  <c r="D32" i="50"/>
  <c r="D34" i="50" s="1"/>
  <c r="E8" i="52"/>
  <c r="C9" i="50"/>
  <c r="D4" i="52" s="1"/>
  <c r="E14" i="71" l="1"/>
  <c r="M15" i="71"/>
  <c r="K15" i="71"/>
  <c r="G15" i="71"/>
  <c r="C15" i="71"/>
  <c r="H15" i="71"/>
  <c r="L15" i="71"/>
  <c r="J15" i="71"/>
  <c r="F15" i="71"/>
  <c r="D15" i="71"/>
  <c r="B16" i="71"/>
  <c r="N16" i="71" s="1"/>
  <c r="N17" i="71" s="1"/>
  <c r="I15" i="71"/>
  <c r="D5" i="52"/>
  <c r="D6" i="52" s="1"/>
  <c r="C42" i="50"/>
  <c r="C41" i="50"/>
  <c r="C40" i="50"/>
  <c r="C38" i="50"/>
  <c r="C37" i="50"/>
  <c r="C36" i="50"/>
  <c r="C33" i="50"/>
  <c r="C32" i="50"/>
  <c r="C34" i="50" s="1"/>
  <c r="H16" i="71" l="1"/>
  <c r="D16" i="71"/>
  <c r="D17" i="71" s="1"/>
  <c r="M16" i="71"/>
  <c r="M17" i="71" s="1"/>
  <c r="K16" i="71"/>
  <c r="G16" i="71"/>
  <c r="C16" i="71"/>
  <c r="I16" i="71"/>
  <c r="L16" i="71"/>
  <c r="L17" i="71" s="1"/>
  <c r="J16" i="71"/>
  <c r="F16" i="71"/>
  <c r="E15" i="71"/>
  <c r="F22" i="53"/>
  <c r="E14" i="53"/>
  <c r="E16" i="53" s="1"/>
  <c r="E18" i="53" s="1"/>
  <c r="E25" i="53"/>
  <c r="E27" i="53" s="1"/>
  <c r="C17" i="71" l="1"/>
  <c r="C18" i="71"/>
  <c r="E18" i="71"/>
  <c r="D18" i="71"/>
  <c r="E16" i="71"/>
  <c r="E26" i="53"/>
  <c r="E28" i="50" l="1"/>
  <c r="D28" i="50"/>
  <c r="C28" i="50"/>
  <c r="C20" i="50"/>
  <c r="C29" i="50" s="1"/>
  <c r="D21" i="52"/>
  <c r="D9" i="50" l="1"/>
  <c r="D20" i="50"/>
  <c r="D29" i="50" s="1"/>
  <c r="E20" i="50"/>
  <c r="E29" i="50" s="1"/>
  <c r="C11" i="50"/>
  <c r="H6" i="39"/>
  <c r="D6" i="39"/>
  <c r="H11" i="39"/>
  <c r="H9" i="39"/>
  <c r="D11" i="39"/>
  <c r="D9" i="39"/>
  <c r="F46" i="47"/>
  <c r="E46" i="47"/>
  <c r="D46" i="47"/>
  <c r="F45" i="47"/>
  <c r="E45" i="47"/>
  <c r="D45" i="47"/>
  <c r="G44" i="47"/>
  <c r="G43" i="47"/>
  <c r="G42" i="47"/>
  <c r="G41" i="47"/>
  <c r="G40" i="47"/>
  <c r="G39" i="47"/>
  <c r="G38" i="47"/>
  <c r="G37" i="47"/>
  <c r="G36" i="47"/>
  <c r="G35" i="47"/>
  <c r="G34" i="47"/>
  <c r="B34" i="47"/>
  <c r="B35" i="47" s="1"/>
  <c r="B36" i="47" s="1"/>
  <c r="B37" i="47" s="1"/>
  <c r="B38" i="47" s="1"/>
  <c r="B39" i="47" s="1"/>
  <c r="B40" i="47" s="1"/>
  <c r="B41" i="47" s="1"/>
  <c r="B42" i="47" s="1"/>
  <c r="B43" i="47" s="1"/>
  <c r="B44" i="47" s="1"/>
  <c r="G33" i="47"/>
  <c r="G46" i="47" s="1"/>
  <c r="G45" i="47"/>
  <c r="E27" i="46"/>
  <c r="D27" i="46"/>
  <c r="D28" i="46" s="1"/>
  <c r="E26" i="46"/>
  <c r="E28" i="46" s="1"/>
  <c r="D26" i="46"/>
  <c r="G13" i="46"/>
  <c r="H22" i="39"/>
  <c r="I22" i="39"/>
  <c r="G22" i="39"/>
  <c r="H7" i="39"/>
  <c r="D11" i="50" l="1"/>
  <c r="E4" i="52"/>
  <c r="E5" i="52" l="1"/>
  <c r="E6" i="52" s="1"/>
  <c r="E7" i="52" s="1"/>
  <c r="D13" i="52" s="1"/>
  <c r="D14" i="52" s="1"/>
  <c r="D22" i="52" s="1"/>
  <c r="D23" i="5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2" authorId="0" shapeId="0" xr:uid="{80E8C462-D85B-482E-8AB9-33E3E56B7AE1}">
      <text>
        <r>
          <rPr>
            <sz val="11"/>
            <color theme="1"/>
            <rFont val="Arial"/>
            <family val="2"/>
          </rPr>
          <t>What are we checking here
	-pramurto mukhopadhyay</t>
        </r>
      </text>
    </comment>
  </commentList>
</comments>
</file>

<file path=xl/sharedStrings.xml><?xml version="1.0" encoding="utf-8"?>
<sst xmlns="http://schemas.openxmlformats.org/spreadsheetml/2006/main" count="934" uniqueCount="524">
  <si>
    <t>Amount</t>
  </si>
  <si>
    <t>Tenor</t>
  </si>
  <si>
    <t>EMI</t>
  </si>
  <si>
    <t>Average</t>
  </si>
  <si>
    <t>Loan Amount</t>
  </si>
  <si>
    <t>Total</t>
  </si>
  <si>
    <t>Tenure</t>
  </si>
  <si>
    <t>ROI</t>
  </si>
  <si>
    <t>LTV</t>
  </si>
  <si>
    <t>Location</t>
  </si>
  <si>
    <t>FOIR</t>
  </si>
  <si>
    <t>Sl.No</t>
  </si>
  <si>
    <t>Particulars</t>
  </si>
  <si>
    <t>Total Revenue</t>
  </si>
  <si>
    <t>EBITDA</t>
  </si>
  <si>
    <t>Balance Sheet</t>
  </si>
  <si>
    <t>Share Capital</t>
  </si>
  <si>
    <t>Other Current Liabilities</t>
  </si>
  <si>
    <t>Tangible Assets</t>
  </si>
  <si>
    <t>Trade Receivables</t>
  </si>
  <si>
    <t>Total Assets</t>
  </si>
  <si>
    <t>Ratio Analysis</t>
  </si>
  <si>
    <t>Business Profile</t>
  </si>
  <si>
    <t>NC Reference ID</t>
  </si>
  <si>
    <t>PAN</t>
  </si>
  <si>
    <t>Verified on</t>
  </si>
  <si>
    <t>GSTIN</t>
  </si>
  <si>
    <t>Status</t>
  </si>
  <si>
    <t>Date of Incorporation</t>
  </si>
  <si>
    <t>Vintage</t>
  </si>
  <si>
    <t>Constitution</t>
  </si>
  <si>
    <t>Nature of Business</t>
  </si>
  <si>
    <t>CIN</t>
  </si>
  <si>
    <t>Authorised Capital</t>
  </si>
  <si>
    <t>Paid up Capital</t>
  </si>
  <si>
    <t>Registered Address</t>
  </si>
  <si>
    <t>Name</t>
  </si>
  <si>
    <t>Address</t>
  </si>
  <si>
    <t>Remarks</t>
  </si>
  <si>
    <t>Source</t>
  </si>
  <si>
    <t>Individual Verification</t>
  </si>
  <si>
    <t>Firm / Company Name</t>
  </si>
  <si>
    <t>Individual Name</t>
  </si>
  <si>
    <t>DIN</t>
  </si>
  <si>
    <t>Document</t>
  </si>
  <si>
    <t>Name as per Document</t>
  </si>
  <si>
    <t>ID No.</t>
  </si>
  <si>
    <t>Name as per Database</t>
  </si>
  <si>
    <t>DOB / Age</t>
  </si>
  <si>
    <t>Goods &amp; Service Tax</t>
  </si>
  <si>
    <t>GSTIN/UIN</t>
  </si>
  <si>
    <t>Legal Name of Business</t>
  </si>
  <si>
    <t>Constitution of Business</t>
  </si>
  <si>
    <t>Taxpayer Type</t>
  </si>
  <si>
    <t>GSTIN / UIN Status</t>
  </si>
  <si>
    <t>Sl. No</t>
  </si>
  <si>
    <t>Return Type</t>
  </si>
  <si>
    <t>Financial Year</t>
  </si>
  <si>
    <t>Tax Period</t>
  </si>
  <si>
    <t>Date of filing</t>
  </si>
  <si>
    <t>Company Profile</t>
  </si>
  <si>
    <t xml:space="preserve">CIN </t>
  </si>
  <si>
    <t>Company Name</t>
  </si>
  <si>
    <t>ROC Code</t>
  </si>
  <si>
    <t>Registration Number</t>
  </si>
  <si>
    <t>Company Category</t>
  </si>
  <si>
    <t>Company SubCategory</t>
  </si>
  <si>
    <t xml:space="preserve">Class of Company </t>
  </si>
  <si>
    <t>Authorised Capital (Rs)</t>
  </si>
  <si>
    <t>Paid up Capital (Rs)</t>
  </si>
  <si>
    <t>Number of Members(If Co. w/o Share Capital)</t>
  </si>
  <si>
    <t>Vintage:</t>
  </si>
  <si>
    <t xml:space="preserve">Registered Address </t>
  </si>
  <si>
    <t>Address other than R/o where all or any books of account and papers are maintained</t>
  </si>
  <si>
    <t>Email Id</t>
  </si>
  <si>
    <t>Whether Listed or not</t>
  </si>
  <si>
    <t>ACTIVE compliance</t>
  </si>
  <si>
    <t>Suspended at stock exchange</t>
  </si>
  <si>
    <t>Date of last AGM</t>
  </si>
  <si>
    <t>Date of Balance Sheet</t>
  </si>
  <si>
    <t>Company Status(for efiling)</t>
  </si>
  <si>
    <t>Loan Details</t>
  </si>
  <si>
    <t>Active Loans</t>
  </si>
  <si>
    <t>Closed Loans</t>
  </si>
  <si>
    <t>Charges Registered</t>
  </si>
  <si>
    <t>SRN</t>
  </si>
  <si>
    <t>Charge Id</t>
  </si>
  <si>
    <t>Charge Holder Name</t>
  </si>
  <si>
    <t>Date of Creation</t>
  </si>
  <si>
    <t>Date of Modification</t>
  </si>
  <si>
    <t>Date of Satisfaction</t>
  </si>
  <si>
    <t>Signatory / Director Details</t>
  </si>
  <si>
    <t>Position</t>
  </si>
  <si>
    <t>Registration Date</t>
  </si>
  <si>
    <t>DSC Registered</t>
  </si>
  <si>
    <t>Expiry Date</t>
  </si>
  <si>
    <t>Associated Companies</t>
  </si>
  <si>
    <t>Credit Information Report</t>
  </si>
  <si>
    <t>Applicant</t>
  </si>
  <si>
    <t>Co-Applicant 1</t>
  </si>
  <si>
    <t>Co-Applicant 2</t>
  </si>
  <si>
    <t>Credit Information Company</t>
  </si>
  <si>
    <t>Credit Score</t>
  </si>
  <si>
    <t>Principal Outstanding (POS) as per Credit Report</t>
  </si>
  <si>
    <t>High Credit as per Credit Report</t>
  </si>
  <si>
    <t>POS to High Credit (%)</t>
  </si>
  <si>
    <t>Loan Debit</t>
  </si>
  <si>
    <t>Start on</t>
  </si>
  <si>
    <t>Tenor Left</t>
  </si>
  <si>
    <t>EMI Obligation</t>
  </si>
  <si>
    <t>Bank Name (EMI running)</t>
  </si>
  <si>
    <t>Partnership / Profit Sharing</t>
  </si>
  <si>
    <t>Relation</t>
  </si>
  <si>
    <t>Legal Name</t>
  </si>
  <si>
    <t>GSTIN:</t>
  </si>
  <si>
    <t>Return Type:</t>
  </si>
  <si>
    <t>Month</t>
  </si>
  <si>
    <t xml:space="preserve">Total </t>
  </si>
  <si>
    <t>Taxable</t>
  </si>
  <si>
    <t>Zero Rated</t>
  </si>
  <si>
    <t>Nil Rated / Exempted</t>
  </si>
  <si>
    <t>Grand Total</t>
  </si>
  <si>
    <t>No of Loan Accounts</t>
  </si>
  <si>
    <t>No of Active Loans</t>
  </si>
  <si>
    <t>Wilful Defaulter\Suit Filed</t>
  </si>
  <si>
    <t>SMA\SUB\DBT\LSS accounts</t>
  </si>
  <si>
    <t>Loan Type - Ownership</t>
  </si>
  <si>
    <t>Financier/Source</t>
  </si>
  <si>
    <t>Loan Credit/ Sanction Amt</t>
  </si>
  <si>
    <t>Outstanding Bal</t>
  </si>
  <si>
    <t>Trade Name</t>
  </si>
  <si>
    <t>Effective Date of registration</t>
  </si>
  <si>
    <t>Principal Place of Business</t>
  </si>
  <si>
    <t>Administrative Office</t>
  </si>
  <si>
    <t>Other Office</t>
  </si>
  <si>
    <t>Effective Date of Cancellation</t>
  </si>
  <si>
    <t>GST Returns</t>
  </si>
  <si>
    <t>GST Return Type:</t>
  </si>
  <si>
    <t>Outward Supplies</t>
  </si>
  <si>
    <t>Available</t>
  </si>
  <si>
    <t>GSTR3B</t>
  </si>
  <si>
    <t>Filed</t>
  </si>
  <si>
    <t>No of individuls</t>
  </si>
  <si>
    <t>Reserves and Surplus</t>
  </si>
  <si>
    <t>Current Ratio</t>
  </si>
  <si>
    <t>Borrower Name</t>
  </si>
  <si>
    <t>Factory Address</t>
  </si>
  <si>
    <t>No of Shares</t>
  </si>
  <si>
    <t>% of Holding</t>
  </si>
  <si>
    <t>FB Reference ID</t>
  </si>
  <si>
    <t xml:space="preserve">Particulars </t>
  </si>
  <si>
    <t xml:space="preserve">Expenses </t>
  </si>
  <si>
    <t>Finance Costs</t>
  </si>
  <si>
    <t xml:space="preserve">Depreciation </t>
  </si>
  <si>
    <t>Profit Before Tax</t>
  </si>
  <si>
    <t>Profit after tax</t>
  </si>
  <si>
    <t>Non-Current Investments</t>
  </si>
  <si>
    <t>Loans and Advances</t>
  </si>
  <si>
    <t>Inventories</t>
  </si>
  <si>
    <t>Cash and Bank Balances</t>
  </si>
  <si>
    <t>Short Term Loans and Advances</t>
  </si>
  <si>
    <t>Profit &amp; Loss A/c</t>
  </si>
  <si>
    <t>Total Tax Expense-from ITR</t>
  </si>
  <si>
    <t>Total Liabilities</t>
  </si>
  <si>
    <t>Monthly income (Total Income/12)</t>
  </si>
  <si>
    <t>Proposed Loan Amount</t>
  </si>
  <si>
    <t>FY19</t>
  </si>
  <si>
    <t>Total Income</t>
  </si>
  <si>
    <t>Proposed EMI</t>
  </si>
  <si>
    <t>Existing EMI</t>
  </si>
  <si>
    <t>Total monthly obligations</t>
  </si>
  <si>
    <t>Take Home Income</t>
  </si>
  <si>
    <t>INCOME ASSESSMENT FOR SALARIED PERSON</t>
  </si>
  <si>
    <t>INCOME ASSESSMENT FOR SELF EMPLOYED</t>
  </si>
  <si>
    <t>Difference</t>
  </si>
  <si>
    <t>Commercial Cibil Score</t>
  </si>
  <si>
    <t>Individual Cibil Score</t>
  </si>
  <si>
    <t>Name as per document</t>
  </si>
  <si>
    <t>CA Membership No.</t>
  </si>
  <si>
    <t>Name as per ICAI database</t>
  </si>
  <si>
    <t>UDIN (CA) VERIFICATION</t>
  </si>
  <si>
    <t xml:space="preserve"> </t>
  </si>
  <si>
    <t>Google Check</t>
  </si>
  <si>
    <t>Title</t>
  </si>
  <si>
    <t>Link</t>
  </si>
  <si>
    <t>Sentiment</t>
  </si>
  <si>
    <t>Score</t>
  </si>
  <si>
    <t>Relationship</t>
  </si>
  <si>
    <t>Bureau Score</t>
  </si>
  <si>
    <t>FY 20</t>
  </si>
  <si>
    <t>FY20</t>
  </si>
  <si>
    <t>Branch Classification</t>
  </si>
  <si>
    <t>Current Month</t>
  </si>
  <si>
    <t>Fixed Pay</t>
  </si>
  <si>
    <t xml:space="preserve">Basic </t>
  </si>
  <si>
    <t>HRA</t>
  </si>
  <si>
    <t>DA</t>
  </si>
  <si>
    <t>Fixed Pay Total</t>
  </si>
  <si>
    <t>Variable Pay</t>
  </si>
  <si>
    <t>Variable Pay-I</t>
  </si>
  <si>
    <t>Variable Pay-II</t>
  </si>
  <si>
    <t>Total Deductions ( as per pay slip)</t>
  </si>
  <si>
    <t>Net Fixed Pay as per pay slip</t>
  </si>
  <si>
    <t>Add: Other Income</t>
  </si>
  <si>
    <t xml:space="preserve">Proposed Loan </t>
  </si>
  <si>
    <t>Allowance 1</t>
  </si>
  <si>
    <t>Allowance 2</t>
  </si>
  <si>
    <t>FY21 - Provisional</t>
  </si>
  <si>
    <t>Other Income(1)</t>
  </si>
  <si>
    <t>Other Income(2)</t>
  </si>
  <si>
    <t>Add: (A)</t>
  </si>
  <si>
    <t>Add: (B)</t>
  </si>
  <si>
    <t>Add: ( C)</t>
  </si>
  <si>
    <t>Add: (D)</t>
  </si>
  <si>
    <t>Add: (E )</t>
  </si>
  <si>
    <t>Add: (F)</t>
  </si>
  <si>
    <t xml:space="preserve">Interest on Term Loan Paid </t>
  </si>
  <si>
    <t xml:space="preserve">Rental Income </t>
  </si>
  <si>
    <t>Total Income (A+B+C+D+E+F)</t>
  </si>
  <si>
    <t>Tenure (in months)</t>
  </si>
  <si>
    <t xml:space="preserve">EMI- Proposed  loan </t>
  </si>
  <si>
    <t xml:space="preserve">EMI- Existing Loans </t>
  </si>
  <si>
    <t>(G)</t>
  </si>
  <si>
    <t>(H)</t>
  </si>
  <si>
    <t>(G+H)</t>
  </si>
  <si>
    <t xml:space="preserve">Total Monthly obligation </t>
  </si>
  <si>
    <t>FOIR (Total Montly obligation/Total Monthly Income)</t>
  </si>
  <si>
    <t>Take Home (Total Monthly Income- Total Monthly obligation)</t>
  </si>
  <si>
    <t>Variable pay Total(50%)</t>
  </si>
  <si>
    <t>Credit Rating</t>
  </si>
  <si>
    <t>Agency</t>
  </si>
  <si>
    <t>Report Date:</t>
  </si>
  <si>
    <t>Credit Rating Long term:</t>
  </si>
  <si>
    <t>Credit Rating Short term:</t>
  </si>
  <si>
    <t>Rating Rationale</t>
  </si>
  <si>
    <t>Category</t>
  </si>
  <si>
    <t>Type</t>
  </si>
  <si>
    <t>Description</t>
  </si>
  <si>
    <t>Comment</t>
  </si>
  <si>
    <t>Bank Statement Check</t>
  </si>
  <si>
    <t>Source check -PDF</t>
  </si>
  <si>
    <t xml:space="preserve">Bank generated encrypted password-protected PDF is given a higher rating than an editable excel/CSV/txt file, meta data check - creator name, software used, encryption type </t>
  </si>
  <si>
    <t>Entry mismatch check</t>
  </si>
  <si>
    <t xml:space="preserve"> System checks if there is a miss-match in entries because of missing pages or some altered transactions.</t>
  </si>
  <si>
    <t>Running balance check and running date check.</t>
  </si>
  <si>
    <t>Transaction on holiday</t>
  </si>
  <si>
    <t>Holidays are highlighted as 2nd and 4th Saturdays, Sundays, Gandhi Jayanti, Independence Day, Republic Day and Christmas. Transaction done on holiday is checked if it is:-</t>
  </si>
  <si>
    <t xml:space="preserve">Branch Cash transaction check </t>
  </si>
  <si>
    <t>Cash Withdrawal is done at a branch.</t>
  </si>
  <si>
    <t>Check Transactions</t>
  </si>
  <si>
    <t>Transactions cleared on holidays</t>
  </si>
  <si>
    <t>NEFT/RTGS Transaction  Check</t>
  </si>
  <si>
    <t>Matched with RBI's RTGS/NEFT holiday list</t>
  </si>
  <si>
    <t>FOREX transaction</t>
  </si>
  <si>
    <t>Branch Credit transaction check</t>
  </si>
  <si>
    <t>Bill discounting, Loan Disbursement or PC etc done a branch level</t>
  </si>
  <si>
    <t>Salary Credit Check</t>
  </si>
  <si>
    <t>Salary Credits done on holidays, regular payments etc.</t>
  </si>
  <si>
    <t>Transaction Date check</t>
  </si>
  <si>
    <t>Account transaction date is greater than the account opening date, if available.</t>
  </si>
  <si>
    <t>Current Transaction amount check</t>
  </si>
  <si>
    <t>Account transaction date is greater than the current date.</t>
  </si>
  <si>
    <t>Limit check</t>
  </si>
  <si>
    <t>Amount withdrawn is more than the limit, if available.</t>
  </si>
  <si>
    <t>RTGS transaction check</t>
  </si>
  <si>
    <t>RTGS amount less than 2 lakhs.</t>
  </si>
  <si>
    <t>IMPS transaction check</t>
  </si>
  <si>
    <t>IMPS more than the per day limit and per transaction limit.</t>
  </si>
  <si>
    <t>ATM transaction check</t>
  </si>
  <si>
    <t xml:space="preserve"> ATM withdrawal more than the limit and number of times in a day.</t>
  </si>
  <si>
    <t>GST payment check</t>
  </si>
  <si>
    <t>GST and Other taxes paid in round figure.</t>
  </si>
  <si>
    <t>Blank narration check</t>
  </si>
  <si>
    <t>Blank Narrations are highlighted.</t>
  </si>
  <si>
    <t>ESIC/PF vs Salary check</t>
  </si>
  <si>
    <t>ESIC and PF paid are more than Salary Paid.</t>
  </si>
  <si>
    <t>Round figure check</t>
  </si>
  <si>
    <t>Majority of Transactions are in round figure.</t>
  </si>
  <si>
    <t>Debit vs Credit check</t>
  </si>
  <si>
    <t>The number of Debits and Credit are the same.</t>
  </si>
  <si>
    <t>KYC Check</t>
  </si>
  <si>
    <t>Signature Match</t>
  </si>
  <si>
    <t xml:space="preserve"> signature matching done for an individual</t>
  </si>
  <si>
    <t>Photo Match</t>
  </si>
  <si>
    <t xml:space="preserve"> photo matching done for an individual</t>
  </si>
  <si>
    <t>Promoters / shareholders info</t>
  </si>
  <si>
    <t>Directors from MCA</t>
  </si>
  <si>
    <t>Associated businesses and cross holdings of promoters / majority shareholders</t>
  </si>
  <si>
    <t>Only in case on PVT Ltd, LLP, LTD Companies as this is obtained from ROC</t>
  </si>
  <si>
    <t>ROC Search at ROC Site</t>
  </si>
  <si>
    <t>Whether the company exists or not</t>
  </si>
  <si>
    <t>List of Directors and Share Holding</t>
  </si>
  <si>
    <t>Check the list of directors and share holding of the applicat company</t>
  </si>
  <si>
    <t>PAN Check</t>
  </si>
  <si>
    <t>PAN number and name checked against NSDL Database, status of the PAN Card</t>
  </si>
  <si>
    <t>DL Check</t>
  </si>
  <si>
    <t>DL number and name checked against Vahan Database</t>
  </si>
  <si>
    <t>Voter ID check</t>
  </si>
  <si>
    <t>Voter ID number and name checked against NSDL Database</t>
  </si>
  <si>
    <t>Charges Registered at ROC</t>
  </si>
  <si>
    <t>Check on charges against applicant at ROC</t>
  </si>
  <si>
    <t>Din Check of all the applicant</t>
  </si>
  <si>
    <t>Voter ID number and name checked against ROC Database</t>
  </si>
  <si>
    <t xml:space="preserve">Video KYC </t>
  </si>
  <si>
    <t>-</t>
  </si>
  <si>
    <t>GST Form 3B Pull</t>
  </si>
  <si>
    <t xml:space="preserve"> GST 3B information captured for an entity</t>
  </si>
  <si>
    <t>KYC Document Extraction &amp; Verification</t>
  </si>
  <si>
    <t>OCR data extraction from KYC documents</t>
  </si>
  <si>
    <t>Financial check</t>
  </si>
  <si>
    <t>Bureau statement pull</t>
  </si>
  <si>
    <t>DPDTs and triangulation of data from bank statements</t>
  </si>
  <si>
    <t>Salary Slips</t>
  </si>
  <si>
    <t xml:space="preserve"> credit assessment for salary slip</t>
  </si>
  <si>
    <t>ITR or Form 16</t>
  </si>
  <si>
    <t xml:space="preserve"> credit assessment for ITR document, ITR acknowledment number check</t>
  </si>
  <si>
    <t>Market News and Negative Info</t>
  </si>
  <si>
    <t>Google Check on applicants</t>
  </si>
  <si>
    <t>Negative information from News articles etc.</t>
  </si>
  <si>
    <t>LEI - Legal Entity Identifier Check</t>
  </si>
  <si>
    <t>Existence of the legal entity</t>
  </si>
  <si>
    <t>RBI Defaulter check</t>
  </si>
  <si>
    <t>Applicant checked against RBI defaulters</t>
  </si>
  <si>
    <t>CRIME CHECK Detailed Includes: RBI Defaulter + Court Cases Upper &amp; Lower</t>
  </si>
  <si>
    <t>Income Tax Appellate Tribunal (ITAT), Supreme Court, Civil Courts - Junior Civil Court, Senior Civil Court, District Court, District Consumer Forums, Debt Recovery Appellate Tribunal, State High Court, NCLT, EPF Defaulter List, MCA Defaulter List,CIBIL Willfull defaulter List,Equifax Defaulter List, Crif Defaulter List, DRT, SAT, NGT, Appellate Tribunal for Electricity (APTEL), Armed Forces Tribunal, Authority for Advanced Rulings (AAR), CEGAT/CESTAT, Central Administrative Tribunal (CAT), Central Electricity Regulatory Commission (CERC),Central Information Commission (CIC), Central Sales Tax, Company Law Board, Competition Appellate Tribunal, Competition Commission of India, Copyright Board, Cyber Appellate Tribunal, Intellectual Property Appellate Board (ITAB), Monopolies &amp; Restrictive Trade Practices Commission, National Consumer Disputes Redressal Commission, SEBI, State Taxation Tribunal (STT), Telecom Disputes Settlement and Appellate Tribunal, Trade Mark, State Consumer Disputes Redressal Commission, Criminal Courts - Magistrate courts &amp; Session courts</t>
  </si>
  <si>
    <t>Property Search - CERSAI property search Pending access rights</t>
  </si>
  <si>
    <t xml:space="preserve"> property details for a property using CERSAI property search</t>
  </si>
  <si>
    <t>Statutory Payment check - ESI</t>
  </si>
  <si>
    <t xml:space="preserve"> ESIC payment check done for an entity</t>
  </si>
  <si>
    <t>Statutory Payment check - EPFO</t>
  </si>
  <si>
    <t xml:space="preserve"> EPFO payment check done for an entity</t>
  </si>
  <si>
    <t>Statutory Payment check - ITR</t>
  </si>
  <si>
    <t xml:space="preserve"> ITR check done for an entity</t>
  </si>
  <si>
    <t>Statutory Payment check - GST Check w/ Comprehensive Analysis</t>
  </si>
  <si>
    <t xml:space="preserve"> GST payment check done for an entity</t>
  </si>
  <si>
    <t>LEI Legal Entity Identifier</t>
  </si>
  <si>
    <t xml:space="preserve"> LEI check done for an entity</t>
  </si>
  <si>
    <t>Auditor CA Verification</t>
  </si>
  <si>
    <t xml:space="preserve"> CA verification done for an entity</t>
  </si>
  <si>
    <t>FIR Check</t>
  </si>
  <si>
    <t xml:space="preserve"> FIR check done for an entity</t>
  </si>
  <si>
    <t>Email Verification</t>
  </si>
  <si>
    <t xml:space="preserve"> email verification done for an entity</t>
  </si>
  <si>
    <t>Net profit(PBT)</t>
  </si>
  <si>
    <t>Net Income(PAT)</t>
  </si>
  <si>
    <t>Latest Year</t>
  </si>
  <si>
    <t>Current Assets</t>
  </si>
  <si>
    <t>Current Liabilities</t>
  </si>
  <si>
    <t>TOL</t>
  </si>
  <si>
    <t>TNW</t>
  </si>
  <si>
    <t>TOL/TNW</t>
  </si>
  <si>
    <t>Stock Turnover</t>
  </si>
  <si>
    <t>Debtors Turnover</t>
  </si>
  <si>
    <t>Creditors Turnover</t>
  </si>
  <si>
    <t>Unsecured Loan</t>
  </si>
  <si>
    <t>Secured Loan</t>
  </si>
  <si>
    <t>Sundry Creditors</t>
  </si>
  <si>
    <t>Less: Tax</t>
  </si>
  <si>
    <t>&lt;=2.5L</t>
  </si>
  <si>
    <t>upto 2.5L</t>
  </si>
  <si>
    <t>2.5L-5.00L</t>
  </si>
  <si>
    <t>5.00L-10.00L</t>
  </si>
  <si>
    <t>Above 10.00L</t>
  </si>
  <si>
    <t>100% Deprn on FA</t>
  </si>
  <si>
    <t>Latest Audtied+Prov Inc next year</t>
  </si>
  <si>
    <t>Net Profit (PBT)</t>
  </si>
  <si>
    <t>Eligibility</t>
  </si>
  <si>
    <t>Depriciation</t>
  </si>
  <si>
    <t>Interest on Loans</t>
  </si>
  <si>
    <t>Eligibility (%)</t>
  </si>
  <si>
    <t>Eligibility (Rs.)</t>
  </si>
  <si>
    <t>Amount Considered</t>
  </si>
  <si>
    <t>Appraised Monthly Income</t>
  </si>
  <si>
    <t>FY21</t>
  </si>
  <si>
    <t>Provisional FY22</t>
  </si>
  <si>
    <t>Tax Criteria</t>
  </si>
  <si>
    <t>Tax (%)</t>
  </si>
  <si>
    <t>FY 21</t>
  </si>
  <si>
    <t>APPLICANT</t>
  </si>
  <si>
    <t>CO-APPLICANT</t>
  </si>
  <si>
    <t>FY 22 (Provisional)</t>
  </si>
  <si>
    <t>Avg of last 2 years</t>
  </si>
  <si>
    <t>PAT(3-5)</t>
  </si>
  <si>
    <t>2.5L-5L</t>
  </si>
  <si>
    <t>5L-10L</t>
  </si>
  <si>
    <t>&gt;10L</t>
  </si>
  <si>
    <t>Latest Provisional</t>
  </si>
  <si>
    <t>Latest Audited</t>
  </si>
  <si>
    <t>Avg of Prov+Latest Aud</t>
  </si>
  <si>
    <t>3s</t>
  </si>
  <si>
    <t>Customer profile</t>
  </si>
  <si>
    <t>Profession</t>
  </si>
  <si>
    <t>Income Considered</t>
  </si>
  <si>
    <t>CIBIL</t>
  </si>
  <si>
    <t>?</t>
  </si>
  <si>
    <t>Crime Check</t>
  </si>
  <si>
    <t>Watchout Investor</t>
  </si>
  <si>
    <t>FI</t>
  </si>
  <si>
    <t>RCU</t>
  </si>
  <si>
    <t>Sourcing Details</t>
  </si>
  <si>
    <t>Sourcing Channel(Sales/ Fedfina/ Branch)</t>
  </si>
  <si>
    <t>Parking Branch</t>
  </si>
  <si>
    <t>Name of RM</t>
  </si>
  <si>
    <t xml:space="preserve">  </t>
  </si>
  <si>
    <t>Loan Type</t>
  </si>
  <si>
    <t>Loan Scheme (Normal/ ABB/ RTR)</t>
  </si>
  <si>
    <t>Purpose of Loan</t>
  </si>
  <si>
    <t xml:space="preserve">Amount </t>
  </si>
  <si>
    <t>Conduct Report</t>
  </si>
  <si>
    <t>Bank</t>
  </si>
  <si>
    <t>Period</t>
  </si>
  <si>
    <t>Avg Balance</t>
  </si>
  <si>
    <t>Cr Summation</t>
  </si>
  <si>
    <t>Dr Summation</t>
  </si>
  <si>
    <t>Cheque Return</t>
  </si>
  <si>
    <t>Job Details (In case of Salaried)</t>
  </si>
  <si>
    <t>Name of the Employer</t>
  </si>
  <si>
    <t>Working since (wt present company)</t>
  </si>
  <si>
    <t>Total work Experience</t>
  </si>
  <si>
    <t>Business Report (In case of Self Employed)</t>
  </si>
  <si>
    <t>Name of the entity</t>
  </si>
  <si>
    <t>Profit for last 3 years</t>
  </si>
  <si>
    <t>GST filed on time</t>
  </si>
  <si>
    <t>ITR submitted</t>
  </si>
  <si>
    <t xml:space="preserve">Document checklist for FHS </t>
  </si>
  <si>
    <t>Assessment Methodology</t>
  </si>
  <si>
    <t>ITR for the past 2 financial years along with balance sheet &amp; P/L statement</t>
  </si>
  <si>
    <t>Latest 3 months’ salary slips</t>
  </si>
  <si>
    <t>Account statement for past 1 year</t>
  </si>
  <si>
    <t>Account statement for the past 6 month.</t>
  </si>
  <si>
    <t>GSTR 1 B returns for past 1 years</t>
  </si>
  <si>
    <t>Form 16/ ITR for past 2 years</t>
  </si>
  <si>
    <t>Rental agreement &amp; Form 26 AS if rental income drawn</t>
  </si>
  <si>
    <t>Audited Financial Statements from the borrower if:</t>
  </si>
  <si>
    <r>
      <t>·</t>
    </r>
    <r>
      <rPr>
        <sz val="7"/>
        <rFont val="Times New Roman"/>
        <family val="1"/>
      </rPr>
      <t xml:space="preserve">         </t>
    </r>
    <r>
      <rPr>
        <sz val="11"/>
        <rFont val="Calibri"/>
        <family val="2"/>
      </rPr>
      <t>The total credit limits enjoyed by the borrower, from the entire banking system, is ₹1 Crore or above, (or)</t>
    </r>
  </si>
  <si>
    <r>
      <t>·</t>
    </r>
    <r>
      <rPr>
        <sz val="7"/>
        <rFont val="Times New Roman"/>
        <family val="1"/>
      </rPr>
      <t xml:space="preserve">         </t>
    </r>
    <r>
      <rPr>
        <sz val="11"/>
        <rFont val="Calibri"/>
        <family val="2"/>
      </rPr>
      <t>The borrower is a company, (or)</t>
    </r>
  </si>
  <si>
    <r>
      <t>·</t>
    </r>
    <r>
      <rPr>
        <sz val="7"/>
        <rFont val="Times New Roman"/>
        <family val="1"/>
      </rPr>
      <t xml:space="preserve">         </t>
    </r>
    <r>
      <rPr>
        <sz val="11"/>
        <rFont val="Calibri"/>
        <family val="2"/>
      </rPr>
      <t>The borrower is not a company, but having total sales/ turnover/ gross receipts exceeding:</t>
    </r>
  </si>
  <si>
    <t>Sanction order of the limit along with loan account statement for the past 24 months</t>
  </si>
  <si>
    <t>Foreclosure letter</t>
  </si>
  <si>
    <t>Income documents prescribed for FOIR methodology.</t>
  </si>
  <si>
    <t>Account statement for the past 12 months</t>
  </si>
  <si>
    <t>Document checklist for LAP</t>
  </si>
  <si>
    <r>
      <t>RTR</t>
    </r>
    <r>
      <rPr>
        <sz val="11"/>
        <rFont val="Calibri"/>
        <family val="2"/>
      </rPr>
      <t xml:space="preserve"> applicable to self-employed only</t>
    </r>
  </si>
  <si>
    <r>
      <t>ABB</t>
    </r>
    <r>
      <rPr>
        <sz val="11"/>
        <rFont val="Calibri"/>
        <family val="2"/>
      </rPr>
      <t xml:space="preserve"> applicable to self-employed only</t>
    </r>
  </si>
  <si>
    <t>Check (YES/ NO)</t>
  </si>
  <si>
    <r>
      <rPr>
        <sz val="7"/>
        <rFont val="Times New Roman"/>
        <family val="1"/>
      </rPr>
      <t xml:space="preserve">i. </t>
    </r>
    <r>
      <rPr>
        <sz val="11"/>
        <rFont val="Calibri"/>
        <family val="2"/>
      </rPr>
      <t>₹ 50 Lakhs – If carrying on profession</t>
    </r>
  </si>
  <si>
    <t>FOIR - Self Employed</t>
  </si>
  <si>
    <t>FOIR - Salaried</t>
  </si>
  <si>
    <t>ii.₹ 1 crore – If carrying on business. However, if the borrower is carrying on business and total sales/ turnover/ gross receipts exceed ₹ 1 Cr but does not exceed ₹5 Cr, tax audit under Income Tax Act is not mandatory, subject to compliance of the following conditions. (a).Aggregate of all amounts received including amount received for sales, turnover or gross receipts during the previous year, in cash, does not exceed five per cent of the said amount; and (b). Aggregate of all payments made including amount incurred for expenditure, in cash, during the previous year does not exceed five per cent of the said payment.</t>
  </si>
  <si>
    <t>Remarks (Bounces/ DPD etc)</t>
  </si>
  <si>
    <t xml:space="preserve">FOIR </t>
  </si>
  <si>
    <t>Take Home</t>
  </si>
  <si>
    <t>PAT% (to be checked with client)</t>
  </si>
  <si>
    <t>CONSOLIDATED FINANCIAL STATEMENT</t>
  </si>
  <si>
    <t>Co-Applicant 3</t>
  </si>
  <si>
    <t>Co-Applicant 4</t>
  </si>
  <si>
    <t>Co-Applicant 5</t>
  </si>
  <si>
    <t>DOB/DOI</t>
  </si>
  <si>
    <t>PAN No</t>
  </si>
  <si>
    <t>No of Enquiries - No of Loans Sanctioned in Last 30 Days</t>
  </si>
  <si>
    <t>No of Enquiries - No of Loans Sanctioned in Last 3 Months</t>
  </si>
  <si>
    <t>No of Enquiries - No of Loans Sanctioned in Last 6 Months</t>
  </si>
  <si>
    <t>No of Enquiries - No of Loans Sanctioned in Last 12 Months</t>
  </si>
  <si>
    <t>No of Enquiries - No of Loans Sanctioned in Last 24 Months</t>
  </si>
  <si>
    <t>Repayment-Track</t>
  </si>
  <si>
    <t>Last 12 Months</t>
  </si>
  <si>
    <t>EMI Paid</t>
  </si>
  <si>
    <t>EMI Bounce</t>
  </si>
  <si>
    <t>EMI Amt Paid</t>
  </si>
  <si>
    <t>Avg Previous Day Balance</t>
  </si>
  <si>
    <t>Date</t>
  </si>
  <si>
    <t>Previous Day Balance</t>
  </si>
  <si>
    <t>Previous Bal</t>
  </si>
  <si>
    <t>Consolidated Banking</t>
  </si>
  <si>
    <t>Particular</t>
  </si>
  <si>
    <t>Summation</t>
  </si>
  <si>
    <t>Balance at Specific Date In Month</t>
  </si>
  <si>
    <t>Months</t>
  </si>
  <si>
    <t>Debits</t>
  </si>
  <si>
    <t>Credits</t>
  </si>
  <si>
    <t>Avg</t>
  </si>
  <si>
    <t>1st</t>
  </si>
  <si>
    <t>5th</t>
  </si>
  <si>
    <t>10th</t>
  </si>
  <si>
    <t>15th</t>
  </si>
  <si>
    <t>20th</t>
  </si>
  <si>
    <t>25th</t>
  </si>
  <si>
    <t>Inw</t>
  </si>
  <si>
    <t>Outw</t>
  </si>
  <si>
    <t>Banking 1</t>
  </si>
  <si>
    <t>Name of the Account Holder:</t>
  </si>
  <si>
    <t>A/c of</t>
  </si>
  <si>
    <t>A/c No.</t>
  </si>
  <si>
    <t>Limit</t>
  </si>
  <si>
    <t>EMI Paid from this Account</t>
  </si>
  <si>
    <t>Banking 2</t>
  </si>
  <si>
    <t>Banking 3</t>
  </si>
  <si>
    <t>Banking 4</t>
  </si>
  <si>
    <t>Banking 5</t>
  </si>
  <si>
    <t>ECS Return</t>
  </si>
  <si>
    <t>Automation</t>
  </si>
  <si>
    <t>Can be linked to Business profile sheet</t>
  </si>
  <si>
    <t>automation</t>
  </si>
  <si>
    <t xml:space="preserve">automation </t>
  </si>
  <si>
    <t>OPENDOOR FINTECH</t>
  </si>
  <si>
    <t>From Banking CAM</t>
  </si>
  <si>
    <t>This can be from ROC Sheet</t>
  </si>
  <si>
    <t>from KYC Sheet</t>
  </si>
  <si>
    <t>NC RTR SHEET</t>
  </si>
  <si>
    <t>GST SHEET</t>
  </si>
  <si>
    <t>Source File</t>
  </si>
  <si>
    <t>Banking CAM, SnapShot 1</t>
  </si>
  <si>
    <t>ECS Bounce</t>
  </si>
  <si>
    <t>Cheque Return (I/W)</t>
  </si>
  <si>
    <t>Cheque Return (O/W)</t>
  </si>
  <si>
    <t>Co-applicant</t>
  </si>
  <si>
    <t>Row 11 from Financials_Consolidated</t>
  </si>
  <si>
    <t>need to check with Rahul</t>
  </si>
  <si>
    <t xml:space="preserve">pdf download </t>
  </si>
  <si>
    <t>source: Business Profile</t>
  </si>
  <si>
    <t>reference: Fedfina</t>
  </si>
  <si>
    <t>Either from Business profile or thro macro</t>
  </si>
  <si>
    <t>from Business Profile</t>
  </si>
  <si>
    <t>or thro verification macro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</si>
</sst>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5" formatCode="&quot;₹&quot;\ #,##0;&quot;₹&quot;\ \-#,##0"/>
    <numFmt numFmtId="8" formatCode="&quot;₹&quot;\ #,##0.00;[Red]&quot;₹&quot;\ \-#,##0.00"/>
    <numFmt numFmtId="43" formatCode="_ * #,##0.00_ ;_ * \-#,##0.00_ ;_ * &quot;-&quot;??_ ;_ @_ "/>
    <numFmt numFmtId="164" formatCode="#,##0.00\ ;&quot; (&quot;#,##0.00\);&quot; -&quot;#\ ;@\ "/>
    <numFmt numFmtId="165" formatCode="mmmm/yyyy"/>
    <numFmt numFmtId="166" formatCode="\ #,##0;\ \-#,##0;\-"/>
    <numFmt numFmtId="167" formatCode="0;;;@"/>
    <numFmt numFmtId="168" formatCode="General;General;\-"/>
    <numFmt numFmtId="169" formatCode="&quot;₹&quot;\ #,##0;&quot;₹&quot;\ \-#,##0;\-"/>
    <numFmt numFmtId="170" formatCode="0%;\-0%;\-"/>
    <numFmt numFmtId="171" formatCode="yyyy;yyyy;\-"/>
    <numFmt numFmtId="172" formatCode="_-* dd/mm/yyyy\ hh:mm;\-*dd/mm/yyyy\ hh:mm;\-"/>
    <numFmt numFmtId="173" formatCode="dd/mmm/yyyy"/>
    <numFmt numFmtId="174" formatCode="#,##0.0\ ;&quot; (&quot;#,##0.0\);&quot; -&quot;#\ ;@\ "/>
    <numFmt numFmtId="175" formatCode="#,##0;\-#,##0;\-"/>
    <numFmt numFmtId="176" formatCode="#,##0\ ;&quot; (&quot;#,##0\);&quot; -&quot;#\ ;@\ "/>
  </numFmts>
  <fonts count="83">
    <font>
      <sz val="11"/>
      <name val="Zurich BT"/>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0"/>
      <name val="Arial"/>
      <family val="2"/>
    </font>
    <font>
      <sz val="11"/>
      <name val="Zurich BT"/>
      <family val="2"/>
    </font>
    <font>
      <sz val="11"/>
      <name val="Zurich BT"/>
      <family val="2"/>
    </font>
    <font>
      <b/>
      <sz val="13"/>
      <color theme="0"/>
      <name val="Arial"/>
      <family val="2"/>
    </font>
    <font>
      <sz val="10"/>
      <color theme="0"/>
      <name val="Calibri"/>
      <family val="2"/>
      <scheme val="minor"/>
    </font>
    <font>
      <sz val="10"/>
      <color theme="1"/>
      <name val="Calibri"/>
      <family val="2"/>
      <scheme val="minor"/>
    </font>
    <font>
      <b/>
      <sz val="11"/>
      <color theme="1"/>
      <name val="Calibri"/>
      <family val="2"/>
      <scheme val="minor"/>
    </font>
    <font>
      <sz val="11"/>
      <color theme="1"/>
      <name val="Arial"/>
      <family val="2"/>
    </font>
    <font>
      <b/>
      <sz val="10"/>
      <color theme="1"/>
      <name val="Arial"/>
      <family val="2"/>
    </font>
    <font>
      <b/>
      <sz val="11"/>
      <color rgb="FFFFFFFF"/>
      <name val="Arial"/>
      <family val="2"/>
    </font>
    <font>
      <sz val="10"/>
      <color theme="1"/>
      <name val="Arial"/>
      <family val="2"/>
    </font>
    <font>
      <sz val="12"/>
      <color rgb="FF000000"/>
      <name val="Verdana"/>
      <family val="2"/>
    </font>
    <font>
      <sz val="10"/>
      <color theme="0"/>
      <name val="Arial"/>
      <family val="2"/>
    </font>
    <font>
      <b/>
      <sz val="9"/>
      <color theme="1"/>
      <name val="Arial"/>
      <family val="2"/>
    </font>
    <font>
      <sz val="10"/>
      <name val="MS Sans Serif"/>
      <family val="2"/>
    </font>
    <font>
      <b/>
      <sz val="14"/>
      <color rgb="FFFFFFFF"/>
      <name val="Arial"/>
      <family val="2"/>
    </font>
    <font>
      <sz val="11"/>
      <color rgb="FF333333"/>
      <name val="Arial"/>
      <family val="2"/>
    </font>
    <font>
      <b/>
      <sz val="11"/>
      <color theme="0"/>
      <name val="Arial"/>
      <family val="2"/>
    </font>
    <font>
      <u/>
      <sz val="11"/>
      <color theme="10"/>
      <name val="Calibri"/>
      <family val="2"/>
      <scheme val="minor"/>
    </font>
    <font>
      <b/>
      <sz val="14"/>
      <color theme="0"/>
      <name val="Calibri"/>
      <family val="2"/>
      <scheme val="minor"/>
    </font>
    <font>
      <sz val="9"/>
      <color theme="1"/>
      <name val="Calibri"/>
      <family val="2"/>
      <scheme val="minor"/>
    </font>
    <font>
      <sz val="10"/>
      <name val="Calibri"/>
      <family val="2"/>
      <scheme val="minor"/>
    </font>
    <font>
      <b/>
      <sz val="13"/>
      <color theme="0"/>
      <name val="Calibri"/>
      <family val="2"/>
      <scheme val="minor"/>
    </font>
    <font>
      <b/>
      <sz val="10"/>
      <color theme="0"/>
      <name val="Calibri"/>
      <family val="2"/>
      <scheme val="minor"/>
    </font>
    <font>
      <b/>
      <sz val="10"/>
      <color theme="1"/>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sz val="10"/>
      <name val="Arial"/>
      <family val="2"/>
    </font>
    <font>
      <b/>
      <sz val="12"/>
      <color theme="0"/>
      <name val="Arial"/>
      <family val="2"/>
    </font>
    <font>
      <u/>
      <sz val="10"/>
      <color indexed="12"/>
      <name val="Arial"/>
      <family val="2"/>
    </font>
    <font>
      <u/>
      <sz val="10"/>
      <color theme="10"/>
      <name val="Arial"/>
      <family val="2"/>
    </font>
    <font>
      <sz val="11"/>
      <color theme="1"/>
      <name val="Arial"/>
      <family val="2"/>
    </font>
    <font>
      <sz val="9"/>
      <name val="Arial"/>
      <family val="2"/>
    </font>
    <font>
      <sz val="9"/>
      <color theme="1"/>
      <name val="Arial"/>
      <family val="2"/>
    </font>
    <font>
      <b/>
      <sz val="9"/>
      <color rgb="FFFFFFFF"/>
      <name val="Arial"/>
      <family val="2"/>
    </font>
    <font>
      <sz val="9"/>
      <color rgb="FF000000"/>
      <name val="Arial"/>
      <family val="2"/>
    </font>
    <font>
      <sz val="11"/>
      <name val="Arial"/>
      <family val="2"/>
    </font>
    <font>
      <b/>
      <sz val="11"/>
      <name val="Calibri"/>
      <family val="2"/>
      <scheme val="minor"/>
    </font>
    <font>
      <b/>
      <sz val="12"/>
      <name val="Calibri"/>
      <family val="2"/>
      <scheme val="minor"/>
    </font>
    <font>
      <b/>
      <sz val="12"/>
      <color theme="0"/>
      <name val="Calibri"/>
      <family val="2"/>
      <scheme val="minor"/>
    </font>
    <font>
      <sz val="10"/>
      <color rgb="FF333333"/>
      <name val="Arial"/>
      <family val="2"/>
    </font>
    <font>
      <sz val="11"/>
      <name val="Calibri"/>
      <family val="2"/>
    </font>
    <font>
      <b/>
      <sz val="11"/>
      <name val="Calibri"/>
      <family val="2"/>
    </font>
    <font>
      <sz val="7"/>
      <name val="Times New Roman"/>
      <family val="1"/>
    </font>
    <font>
      <sz val="11"/>
      <color rgb="FF000000"/>
      <name val="Calibri"/>
      <family val="2"/>
    </font>
    <font>
      <sz val="11"/>
      <name val="Calibri"/>
      <family val="1"/>
    </font>
    <font>
      <b/>
      <sz val="11"/>
      <name val="Zurich BT"/>
    </font>
    <font>
      <b/>
      <sz val="12"/>
      <color theme="0"/>
      <name val="Calibri"/>
      <family val="2"/>
    </font>
    <font>
      <sz val="11"/>
      <name val="Zurich BT"/>
    </font>
    <font>
      <sz val="10"/>
      <color indexed="8"/>
      <name val="Arial"/>
      <family val="2"/>
    </font>
  </fonts>
  <fills count="43">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4" tint="-0.499984740745262"/>
        <bgColor indexed="64"/>
      </patternFill>
    </fill>
    <fill>
      <patternFill patternType="solid">
        <fgColor rgb="FFB4C6E7"/>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EDF1F9"/>
        <bgColor indexed="64"/>
      </patternFill>
    </fill>
    <fill>
      <patternFill patternType="solid">
        <fgColor theme="0"/>
        <bgColor rgb="FFFFFFFF"/>
      </patternFill>
    </fill>
    <fill>
      <patternFill patternType="solid">
        <fgColor theme="4" tint="0.59996337778862885"/>
        <bgColor indexed="64"/>
      </patternFill>
    </fill>
    <fill>
      <patternFill patternType="solid">
        <fgColor rgb="FF666666"/>
        <bgColor rgb="FF666666"/>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4" tint="0.3999450666829432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3" tint="0.79998168889431442"/>
        <bgColor indexed="64"/>
      </patternFill>
    </fill>
  </fills>
  <borders count="121">
    <border>
      <left/>
      <right/>
      <top/>
      <bottom/>
      <diagonal/>
    </border>
    <border>
      <left style="medium">
        <color indexed="23"/>
      </left>
      <right style="medium">
        <color indexed="23"/>
      </right>
      <top style="medium">
        <color indexed="23"/>
      </top>
      <bottom style="medium">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thick">
        <color indexed="30"/>
      </bottom>
      <diagonal/>
    </border>
    <border>
      <left/>
      <right/>
      <top/>
      <bottom style="double">
        <color indexed="52"/>
      </bottom>
      <diagonal/>
    </border>
    <border>
      <left style="medium">
        <color indexed="22"/>
      </left>
      <right style="medium">
        <color indexed="22"/>
      </right>
      <top style="medium">
        <color indexed="22"/>
      </top>
      <bottom style="medium">
        <color indexed="22"/>
      </bottom>
      <diagonal/>
    </border>
    <border>
      <left style="medium">
        <color indexed="63"/>
      </left>
      <right style="medium">
        <color indexed="63"/>
      </right>
      <top style="medium">
        <color indexed="63"/>
      </top>
      <bottom style="medium">
        <color indexed="63"/>
      </bottom>
      <diagonal/>
    </border>
    <border>
      <left/>
      <right/>
      <top style="medium">
        <color indexed="62"/>
      </top>
      <bottom style="double">
        <color indexed="62"/>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thin">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medium">
        <color theme="1"/>
      </top>
      <bottom style="medium">
        <color theme="1"/>
      </bottom>
      <diagonal/>
    </border>
    <border>
      <left/>
      <right/>
      <top/>
      <bottom style="thin">
        <color auto="1"/>
      </bottom>
      <diagonal/>
    </border>
    <border>
      <left/>
      <right style="medium">
        <color indexed="64"/>
      </right>
      <top/>
      <bottom style="thin">
        <color auto="1"/>
      </bottom>
      <diagonal/>
    </border>
    <border>
      <left style="medium">
        <color indexed="64"/>
      </left>
      <right/>
      <top style="thin">
        <color indexed="64"/>
      </top>
      <bottom style="medium">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theme="0"/>
      </right>
      <top style="thin">
        <color theme="0"/>
      </top>
      <bottom style="thin">
        <color theme="0"/>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theme="1"/>
      </left>
      <right style="thin">
        <color theme="1"/>
      </right>
      <top/>
      <bottom style="thin">
        <color theme="1"/>
      </bottom>
      <diagonal/>
    </border>
    <border>
      <left style="thin">
        <color indexed="64"/>
      </left>
      <right style="thin">
        <color indexed="64"/>
      </right>
      <top style="medium">
        <color theme="1"/>
      </top>
      <bottom style="medium">
        <color theme="1"/>
      </bottom>
      <diagonal/>
    </border>
    <border>
      <left style="thin">
        <color indexed="64"/>
      </left>
      <right style="thin">
        <color indexed="64"/>
      </right>
      <top style="medium">
        <color theme="1"/>
      </top>
      <bottom/>
      <diagonal/>
    </border>
    <border>
      <left style="medium">
        <color theme="1"/>
      </left>
      <right style="thin">
        <color indexed="64"/>
      </right>
      <top style="medium">
        <color theme="1"/>
      </top>
      <bottom style="medium">
        <color theme="1"/>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theme="0"/>
      </left>
      <right style="thin">
        <color theme="0"/>
      </right>
      <top style="medium">
        <color indexed="64"/>
      </top>
      <bottom/>
      <diagonal/>
    </border>
    <border>
      <left/>
      <right style="thin">
        <color theme="0"/>
      </right>
      <top style="medium">
        <color indexed="64"/>
      </top>
      <bottom/>
      <diagonal/>
    </border>
    <border>
      <left style="thin">
        <color theme="0"/>
      </left>
      <right/>
      <top style="medium">
        <color indexed="64"/>
      </top>
      <bottom/>
      <diagonal/>
    </border>
    <border>
      <left style="thin">
        <color rgb="FF000000"/>
      </left>
      <right style="thin">
        <color rgb="FF000000"/>
      </right>
      <top style="thin">
        <color rgb="FF000000"/>
      </top>
      <bottom style="thin">
        <color rgb="FF000000"/>
      </bottom>
      <diagonal/>
    </border>
    <border>
      <left style="thin">
        <color indexed="64"/>
      </left>
      <right style="medium">
        <color indexed="64"/>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indexed="64"/>
      </left>
      <right style="thin">
        <color rgb="FF000000"/>
      </right>
      <top style="thin">
        <color rgb="FF000000"/>
      </top>
      <bottom style="medium">
        <color rgb="FF000000"/>
      </bottom>
      <diagonal/>
    </border>
    <border>
      <left style="medium">
        <color indexed="64"/>
      </left>
      <right style="thin">
        <color rgb="FF000000"/>
      </right>
      <top style="thin">
        <color rgb="FF000000"/>
      </top>
      <bottom style="medium">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thin">
        <color rgb="FF000000"/>
      </right>
      <top style="medium">
        <color rgb="FF000000"/>
      </top>
      <bottom/>
      <diagonal/>
    </border>
    <border>
      <left style="thin">
        <color rgb="FF000000"/>
      </left>
      <right style="thin">
        <color rgb="FF000000"/>
      </right>
      <top/>
      <bottom style="medium">
        <color rgb="FF000000"/>
      </bottom>
      <diagonal/>
    </border>
    <border>
      <left style="thin">
        <color rgb="FF000000"/>
      </left>
      <right style="medium">
        <color rgb="FF000000"/>
      </right>
      <top style="medium">
        <color rgb="FF000000"/>
      </top>
      <bottom/>
      <diagonal/>
    </border>
    <border>
      <left style="thin">
        <color rgb="FF000000"/>
      </left>
      <right style="medium">
        <color rgb="FF000000"/>
      </right>
      <top/>
      <bottom style="thin">
        <color rgb="FF000000"/>
      </bottom>
      <diagonal/>
    </border>
    <border>
      <left/>
      <right/>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thin">
        <color rgb="FF000000"/>
      </bottom>
      <diagonal/>
    </border>
    <border>
      <left style="medium">
        <color indexed="64"/>
      </left>
      <right style="medium">
        <color rgb="FF000000"/>
      </right>
      <top style="medium">
        <color rgb="FF000000"/>
      </top>
      <bottom style="medium">
        <color indexed="64"/>
      </bottom>
      <diagonal/>
    </border>
    <border>
      <left/>
      <right style="medium">
        <color rgb="FF000000"/>
      </right>
      <top style="medium">
        <color rgb="FF000000"/>
      </top>
      <bottom style="medium">
        <color indexed="64"/>
      </bottom>
      <diagonal/>
    </border>
    <border>
      <left/>
      <right style="medium">
        <color indexed="64"/>
      </right>
      <top style="medium">
        <color rgb="FF000000"/>
      </top>
      <bottom style="medium">
        <color indexed="64"/>
      </bottom>
      <diagonal/>
    </border>
    <border>
      <left style="medium">
        <color rgb="FF000000"/>
      </left>
      <right/>
      <top/>
      <bottom style="medium">
        <color rgb="FF000000"/>
      </bottom>
      <diagonal/>
    </border>
    <border>
      <left/>
      <right style="thin">
        <color rgb="FF000000"/>
      </right>
      <top/>
      <bottom style="medium">
        <color rgb="FF000000"/>
      </bottom>
      <diagonal/>
    </border>
    <border>
      <left style="medium">
        <color theme="1"/>
      </left>
      <right/>
      <top style="medium">
        <color theme="1"/>
      </top>
      <bottom style="medium">
        <color theme="1"/>
      </bottom>
      <diagonal/>
    </border>
    <border>
      <left/>
      <right style="medium">
        <color theme="1"/>
      </right>
      <top style="medium">
        <color theme="1"/>
      </top>
      <bottom style="medium">
        <color theme="1"/>
      </bottom>
      <diagonal/>
    </border>
    <border>
      <left style="medium">
        <color indexed="64"/>
      </left>
      <right style="medium">
        <color indexed="64"/>
      </right>
      <top/>
      <bottom/>
      <diagonal/>
    </border>
    <border>
      <left/>
      <right style="thin">
        <color indexed="64"/>
      </right>
      <top style="thin">
        <color indexed="64"/>
      </top>
      <bottom/>
      <diagonal/>
    </border>
    <border>
      <left style="thin">
        <color indexed="64"/>
      </left>
      <right style="medium">
        <color theme="1"/>
      </right>
      <top style="medium">
        <color theme="1"/>
      </top>
      <bottom style="medium">
        <color theme="1"/>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style="medium">
        <color indexed="64"/>
      </left>
      <right/>
      <top/>
      <bottom style="medium">
        <color indexed="64"/>
      </bottom>
      <diagonal/>
    </border>
  </borders>
  <cellStyleXfs count="73">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5" borderId="0" applyNumberFormat="0" applyBorder="0" applyAlignment="0" applyProtection="0"/>
    <xf numFmtId="0" fontId="13" fillId="8" borderId="0" applyNumberFormat="0" applyBorder="0" applyAlignment="0" applyProtection="0"/>
    <xf numFmtId="0" fontId="13" fillId="11" borderId="0" applyNumberFormat="0" applyBorder="0" applyAlignment="0" applyProtection="0"/>
    <xf numFmtId="0" fontId="14" fillId="12"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9" borderId="0" applyNumberFormat="0" applyBorder="0" applyAlignment="0" applyProtection="0"/>
    <xf numFmtId="0" fontId="15" fillId="3" borderId="0" applyNumberFormat="0" applyBorder="0" applyAlignment="0" applyProtection="0"/>
    <xf numFmtId="0" fontId="16" fillId="20" borderId="1" applyNumberFormat="0" applyAlignment="0" applyProtection="0"/>
    <xf numFmtId="0" fontId="17" fillId="21" borderId="2" applyNumberFormat="0" applyAlignment="0" applyProtection="0"/>
    <xf numFmtId="164" fontId="32" fillId="0" borderId="0" applyFill="0" applyBorder="0" applyAlignment="0" applyProtection="0"/>
    <xf numFmtId="0" fontId="18" fillId="0" borderId="0" applyNumberFormat="0" applyFill="0" applyBorder="0" applyAlignment="0" applyProtection="0"/>
    <xf numFmtId="0" fontId="19" fillId="4" borderId="0" applyNumberFormat="0" applyBorder="0" applyAlignment="0" applyProtection="0"/>
    <xf numFmtId="0" fontId="20" fillId="0" borderId="3" applyNumberFormat="0" applyFill="0" applyAlignment="0" applyProtection="0"/>
    <xf numFmtId="0" fontId="21" fillId="0" borderId="4" applyNumberFormat="0" applyFill="0" applyAlignment="0" applyProtection="0"/>
    <xf numFmtId="0" fontId="22" fillId="0" borderId="5" applyNumberFormat="0" applyFill="0" applyAlignment="0" applyProtection="0"/>
    <xf numFmtId="0" fontId="22" fillId="0" borderId="0" applyNumberFormat="0" applyFill="0" applyBorder="0" applyAlignment="0" applyProtection="0"/>
    <xf numFmtId="0" fontId="23" fillId="7" borderId="1" applyNumberFormat="0" applyAlignment="0" applyProtection="0"/>
    <xf numFmtId="0" fontId="24" fillId="0" borderId="6" applyNumberFormat="0" applyFill="0" applyAlignment="0" applyProtection="0"/>
    <xf numFmtId="0" fontId="25" fillId="22" borderId="0" applyNumberFormat="0" applyBorder="0" applyAlignment="0" applyProtection="0"/>
    <xf numFmtId="0" fontId="26" fillId="0" borderId="0"/>
    <xf numFmtId="0" fontId="32" fillId="0" borderId="0"/>
    <xf numFmtId="0" fontId="12" fillId="0" borderId="0"/>
    <xf numFmtId="0" fontId="33" fillId="23" borderId="7" applyNumberFormat="0" applyAlignment="0" applyProtection="0"/>
    <xf numFmtId="0" fontId="27" fillId="20" borderId="8" applyNumberFormat="0" applyAlignment="0" applyProtection="0"/>
    <xf numFmtId="9" fontId="12" fillId="0" borderId="0" applyFill="0" applyBorder="0" applyAlignment="0" applyProtection="0"/>
    <xf numFmtId="0" fontId="28" fillId="0" borderId="0" applyNumberFormat="0" applyFill="0" applyBorder="0" applyAlignment="0" applyProtection="0"/>
    <xf numFmtId="0" fontId="29" fillId="0" borderId="9" applyNumberFormat="0" applyFill="0" applyAlignment="0" applyProtection="0"/>
    <xf numFmtId="0" fontId="30" fillId="0" borderId="0" applyNumberFormat="0" applyFill="0" applyBorder="0" applyAlignment="0" applyProtection="0"/>
    <xf numFmtId="0" fontId="12" fillId="0" borderId="0" applyNumberFormat="0" applyFill="0" applyBorder="0" applyAlignment="0" applyProtection="0"/>
    <xf numFmtId="0" fontId="42" fillId="0" borderId="0" applyNumberFormat="0" applyBorder="0" applyProtection="0">
      <alignment vertical="top" wrapText="1"/>
    </xf>
    <xf numFmtId="0" fontId="11" fillId="0" borderId="0"/>
    <xf numFmtId="0" fontId="45" fillId="0" borderId="0"/>
    <xf numFmtId="0" fontId="49" fillId="0" borderId="0" applyNumberFormat="0" applyFill="0" applyBorder="0" applyAlignment="0" applyProtection="0"/>
    <xf numFmtId="9" fontId="11" fillId="0" borderId="0" applyFont="0" applyFill="0" applyBorder="0" applyAlignment="0" applyProtection="0"/>
    <xf numFmtId="0" fontId="12" fillId="0" borderId="0" applyNumberFormat="0" applyFill="0" applyBorder="0" applyAlignment="0" applyProtection="0"/>
    <xf numFmtId="0" fontId="11" fillId="0" borderId="0"/>
    <xf numFmtId="0" fontId="11" fillId="0" borderId="0"/>
    <xf numFmtId="9" fontId="11" fillId="0" borderId="0" applyFont="0" applyFill="0" applyBorder="0" applyAlignment="0" applyProtection="0"/>
    <xf numFmtId="0" fontId="12" fillId="0" borderId="0"/>
    <xf numFmtId="0" fontId="10" fillId="0" borderId="0"/>
    <xf numFmtId="0" fontId="60" fillId="0" borderId="0"/>
    <xf numFmtId="9" fontId="12" fillId="0" borderId="0" applyFont="0" applyFill="0" applyBorder="0" applyAlignment="0" applyProtection="0"/>
    <xf numFmtId="0" fontId="8" fillId="0" borderId="0"/>
    <xf numFmtId="0" fontId="62" fillId="0" borderId="0" applyNumberFormat="0" applyFill="0" applyBorder="0" applyAlignment="0" applyProtection="0">
      <alignment vertical="top"/>
      <protection locked="0"/>
    </xf>
    <xf numFmtId="0" fontId="45" fillId="0" borderId="0"/>
    <xf numFmtId="0" fontId="7" fillId="0" borderId="0"/>
    <xf numFmtId="0" fontId="64" fillId="0" borderId="0"/>
    <xf numFmtId="0" fontId="3" fillId="0" borderId="0"/>
    <xf numFmtId="0" fontId="12" fillId="0" borderId="0"/>
    <xf numFmtId="0" fontId="3" fillId="0" borderId="0"/>
    <xf numFmtId="0" fontId="12" fillId="0" borderId="0"/>
    <xf numFmtId="0" fontId="12" fillId="0" borderId="0"/>
    <xf numFmtId="43" fontId="3" fillId="0" borderId="0" applyFont="0" applyFill="0" applyBorder="0" applyAlignment="0" applyProtection="0"/>
    <xf numFmtId="164" fontId="81" fillId="0" borderId="0" applyFill="0" applyBorder="0" applyAlignment="0" applyProtection="0"/>
  </cellStyleXfs>
  <cellXfs count="814">
    <xf numFmtId="0" fontId="0" fillId="0" borderId="0" xfId="0"/>
    <xf numFmtId="0" fontId="38" fillId="0" borderId="56" xfId="49" applyFont="1" applyBorder="1" applyAlignment="1">
      <alignment vertical="center"/>
    </xf>
    <xf numFmtId="0" fontId="38" fillId="0" borderId="57" xfId="49" applyFont="1" applyBorder="1" applyAlignment="1">
      <alignment vertical="center"/>
    </xf>
    <xf numFmtId="0" fontId="38" fillId="0" borderId="58" xfId="49" applyFont="1" applyBorder="1" applyAlignment="1">
      <alignment vertical="center"/>
    </xf>
    <xf numFmtId="0" fontId="38" fillId="0" borderId="59" xfId="49" applyFont="1" applyBorder="1" applyAlignment="1">
      <alignment vertical="center"/>
    </xf>
    <xf numFmtId="0" fontId="38" fillId="0" borderId="62" xfId="49" applyFont="1" applyBorder="1" applyAlignment="1">
      <alignment vertical="center"/>
    </xf>
    <xf numFmtId="0" fontId="38" fillId="0" borderId="14" xfId="49" applyFont="1" applyBorder="1" applyAlignment="1">
      <alignment vertical="center"/>
    </xf>
    <xf numFmtId="170" fontId="39" fillId="29" borderId="10" xfId="52" applyNumberFormat="1" applyFont="1" applyFill="1" applyBorder="1" applyAlignment="1">
      <alignment horizontal="right" vertical="center" wrapText="1"/>
    </xf>
    <xf numFmtId="0" fontId="41" fillId="25" borderId="0" xfId="53" applyFont="1" applyFill="1"/>
    <xf numFmtId="0" fontId="43" fillId="25" borderId="0" xfId="53" applyFont="1" applyFill="1"/>
    <xf numFmtId="0" fontId="39" fillId="32" borderId="16" xfId="53" applyFont="1" applyFill="1" applyBorder="1" applyAlignment="1">
      <alignment horizontal="right" vertical="center"/>
    </xf>
    <xf numFmtId="0" fontId="43" fillId="0" borderId="0" xfId="53" applyFont="1"/>
    <xf numFmtId="0" fontId="41" fillId="0" borderId="0" xfId="53" applyFont="1"/>
    <xf numFmtId="0" fontId="41" fillId="25" borderId="14" xfId="53" applyFont="1" applyFill="1" applyBorder="1"/>
    <xf numFmtId="0" fontId="39" fillId="32" borderId="10" xfId="53" applyFont="1" applyFill="1" applyBorder="1" applyAlignment="1">
      <alignment horizontal="left" vertical="center"/>
    </xf>
    <xf numFmtId="0" fontId="39" fillId="32" borderId="10" xfId="53" applyFont="1" applyFill="1" applyBorder="1" applyAlignment="1">
      <alignment horizontal="right" vertical="center"/>
    </xf>
    <xf numFmtId="0" fontId="41" fillId="25" borderId="12" xfId="53" applyFont="1" applyFill="1" applyBorder="1"/>
    <xf numFmtId="0" fontId="48" fillId="31" borderId="10" xfId="53" applyFont="1" applyFill="1" applyBorder="1" applyAlignment="1">
      <alignment horizontal="left" vertical="center"/>
    </xf>
    <xf numFmtId="0" fontId="39" fillId="32" borderId="10" xfId="53" applyFont="1" applyFill="1" applyBorder="1" applyAlignment="1">
      <alignment vertical="center"/>
    </xf>
    <xf numFmtId="0" fontId="41" fillId="25" borderId="10" xfId="53" applyFont="1" applyFill="1" applyBorder="1" applyAlignment="1">
      <alignment horizontal="right" vertical="center"/>
    </xf>
    <xf numFmtId="0" fontId="41" fillId="25" borderId="0" xfId="53" applyFont="1" applyFill="1" applyAlignment="1">
      <alignment wrapText="1"/>
    </xf>
    <xf numFmtId="0" fontId="39" fillId="32" borderId="10" xfId="53" applyFont="1" applyFill="1" applyBorder="1" applyAlignment="1">
      <alignment vertical="center" wrapText="1"/>
    </xf>
    <xf numFmtId="0" fontId="41" fillId="25" borderId="10" xfId="53" applyFont="1" applyFill="1" applyBorder="1" applyAlignment="1">
      <alignment horizontal="right" vertical="center" wrapText="1"/>
    </xf>
    <xf numFmtId="14" fontId="41" fillId="25" borderId="10" xfId="53" applyNumberFormat="1" applyFont="1" applyFill="1" applyBorder="1" applyAlignment="1">
      <alignment horizontal="right" vertical="center"/>
    </xf>
    <xf numFmtId="22" fontId="41" fillId="25" borderId="10" xfId="53" applyNumberFormat="1" applyFont="1" applyFill="1" applyBorder="1" applyAlignment="1">
      <alignment horizontal="right" vertical="center"/>
    </xf>
    <xf numFmtId="0" fontId="41" fillId="25" borderId="0" xfId="47" applyFont="1" applyFill="1"/>
    <xf numFmtId="0" fontId="38" fillId="25" borderId="0" xfId="47" applyFont="1" applyFill="1"/>
    <xf numFmtId="0" fontId="38" fillId="25" borderId="0" xfId="47" applyFont="1" applyFill="1" applyAlignment="1">
      <alignment wrapText="1"/>
    </xf>
    <xf numFmtId="0" fontId="38" fillId="25" borderId="12" xfId="47" applyFont="1" applyFill="1" applyBorder="1"/>
    <xf numFmtId="0" fontId="38" fillId="25" borderId="13" xfId="47" applyFont="1" applyFill="1" applyBorder="1"/>
    <xf numFmtId="0" fontId="39" fillId="32" borderId="14" xfId="47" applyFont="1" applyFill="1" applyBorder="1" applyAlignment="1">
      <alignment horizontal="center" vertical="center" wrapText="1"/>
    </xf>
    <xf numFmtId="0" fontId="39" fillId="32" borderId="10" xfId="47" applyFont="1" applyFill="1" applyBorder="1" applyAlignment="1">
      <alignment horizontal="center" vertical="center"/>
    </xf>
    <xf numFmtId="0" fontId="39" fillId="32" borderId="20" xfId="47" applyFont="1" applyFill="1" applyBorder="1" applyAlignment="1">
      <alignment horizontal="center" vertical="center"/>
    </xf>
    <xf numFmtId="0" fontId="38" fillId="25" borderId="14" xfId="47" applyFont="1" applyFill="1" applyBorder="1"/>
    <xf numFmtId="0" fontId="41" fillId="25" borderId="10" xfId="47" applyFont="1" applyFill="1" applyBorder="1" applyAlignment="1">
      <alignment horizontal="center" vertical="center"/>
    </xf>
    <xf numFmtId="14" fontId="41" fillId="25" borderId="10" xfId="47" applyNumberFormat="1" applyFont="1" applyFill="1" applyBorder="1" applyAlignment="1">
      <alignment horizontal="center" vertical="center"/>
    </xf>
    <xf numFmtId="0" fontId="41" fillId="25" borderId="20" xfId="47" applyFont="1" applyFill="1" applyBorder="1" applyAlignment="1">
      <alignment horizontal="center" vertical="center"/>
    </xf>
    <xf numFmtId="0" fontId="38" fillId="25" borderId="15" xfId="47" applyFont="1" applyFill="1" applyBorder="1"/>
    <xf numFmtId="0" fontId="41" fillId="25" borderId="21" xfId="47" applyFont="1" applyFill="1" applyBorder="1" applyAlignment="1">
      <alignment horizontal="center" vertical="center"/>
    </xf>
    <xf numFmtId="14" fontId="41" fillId="25" borderId="21" xfId="47" applyNumberFormat="1" applyFont="1" applyFill="1" applyBorder="1" applyAlignment="1">
      <alignment horizontal="center" vertical="center"/>
    </xf>
    <xf numFmtId="0" fontId="41" fillId="25" borderId="24" xfId="47" applyFont="1" applyFill="1" applyBorder="1" applyAlignment="1">
      <alignment horizontal="center" vertical="center"/>
    </xf>
    <xf numFmtId="0" fontId="11" fillId="25" borderId="0" xfId="54" applyFill="1"/>
    <xf numFmtId="0" fontId="38" fillId="0" borderId="10" xfId="49" applyFont="1" applyBorder="1" applyAlignment="1">
      <alignment vertical="center"/>
    </xf>
    <xf numFmtId="0" fontId="44" fillId="32" borderId="10" xfId="51" applyFont="1" applyFill="1" applyBorder="1" applyAlignment="1">
      <alignment horizontal="center" vertical="center" wrapText="1"/>
    </xf>
    <xf numFmtId="170" fontId="39" fillId="29" borderId="20" xfId="51" applyNumberFormat="1" applyFont="1" applyFill="1" applyBorder="1" applyAlignment="1">
      <alignment horizontal="right" vertical="center" wrapText="1"/>
    </xf>
    <xf numFmtId="166" fontId="39" fillId="29" borderId="10" xfId="52" applyNumberFormat="1" applyFont="1" applyFill="1" applyBorder="1" applyAlignment="1">
      <alignment horizontal="right" vertical="center" wrapText="1"/>
    </xf>
    <xf numFmtId="3" fontId="41" fillId="0" borderId="10" xfId="51" applyNumberFormat="1" applyFont="1" applyBorder="1" applyAlignment="1">
      <alignment horizontal="right" vertical="center" wrapText="1"/>
    </xf>
    <xf numFmtId="166" fontId="41" fillId="0" borderId="10" xfId="51" applyNumberFormat="1" applyFont="1" applyBorder="1" applyAlignment="1">
      <alignment horizontal="right" vertical="center" wrapText="1"/>
    </xf>
    <xf numFmtId="0" fontId="31" fillId="32" borderId="18" xfId="50" applyFont="1" applyFill="1" applyBorder="1" applyAlignment="1">
      <alignment horizontal="center" vertical="center" wrapText="1"/>
    </xf>
    <xf numFmtId="0" fontId="31" fillId="32" borderId="16" xfId="50" applyFont="1" applyFill="1" applyBorder="1" applyAlignment="1">
      <alignment horizontal="center" vertical="center"/>
    </xf>
    <xf numFmtId="170" fontId="12" fillId="0" borderId="10" xfId="43" applyNumberFormat="1" applyBorder="1" applyAlignment="1">
      <alignment horizontal="right" vertical="center" wrapText="1"/>
    </xf>
    <xf numFmtId="170" fontId="12" fillId="0" borderId="20" xfId="43" applyNumberFormat="1" applyBorder="1" applyAlignment="1">
      <alignment horizontal="right" vertical="center" wrapText="1"/>
    </xf>
    <xf numFmtId="171" fontId="44" fillId="32" borderId="20" xfId="51" applyNumberFormat="1" applyFont="1" applyFill="1" applyBorder="1" applyAlignment="1">
      <alignment horizontal="center" vertical="center" wrapText="1"/>
    </xf>
    <xf numFmtId="171" fontId="44" fillId="32" borderId="10" xfId="51" applyNumberFormat="1" applyFont="1" applyFill="1" applyBorder="1" applyAlignment="1">
      <alignment horizontal="center" vertical="center" wrapText="1"/>
    </xf>
    <xf numFmtId="170" fontId="41" fillId="0" borderId="10" xfId="51" applyNumberFormat="1" applyFont="1" applyBorder="1" applyAlignment="1">
      <alignment horizontal="right" vertical="center" wrapText="1"/>
    </xf>
    <xf numFmtId="0" fontId="37" fillId="32" borderId="10" xfId="57" applyFont="1" applyFill="1" applyBorder="1" applyAlignment="1">
      <alignment vertical="center"/>
    </xf>
    <xf numFmtId="3" fontId="12" fillId="0" borderId="10" xfId="57" applyNumberFormat="1" applyBorder="1" applyAlignment="1">
      <alignment horizontal="right"/>
    </xf>
    <xf numFmtId="3" fontId="12" fillId="0" borderId="20" xfId="57" applyNumberFormat="1" applyBorder="1" applyAlignment="1">
      <alignment horizontal="right"/>
    </xf>
    <xf numFmtId="3" fontId="31" fillId="32" borderId="10" xfId="57" applyNumberFormat="1" applyFont="1" applyFill="1" applyBorder="1" applyAlignment="1">
      <alignment horizontal="right"/>
    </xf>
    <xf numFmtId="3" fontId="37" fillId="32" borderId="20" xfId="57" applyNumberFormat="1" applyFont="1" applyFill="1" applyBorder="1" applyAlignment="1">
      <alignment horizontal="right"/>
    </xf>
    <xf numFmtId="0" fontId="31" fillId="32" borderId="15" xfId="57" applyFont="1" applyFill="1" applyBorder="1"/>
    <xf numFmtId="0" fontId="31" fillId="32" borderId="21" xfId="57" applyFont="1" applyFill="1" applyBorder="1"/>
    <xf numFmtId="3" fontId="31" fillId="32" borderId="21" xfId="57" applyNumberFormat="1" applyFont="1" applyFill="1" applyBorder="1" applyAlignment="1">
      <alignment horizontal="right"/>
    </xf>
    <xf numFmtId="3" fontId="31" fillId="32" borderId="24" xfId="57" applyNumberFormat="1" applyFont="1" applyFill="1" applyBorder="1" applyAlignment="1">
      <alignment horizontal="right"/>
    </xf>
    <xf numFmtId="3" fontId="0" fillId="32" borderId="69" xfId="0" applyNumberFormat="1" applyFill="1" applyBorder="1" applyAlignment="1">
      <alignment vertical="center"/>
    </xf>
    <xf numFmtId="0" fontId="41" fillId="25" borderId="20" xfId="47" applyFont="1" applyFill="1" applyBorder="1" applyAlignment="1">
      <alignment horizontal="right" vertical="center"/>
    </xf>
    <xf numFmtId="0" fontId="31" fillId="32" borderId="10" xfId="57" applyFont="1" applyFill="1" applyBorder="1" applyAlignment="1">
      <alignment horizontal="center" vertical="center" wrapText="1"/>
    </xf>
    <xf numFmtId="0" fontId="41" fillId="25" borderId="10" xfId="53" applyFont="1" applyFill="1" applyBorder="1" applyAlignment="1">
      <alignment horizontal="right" vertical="center"/>
    </xf>
    <xf numFmtId="0" fontId="41" fillId="25" borderId="10" xfId="53" applyFont="1" applyFill="1" applyBorder="1" applyAlignment="1">
      <alignment horizontal="right" vertical="center" wrapText="1"/>
    </xf>
    <xf numFmtId="14" fontId="41" fillId="25" borderId="10" xfId="53" applyNumberFormat="1" applyFont="1" applyFill="1" applyBorder="1" applyAlignment="1">
      <alignment horizontal="right" vertical="center"/>
    </xf>
    <xf numFmtId="22" fontId="41" fillId="25" borderId="10" xfId="53" applyNumberFormat="1" applyFont="1" applyFill="1" applyBorder="1" applyAlignment="1">
      <alignment horizontal="right" vertical="center"/>
    </xf>
    <xf numFmtId="0" fontId="10" fillId="25" borderId="0" xfId="58" applyFill="1"/>
    <xf numFmtId="14" fontId="10" fillId="25" borderId="10" xfId="58" applyNumberFormat="1" applyFill="1" applyBorder="1" applyAlignment="1">
      <alignment horizontal="right" vertical="center"/>
    </xf>
    <xf numFmtId="14" fontId="37" fillId="32" borderId="10" xfId="58" applyNumberFormat="1" applyFont="1" applyFill="1" applyBorder="1" applyAlignment="1">
      <alignment horizontal="left" vertical="center"/>
    </xf>
    <xf numFmtId="1" fontId="10" fillId="25" borderId="20" xfId="58" applyNumberFormat="1" applyFill="1" applyBorder="1" applyAlignment="1">
      <alignment horizontal="right" vertical="center"/>
    </xf>
    <xf numFmtId="168" fontId="41" fillId="25" borderId="10" xfId="58" applyNumberFormat="1" applyFont="1" applyFill="1" applyBorder="1"/>
    <xf numFmtId="169" fontId="41" fillId="25" borderId="20" xfId="58" applyNumberFormat="1" applyFont="1" applyFill="1" applyBorder="1"/>
    <xf numFmtId="168" fontId="41" fillId="29" borderId="21" xfId="58" applyNumberFormat="1" applyFont="1" applyFill="1" applyBorder="1"/>
    <xf numFmtId="169" fontId="41" fillId="29" borderId="24" xfId="58" applyNumberFormat="1" applyFont="1" applyFill="1" applyBorder="1"/>
    <xf numFmtId="0" fontId="37" fillId="32" borderId="18" xfId="58" applyFont="1" applyFill="1" applyBorder="1" applyAlignment="1">
      <alignment horizontal="center" vertical="center" wrapText="1"/>
    </xf>
    <xf numFmtId="0" fontId="37" fillId="32" borderId="16" xfId="58" applyFont="1" applyFill="1" applyBorder="1" applyAlignment="1">
      <alignment horizontal="center" vertical="center" wrapText="1"/>
    </xf>
    <xf numFmtId="0" fontId="37" fillId="32" borderId="17" xfId="58" applyFont="1" applyFill="1" applyBorder="1" applyAlignment="1">
      <alignment horizontal="center" vertical="center" wrapText="1"/>
    </xf>
    <xf numFmtId="0" fontId="51" fillId="25" borderId="14" xfId="58" applyFont="1" applyFill="1" applyBorder="1" applyAlignment="1">
      <alignment horizontal="center" vertical="center" wrapText="1"/>
    </xf>
    <xf numFmtId="0" fontId="51" fillId="25" borderId="10" xfId="58" applyFont="1" applyFill="1" applyBorder="1" applyAlignment="1">
      <alignment horizontal="center" vertical="center" wrapText="1"/>
    </xf>
    <xf numFmtId="14" fontId="51" fillId="25" borderId="10" xfId="58" applyNumberFormat="1" applyFont="1" applyFill="1" applyBorder="1" applyAlignment="1">
      <alignment horizontal="center" vertical="center" wrapText="1"/>
    </xf>
    <xf numFmtId="5" fontId="51" fillId="25" borderId="10" xfId="58" applyNumberFormat="1" applyFont="1" applyFill="1" applyBorder="1" applyAlignment="1">
      <alignment horizontal="center" vertical="center" wrapText="1"/>
    </xf>
    <xf numFmtId="0" fontId="51" fillId="25" borderId="20" xfId="58" applyFont="1" applyFill="1" applyBorder="1" applyAlignment="1">
      <alignment horizontal="center" vertical="center" wrapText="1"/>
    </xf>
    <xf numFmtId="0" fontId="51" fillId="25" borderId="15" xfId="58" applyFont="1" applyFill="1" applyBorder="1" applyAlignment="1">
      <alignment horizontal="center" vertical="center" wrapText="1"/>
    </xf>
    <xf numFmtId="0" fontId="51" fillId="25" borderId="21" xfId="58" applyFont="1" applyFill="1" applyBorder="1" applyAlignment="1">
      <alignment horizontal="center" vertical="center" wrapText="1"/>
    </xf>
    <xf numFmtId="14" fontId="51" fillId="25" borderId="21" xfId="58" applyNumberFormat="1" applyFont="1" applyFill="1" applyBorder="1" applyAlignment="1">
      <alignment horizontal="center" vertical="center" wrapText="1"/>
    </xf>
    <xf numFmtId="5" fontId="51" fillId="25" borderId="21" xfId="58" applyNumberFormat="1" applyFont="1" applyFill="1" applyBorder="1" applyAlignment="1">
      <alignment horizontal="center" vertical="center" wrapText="1"/>
    </xf>
    <xf numFmtId="0" fontId="51" fillId="25" borderId="24" xfId="58" applyFont="1" applyFill="1" applyBorder="1" applyAlignment="1">
      <alignment horizontal="center" vertical="center" wrapText="1"/>
    </xf>
    <xf numFmtId="0" fontId="10" fillId="25" borderId="0" xfId="58" applyFill="1" applyAlignment="1">
      <alignment wrapText="1"/>
    </xf>
    <xf numFmtId="0" fontId="37" fillId="32" borderId="22" xfId="58" applyFont="1" applyFill="1" applyBorder="1" applyAlignment="1">
      <alignment horizontal="center" vertical="center" wrapText="1"/>
    </xf>
    <xf numFmtId="0" fontId="37" fillId="32" borderId="31" xfId="58" applyFont="1" applyFill="1" applyBorder="1" applyAlignment="1">
      <alignment horizontal="center" vertical="center" wrapText="1"/>
    </xf>
    <xf numFmtId="0" fontId="10" fillId="25" borderId="0" xfId="58" applyFill="1" applyAlignment="1">
      <alignment horizontal="center"/>
    </xf>
    <xf numFmtId="1" fontId="51" fillId="25" borderId="14" xfId="58" applyNumberFormat="1" applyFont="1" applyFill="1" applyBorder="1" applyAlignment="1">
      <alignment horizontal="center" vertical="center" wrapText="1"/>
    </xf>
    <xf numFmtId="49" fontId="51" fillId="25" borderId="10" xfId="58" applyNumberFormat="1" applyFont="1" applyFill="1" applyBorder="1" applyAlignment="1">
      <alignment horizontal="center" vertical="center" wrapText="1"/>
    </xf>
    <xf numFmtId="1" fontId="51" fillId="25" borderId="15" xfId="58" applyNumberFormat="1" applyFont="1" applyFill="1" applyBorder="1" applyAlignment="1">
      <alignment horizontal="center" vertical="center" wrapText="1"/>
    </xf>
    <xf numFmtId="49" fontId="51" fillId="25" borderId="21" xfId="58" applyNumberFormat="1" applyFont="1" applyFill="1" applyBorder="1" applyAlignment="1">
      <alignment horizontal="center" vertical="center" wrapText="1"/>
    </xf>
    <xf numFmtId="0" fontId="38" fillId="25" borderId="0" xfId="47" applyFont="1" applyFill="1" applyBorder="1"/>
    <xf numFmtId="0" fontId="10" fillId="0" borderId="33" xfId="57" applyFont="1" applyBorder="1" applyAlignment="1">
      <alignment vertical="center"/>
    </xf>
    <xf numFmtId="0" fontId="10" fillId="0" borderId="53" xfId="57" applyFont="1" applyBorder="1" applyAlignment="1">
      <alignment vertical="center"/>
    </xf>
    <xf numFmtId="0" fontId="37" fillId="32" borderId="10" xfId="57" applyFont="1" applyFill="1" applyBorder="1" applyAlignment="1">
      <alignment vertical="center" wrapText="1"/>
    </xf>
    <xf numFmtId="0" fontId="10" fillId="0" borderId="54" xfId="57" applyFont="1" applyBorder="1" applyAlignment="1">
      <alignment vertical="center"/>
    </xf>
    <xf numFmtId="0" fontId="38" fillId="25" borderId="75" xfId="49" applyFont="1" applyFill="1" applyBorder="1" applyAlignment="1">
      <alignment vertical="center"/>
    </xf>
    <xf numFmtId="0" fontId="38" fillId="25" borderId="74" xfId="49" applyFont="1" applyFill="1" applyBorder="1" applyAlignment="1">
      <alignment vertical="center"/>
    </xf>
    <xf numFmtId="0" fontId="38" fillId="25" borderId="76" xfId="49" applyFont="1" applyFill="1" applyBorder="1" applyAlignment="1">
      <alignment vertical="center"/>
    </xf>
    <xf numFmtId="0" fontId="0" fillId="25" borderId="0" xfId="0" applyFill="1" applyBorder="1"/>
    <xf numFmtId="0" fontId="0" fillId="25" borderId="0" xfId="0" applyFill="1"/>
    <xf numFmtId="1" fontId="57" fillId="25" borderId="0" xfId="0" applyNumberFormat="1" applyFont="1" applyFill="1" applyBorder="1" applyAlignment="1">
      <alignment horizontal="center"/>
    </xf>
    <xf numFmtId="0" fontId="57" fillId="25" borderId="0" xfId="0" applyFont="1" applyFill="1" applyBorder="1"/>
    <xf numFmtId="2" fontId="58" fillId="25" borderId="0" xfId="0" applyNumberFormat="1" applyFont="1" applyFill="1" applyBorder="1"/>
    <xf numFmtId="2" fontId="56" fillId="25" borderId="0" xfId="0" applyNumberFormat="1" applyFont="1" applyFill="1" applyBorder="1"/>
    <xf numFmtId="2" fontId="57" fillId="25" borderId="0" xfId="0" applyNumberFormat="1" applyFont="1" applyFill="1" applyBorder="1"/>
    <xf numFmtId="2" fontId="56" fillId="34" borderId="0" xfId="0" applyNumberFormat="1" applyFont="1" applyFill="1" applyBorder="1"/>
    <xf numFmtId="1" fontId="58" fillId="25" borderId="0" xfId="0" applyNumberFormat="1" applyFont="1" applyFill="1" applyBorder="1"/>
    <xf numFmtId="0" fontId="9" fillId="25" borderId="0" xfId="58" applyFont="1" applyFill="1"/>
    <xf numFmtId="0" fontId="58" fillId="25" borderId="0" xfId="0" applyFont="1" applyFill="1" applyBorder="1"/>
    <xf numFmtId="0" fontId="57" fillId="25" borderId="0" xfId="0" applyFont="1" applyFill="1" applyBorder="1" applyAlignment="1">
      <alignment wrapText="1"/>
    </xf>
    <xf numFmtId="0" fontId="58" fillId="25" borderId="0" xfId="0" applyFont="1" applyFill="1" applyBorder="1" applyAlignment="1">
      <alignment wrapText="1"/>
    </xf>
    <xf numFmtId="3" fontId="58" fillId="25" borderId="0" xfId="0" applyNumberFormat="1" applyFont="1" applyFill="1" applyBorder="1"/>
    <xf numFmtId="0" fontId="56" fillId="25" borderId="0" xfId="0" applyFont="1" applyFill="1" applyBorder="1"/>
    <xf numFmtId="0" fontId="56" fillId="25" borderId="0" xfId="0" applyFont="1" applyFill="1" applyBorder="1" applyAlignment="1">
      <alignment wrapText="1"/>
    </xf>
    <xf numFmtId="3" fontId="56" fillId="25" borderId="0" xfId="0" applyNumberFormat="1" applyFont="1" applyFill="1" applyBorder="1"/>
    <xf numFmtId="3" fontId="57" fillId="25" borderId="0" xfId="0" applyNumberFormat="1" applyFont="1" applyFill="1" applyBorder="1"/>
    <xf numFmtId="3" fontId="56" fillId="34" borderId="0" xfId="0" applyNumberFormat="1" applyFont="1" applyFill="1" applyBorder="1"/>
    <xf numFmtId="0" fontId="60" fillId="0" borderId="0" xfId="59"/>
    <xf numFmtId="0" fontId="39" fillId="32" borderId="14" xfId="61" applyFont="1" applyFill="1" applyBorder="1" applyAlignment="1">
      <alignment horizontal="center" vertical="center" wrapText="1"/>
    </xf>
    <xf numFmtId="0" fontId="39" fillId="32" borderId="10" xfId="61" applyFont="1" applyFill="1" applyBorder="1" applyAlignment="1">
      <alignment horizontal="center" vertical="center" wrapText="1"/>
    </xf>
    <xf numFmtId="0" fontId="39" fillId="32" borderId="25" xfId="61" applyFont="1" applyFill="1" applyBorder="1" applyAlignment="1">
      <alignment horizontal="center" vertical="center" wrapText="1"/>
    </xf>
    <xf numFmtId="0" fontId="39" fillId="32" borderId="20" xfId="61" applyFont="1" applyFill="1" applyBorder="1" applyAlignment="1">
      <alignment horizontal="center" vertical="center" wrapText="1"/>
    </xf>
    <xf numFmtId="0" fontId="12" fillId="0" borderId="10" xfId="59" applyFont="1" applyBorder="1" applyAlignment="1">
      <alignment vertical="center"/>
    </xf>
    <xf numFmtId="0" fontId="60" fillId="0" borderId="25" xfId="59" applyBorder="1" applyAlignment="1">
      <alignment vertical="center"/>
    </xf>
    <xf numFmtId="0" fontId="60" fillId="0" borderId="10" xfId="59" applyBorder="1"/>
    <xf numFmtId="0" fontId="60" fillId="0" borderId="20" xfId="59" applyBorder="1"/>
    <xf numFmtId="0" fontId="62" fillId="0" borderId="25" xfId="62" applyBorder="1" applyAlignment="1" applyProtection="1">
      <alignment vertical="center"/>
    </xf>
    <xf numFmtId="0" fontId="12" fillId="0" borderId="21" xfId="59" applyFont="1" applyBorder="1" applyAlignment="1">
      <alignment vertical="center"/>
    </xf>
    <xf numFmtId="0" fontId="62" fillId="0" borderId="42" xfId="62" applyBorder="1" applyAlignment="1" applyProtection="1">
      <alignment vertical="center"/>
    </xf>
    <xf numFmtId="0" fontId="60" fillId="0" borderId="21" xfId="59" applyBorder="1"/>
    <xf numFmtId="0" fontId="60" fillId="0" borderId="24" xfId="59" applyBorder="1"/>
    <xf numFmtId="0" fontId="31" fillId="32" borderId="14" xfId="50" applyFont="1" applyFill="1" applyBorder="1" applyAlignment="1">
      <alignment horizontal="left" vertical="center"/>
    </xf>
    <xf numFmtId="0" fontId="31" fillId="32" borderId="10" xfId="50" applyFont="1" applyFill="1" applyBorder="1" applyAlignment="1">
      <alignment horizontal="left" vertical="center"/>
    </xf>
    <xf numFmtId="0" fontId="31" fillId="32" borderId="18" xfId="50" applyFont="1" applyFill="1" applyBorder="1" applyAlignment="1">
      <alignment horizontal="left" vertical="center"/>
    </xf>
    <xf numFmtId="0" fontId="31" fillId="32" borderId="16" xfId="50" applyFont="1" applyFill="1" applyBorder="1" applyAlignment="1">
      <alignment horizontal="left" vertical="center"/>
    </xf>
    <xf numFmtId="0" fontId="31" fillId="32" borderId="10" xfId="63" applyFont="1" applyFill="1" applyBorder="1" applyAlignment="1">
      <alignment horizontal="left" vertical="center"/>
    </xf>
    <xf numFmtId="0" fontId="59" fillId="25" borderId="0" xfId="0" applyFont="1" applyFill="1"/>
    <xf numFmtId="0" fontId="38" fillId="0" borderId="90" xfId="49" applyFont="1" applyBorder="1" applyAlignment="1">
      <alignment vertical="center"/>
    </xf>
    <xf numFmtId="0" fontId="38" fillId="0" borderId="35" xfId="49" applyFont="1" applyBorder="1" applyAlignment="1">
      <alignment vertical="center"/>
    </xf>
    <xf numFmtId="0" fontId="39" fillId="31" borderId="10" xfId="53" applyFont="1" applyFill="1" applyBorder="1" applyAlignment="1">
      <alignment horizontal="center" vertical="center"/>
    </xf>
    <xf numFmtId="0" fontId="12" fillId="25" borderId="20" xfId="0" applyFont="1" applyFill="1" applyBorder="1"/>
    <xf numFmtId="0" fontId="12" fillId="25" borderId="78" xfId="0" applyFont="1" applyFill="1" applyBorder="1"/>
    <xf numFmtId="0" fontId="12" fillId="25" borderId="12" xfId="0" applyFont="1" applyFill="1" applyBorder="1"/>
    <xf numFmtId="0" fontId="12" fillId="25" borderId="0" xfId="0" applyFont="1" applyFill="1" applyBorder="1"/>
    <xf numFmtId="0" fontId="12" fillId="25" borderId="36" xfId="0" applyFont="1" applyFill="1" applyBorder="1"/>
    <xf numFmtId="0" fontId="12" fillId="25" borderId="10" xfId="0" applyFont="1" applyFill="1" applyBorder="1"/>
    <xf numFmtId="0" fontId="65" fillId="0" borderId="0" xfId="65" applyFont="1" applyAlignment="1">
      <alignment horizontal="center" vertical="center"/>
    </xf>
    <xf numFmtId="0" fontId="66" fillId="0" borderId="0" xfId="65" applyFont="1" applyAlignment="1">
      <alignment wrapText="1"/>
    </xf>
    <xf numFmtId="0" fontId="65" fillId="0" borderId="0" xfId="65" applyFont="1" applyAlignment="1">
      <alignment wrapText="1"/>
    </xf>
    <xf numFmtId="0" fontId="64" fillId="0" borderId="0" xfId="65"/>
    <xf numFmtId="0" fontId="67" fillId="36" borderId="77" xfId="65" applyFont="1" applyFill="1" applyBorder="1" applyAlignment="1">
      <alignment horizontal="center" vertical="center"/>
    </xf>
    <xf numFmtId="0" fontId="67" fillId="36" borderId="77" xfId="65" applyFont="1" applyFill="1" applyBorder="1" applyAlignment="1">
      <alignment horizontal="left" vertical="center" wrapText="1"/>
    </xf>
    <xf numFmtId="0" fontId="67" fillId="36" borderId="77" xfId="65" applyFont="1" applyFill="1" applyBorder="1" applyAlignment="1">
      <alignment wrapText="1"/>
    </xf>
    <xf numFmtId="0" fontId="68" fillId="0" borderId="77" xfId="65" applyFont="1" applyBorder="1" applyAlignment="1">
      <alignment horizontal="left" vertical="center" wrapText="1"/>
    </xf>
    <xf numFmtId="0" fontId="65" fillId="0" borderId="77" xfId="65" applyFont="1" applyBorder="1" applyAlignment="1">
      <alignment wrapText="1"/>
    </xf>
    <xf numFmtId="0" fontId="66" fillId="0" borderId="77" xfId="65" applyFont="1" applyBorder="1" applyAlignment="1">
      <alignment wrapText="1"/>
    </xf>
    <xf numFmtId="0" fontId="68" fillId="0" borderId="77" xfId="65" applyFont="1" applyBorder="1" applyAlignment="1">
      <alignment wrapText="1"/>
    </xf>
    <xf numFmtId="0" fontId="68" fillId="0" borderId="77" xfId="65" applyFont="1" applyBorder="1" applyAlignment="1">
      <alignment vertical="top" wrapText="1"/>
    </xf>
    <xf numFmtId="0" fontId="65" fillId="0" borderId="77" xfId="65" applyFont="1" applyBorder="1" applyAlignment="1">
      <alignment vertical="top" wrapText="1"/>
    </xf>
    <xf numFmtId="0" fontId="68" fillId="0" borderId="77" xfId="65" applyFont="1" applyBorder="1" applyAlignment="1">
      <alignment horizontal="left" wrapText="1"/>
    </xf>
    <xf numFmtId="8" fontId="12" fillId="25" borderId="20" xfId="0" applyNumberFormat="1" applyFont="1" applyFill="1" applyBorder="1"/>
    <xf numFmtId="0" fontId="58" fillId="25" borderId="10" xfId="0" applyFont="1" applyFill="1" applyBorder="1"/>
    <xf numFmtId="0" fontId="57" fillId="25" borderId="10" xfId="0" applyFont="1" applyFill="1" applyBorder="1" applyAlignment="1">
      <alignment wrapText="1"/>
    </xf>
    <xf numFmtId="0" fontId="58" fillId="25" borderId="14" xfId="0" applyFont="1" applyFill="1" applyBorder="1"/>
    <xf numFmtId="0" fontId="57" fillId="25" borderId="14" xfId="0" applyFont="1" applyFill="1" applyBorder="1"/>
    <xf numFmtId="0" fontId="58" fillId="25" borderId="14" xfId="0" applyFont="1" applyFill="1" applyBorder="1" applyAlignment="1"/>
    <xf numFmtId="3" fontId="57" fillId="25" borderId="96" xfId="0" applyNumberFormat="1" applyFont="1" applyFill="1" applyBorder="1"/>
    <xf numFmtId="3" fontId="58" fillId="25" borderId="96" xfId="0" applyNumberFormat="1" applyFont="1" applyFill="1" applyBorder="1"/>
    <xf numFmtId="0" fontId="70" fillId="29" borderId="95" xfId="0" applyFont="1" applyFill="1" applyBorder="1" applyAlignment="1">
      <alignment horizontal="justify" vertical="center" wrapText="1"/>
    </xf>
    <xf numFmtId="0" fontId="59" fillId="29" borderId="88" xfId="0" applyFont="1" applyFill="1" applyBorder="1" applyAlignment="1">
      <alignment horizontal="right" vertical="center" wrapText="1"/>
    </xf>
    <xf numFmtId="0" fontId="71" fillId="35" borderId="83" xfId="0" applyFont="1" applyFill="1" applyBorder="1" applyAlignment="1">
      <alignment horizontal="right" vertical="center" wrapText="1"/>
    </xf>
    <xf numFmtId="0" fontId="59" fillId="0" borderId="84" xfId="0" applyFont="1" applyBorder="1" applyAlignment="1">
      <alignment horizontal="justify" vertical="center" wrapText="1"/>
    </xf>
    <xf numFmtId="0" fontId="59" fillId="0" borderId="77" xfId="0" applyFont="1" applyBorder="1" applyAlignment="1">
      <alignment horizontal="right" vertical="center" wrapText="1"/>
    </xf>
    <xf numFmtId="0" fontId="72" fillId="27" borderId="79" xfId="0" applyFont="1" applyFill="1" applyBorder="1" applyAlignment="1">
      <alignment horizontal="justify" vertical="center" wrapText="1"/>
    </xf>
    <xf numFmtId="0" fontId="72" fillId="27" borderId="80" xfId="0" applyFont="1" applyFill="1" applyBorder="1" applyAlignment="1">
      <alignment horizontal="right" vertical="center" wrapText="1"/>
    </xf>
    <xf numFmtId="0" fontId="70" fillId="35" borderId="81" xfId="0" applyFont="1" applyFill="1" applyBorder="1" applyAlignment="1">
      <alignment horizontal="justify" vertical="center" wrapText="1"/>
    </xf>
    <xf numFmtId="0" fontId="59" fillId="29" borderId="84" xfId="0" applyFont="1" applyFill="1" applyBorder="1" applyAlignment="1">
      <alignment horizontal="justify" vertical="center" wrapText="1"/>
    </xf>
    <xf numFmtId="0" fontId="59" fillId="0" borderId="84" xfId="0" applyFont="1" applyBorder="1" applyAlignment="1">
      <alignment horizontal="justify" vertical="top"/>
    </xf>
    <xf numFmtId="0" fontId="70" fillId="35" borderId="84" xfId="0" applyFont="1" applyFill="1" applyBorder="1" applyAlignment="1">
      <alignment horizontal="justify" vertical="center"/>
    </xf>
    <xf numFmtId="0" fontId="59" fillId="35" borderId="77" xfId="0" applyFont="1" applyFill="1" applyBorder="1" applyAlignment="1">
      <alignment horizontal="right" vertical="center" wrapText="1"/>
    </xf>
    <xf numFmtId="0" fontId="59" fillId="35" borderId="77" xfId="0" applyFont="1" applyFill="1" applyBorder="1" applyAlignment="1">
      <alignment horizontal="right" vertical="center"/>
    </xf>
    <xf numFmtId="0" fontId="70" fillId="29" borderId="84" xfId="0" applyFont="1" applyFill="1" applyBorder="1" applyAlignment="1">
      <alignment horizontal="justify" vertical="center" wrapText="1"/>
    </xf>
    <xf numFmtId="0" fontId="59" fillId="25" borderId="84" xfId="0" applyFont="1" applyFill="1" applyBorder="1" applyAlignment="1">
      <alignment horizontal="justify" vertical="center" wrapText="1"/>
    </xf>
    <xf numFmtId="0" fontId="70" fillId="29" borderId="86" xfId="0" applyFont="1" applyFill="1" applyBorder="1" applyAlignment="1">
      <alignment horizontal="justify" vertical="center" wrapText="1"/>
    </xf>
    <xf numFmtId="0" fontId="70" fillId="35" borderId="81" xfId="0" applyFont="1" applyFill="1" applyBorder="1" applyAlignment="1">
      <alignment horizontal="justify" vertical="center"/>
    </xf>
    <xf numFmtId="0" fontId="59" fillId="35" borderId="82" xfId="0" applyFont="1" applyFill="1" applyBorder="1" applyAlignment="1">
      <alignment horizontal="right" vertical="center" wrapText="1"/>
    </xf>
    <xf numFmtId="0" fontId="59" fillId="35" borderId="83" xfId="0" applyFont="1" applyFill="1" applyBorder="1" applyAlignment="1">
      <alignment horizontal="right" vertical="center"/>
    </xf>
    <xf numFmtId="0" fontId="70" fillId="29" borderId="94" xfId="0" applyFont="1" applyFill="1" applyBorder="1" applyAlignment="1">
      <alignment horizontal="justify" vertical="center" wrapText="1"/>
    </xf>
    <xf numFmtId="0" fontId="6" fillId="25" borderId="14" xfId="0" applyFont="1" applyFill="1" applyBorder="1"/>
    <xf numFmtId="0" fontId="59" fillId="35" borderId="85" xfId="0" applyFont="1" applyFill="1" applyBorder="1" applyAlignment="1">
      <alignment horizontal="right" vertical="center"/>
    </xf>
    <xf numFmtId="0" fontId="59" fillId="0" borderId="85" xfId="0" applyFont="1" applyBorder="1" applyAlignment="1">
      <alignment horizontal="right" vertical="center" wrapText="1"/>
    </xf>
    <xf numFmtId="0" fontId="59" fillId="29" borderId="85" xfId="0" applyFont="1" applyFill="1" applyBorder="1" applyAlignment="1">
      <alignment horizontal="right" vertical="center" wrapText="1"/>
    </xf>
    <xf numFmtId="0" fontId="59" fillId="25" borderId="85" xfId="0" applyFont="1" applyFill="1" applyBorder="1" applyAlignment="1">
      <alignment horizontal="right" vertical="center" wrapText="1"/>
    </xf>
    <xf numFmtId="0" fontId="57" fillId="35" borderId="22" xfId="0" applyFont="1" applyFill="1" applyBorder="1" applyAlignment="1">
      <alignment horizontal="justify" vertical="center"/>
    </xf>
    <xf numFmtId="0" fontId="57" fillId="35" borderId="31" xfId="0" applyFont="1" applyFill="1" applyBorder="1" applyAlignment="1">
      <alignment horizontal="right"/>
    </xf>
    <xf numFmtId="0" fontId="58" fillId="0" borderId="14" xfId="0" applyFont="1" applyBorder="1" applyAlignment="1">
      <alignment horizontal="justify" vertical="center"/>
    </xf>
    <xf numFmtId="0" fontId="58" fillId="0" borderId="10" xfId="0" applyFont="1" applyBorder="1" applyAlignment="1">
      <alignment horizontal="center" vertical="center"/>
    </xf>
    <xf numFmtId="0" fontId="59" fillId="25" borderId="20" xfId="0" applyFont="1" applyFill="1" applyBorder="1" applyAlignment="1">
      <alignment horizontal="center" vertical="center"/>
    </xf>
    <xf numFmtId="0" fontId="59" fillId="25" borderId="25" xfId="0" applyFont="1" applyFill="1" applyBorder="1"/>
    <xf numFmtId="0" fontId="58" fillId="29" borderId="14" xfId="0" applyFont="1" applyFill="1" applyBorder="1" applyAlignment="1">
      <alignment horizontal="justify" vertical="center"/>
    </xf>
    <xf numFmtId="0" fontId="59" fillId="29" borderId="20" xfId="0" applyFont="1" applyFill="1" applyBorder="1" applyAlignment="1">
      <alignment horizontal="center" vertical="center"/>
    </xf>
    <xf numFmtId="0" fontId="59" fillId="25" borderId="10" xfId="0" applyFont="1" applyFill="1" applyBorder="1"/>
    <xf numFmtId="10" fontId="59" fillId="25" borderId="10" xfId="0" applyNumberFormat="1" applyFont="1" applyFill="1" applyBorder="1"/>
    <xf numFmtId="0" fontId="59" fillId="0" borderId="14" xfId="0" applyFont="1" applyBorder="1" applyAlignment="1">
      <alignment horizontal="justify" vertical="center"/>
    </xf>
    <xf numFmtId="0" fontId="58" fillId="25" borderId="0" xfId="0" applyFont="1" applyFill="1" applyBorder="1" applyAlignment="1">
      <alignment horizontal="justify" vertical="center"/>
    </xf>
    <xf numFmtId="0" fontId="59" fillId="25" borderId="0" xfId="0" applyFont="1" applyFill="1" applyBorder="1" applyAlignment="1">
      <alignment horizontal="center" vertical="center"/>
    </xf>
    <xf numFmtId="0" fontId="6" fillId="29" borderId="14" xfId="0" applyFont="1" applyFill="1" applyBorder="1" applyAlignment="1">
      <alignment horizontal="justify" vertical="center"/>
    </xf>
    <xf numFmtId="0" fontId="6" fillId="0" borderId="14" xfId="0" applyFont="1" applyBorder="1" applyAlignment="1">
      <alignment horizontal="justify" vertical="center"/>
    </xf>
    <xf numFmtId="0" fontId="6" fillId="29" borderId="15" xfId="0" applyFont="1" applyFill="1" applyBorder="1" applyAlignment="1">
      <alignment horizontal="justify" vertical="center"/>
    </xf>
    <xf numFmtId="0" fontId="59" fillId="29" borderId="24" xfId="0" applyFont="1" applyFill="1" applyBorder="1" applyAlignment="1">
      <alignment horizontal="center" vertical="center"/>
    </xf>
    <xf numFmtId="0" fontId="59" fillId="29" borderId="24" xfId="0" applyFont="1" applyFill="1" applyBorder="1"/>
    <xf numFmtId="3" fontId="58" fillId="0" borderId="10" xfId="0" applyNumberFormat="1" applyFont="1" applyBorder="1" applyAlignment="1">
      <alignment horizontal="center" vertical="center"/>
    </xf>
    <xf numFmtId="3" fontId="58" fillId="29" borderId="10" xfId="0" applyNumberFormat="1" applyFont="1" applyFill="1" applyBorder="1" applyAlignment="1">
      <alignment horizontal="center" vertical="center"/>
    </xf>
    <xf numFmtId="3" fontId="58" fillId="29" borderId="27" xfId="0" applyNumberFormat="1" applyFont="1" applyFill="1" applyBorder="1" applyAlignment="1">
      <alignment horizontal="center" vertical="center"/>
    </xf>
    <xf numFmtId="3" fontId="58" fillId="0" borderId="27" xfId="0" applyNumberFormat="1" applyFont="1" applyBorder="1" applyAlignment="1">
      <alignment horizontal="center" vertical="center"/>
    </xf>
    <xf numFmtId="3" fontId="58" fillId="25" borderId="0" xfId="0" applyNumberFormat="1" applyFont="1" applyFill="1" applyBorder="1" applyAlignment="1">
      <alignment horizontal="center" vertical="center"/>
    </xf>
    <xf numFmtId="3" fontId="70" fillId="35" borderId="82" xfId="0" applyNumberFormat="1" applyFont="1" applyFill="1" applyBorder="1" applyAlignment="1">
      <alignment horizontal="right" vertical="center" wrapText="1"/>
    </xf>
    <xf numFmtId="3" fontId="59" fillId="0" borderId="77" xfId="0" applyNumberFormat="1" applyFont="1" applyBorder="1" applyAlignment="1">
      <alignment horizontal="right" vertical="center" wrapText="1"/>
    </xf>
    <xf numFmtId="3" fontId="59" fillId="29" borderId="77" xfId="0" applyNumberFormat="1" applyFont="1" applyFill="1" applyBorder="1" applyAlignment="1">
      <alignment horizontal="right" vertical="center" wrapText="1"/>
    </xf>
    <xf numFmtId="3" fontId="59" fillId="25" borderId="77" xfId="0" applyNumberFormat="1" applyFont="1" applyFill="1" applyBorder="1" applyAlignment="1">
      <alignment horizontal="right" vertical="center" wrapText="1"/>
    </xf>
    <xf numFmtId="3" fontId="59" fillId="29" borderId="87" xfId="0" applyNumberFormat="1" applyFont="1" applyFill="1" applyBorder="1" applyAlignment="1">
      <alignment horizontal="right" vertical="center" wrapText="1"/>
    </xf>
    <xf numFmtId="3" fontId="58" fillId="25" borderId="10" xfId="0" applyNumberFormat="1" applyFont="1" applyFill="1" applyBorder="1" applyAlignment="1">
      <alignment wrapText="1"/>
    </xf>
    <xf numFmtId="3" fontId="58" fillId="25" borderId="96" xfId="0" applyNumberFormat="1" applyFont="1" applyFill="1" applyBorder="1" applyAlignment="1">
      <alignment wrapText="1"/>
    </xf>
    <xf numFmtId="2" fontId="59" fillId="29" borderId="87" xfId="0" applyNumberFormat="1" applyFont="1" applyFill="1" applyBorder="1" applyAlignment="1">
      <alignment horizontal="right" vertical="center" wrapText="1"/>
    </xf>
    <xf numFmtId="2" fontId="59" fillId="29" borderId="88" xfId="0" applyNumberFormat="1" applyFont="1" applyFill="1" applyBorder="1" applyAlignment="1">
      <alignment horizontal="right" vertical="center" wrapText="1"/>
    </xf>
    <xf numFmtId="3" fontId="6" fillId="25" borderId="10" xfId="0" applyNumberFormat="1" applyFont="1" applyFill="1" applyBorder="1" applyAlignment="1">
      <alignment wrapText="1"/>
    </xf>
    <xf numFmtId="3" fontId="6" fillId="25" borderId="96" xfId="0" applyNumberFormat="1" applyFont="1" applyFill="1" applyBorder="1" applyAlignment="1">
      <alignment wrapText="1"/>
    </xf>
    <xf numFmtId="3" fontId="58" fillId="25" borderId="10" xfId="0" applyNumberFormat="1" applyFont="1" applyFill="1" applyBorder="1" applyAlignment="1"/>
    <xf numFmtId="3" fontId="58" fillId="25" borderId="96" xfId="0" applyNumberFormat="1" applyFont="1" applyFill="1" applyBorder="1" applyAlignment="1"/>
    <xf numFmtId="0" fontId="6" fillId="25" borderId="10" xfId="0" applyNumberFormat="1" applyFont="1" applyFill="1" applyBorder="1" applyAlignment="1">
      <alignment horizontal="right" wrapText="1"/>
    </xf>
    <xf numFmtId="0" fontId="6" fillId="25" borderId="96" xfId="0" applyNumberFormat="1" applyFont="1" applyFill="1" applyBorder="1" applyAlignment="1">
      <alignment horizontal="right" wrapText="1"/>
    </xf>
    <xf numFmtId="0" fontId="58" fillId="25" borderId="10" xfId="0" applyNumberFormat="1" applyFont="1" applyFill="1" applyBorder="1" applyAlignment="1">
      <alignment horizontal="right"/>
    </xf>
    <xf numFmtId="0" fontId="58" fillId="25" borderId="96" xfId="0" applyNumberFormat="1" applyFont="1" applyFill="1" applyBorder="1" applyAlignment="1">
      <alignment horizontal="right"/>
    </xf>
    <xf numFmtId="0" fontId="59" fillId="29" borderId="87" xfId="0" applyNumberFormat="1" applyFont="1" applyFill="1" applyBorder="1" applyAlignment="1">
      <alignment horizontal="right" vertical="center" wrapText="1"/>
    </xf>
    <xf numFmtId="0" fontId="59" fillId="29" borderId="88" xfId="0" applyNumberFormat="1" applyFont="1" applyFill="1" applyBorder="1" applyAlignment="1">
      <alignment horizontal="right" vertical="center" wrapText="1"/>
    </xf>
    <xf numFmtId="0" fontId="59" fillId="0" borderId="85" xfId="0" applyFont="1" applyBorder="1" applyAlignment="1">
      <alignment horizontal="right" vertical="top" wrapText="1"/>
    </xf>
    <xf numFmtId="0" fontId="6" fillId="25" borderId="18" xfId="0" applyFont="1" applyFill="1" applyBorder="1"/>
    <xf numFmtId="0" fontId="6" fillId="25" borderId="0" xfId="0" applyFont="1" applyFill="1" applyBorder="1"/>
    <xf numFmtId="0" fontId="58" fillId="25" borderId="26" xfId="0" applyFont="1" applyFill="1" applyBorder="1" applyAlignment="1">
      <alignment horizontal="justify" vertical="center"/>
    </xf>
    <xf numFmtId="3" fontId="58" fillId="25" borderId="26" xfId="0" applyNumberFormat="1" applyFont="1" applyFill="1" applyBorder="1" applyAlignment="1">
      <alignment horizontal="center" vertical="center"/>
    </xf>
    <xf numFmtId="0" fontId="58" fillId="25" borderId="26" xfId="0" applyFont="1" applyFill="1" applyBorder="1" applyAlignment="1">
      <alignment horizontal="center" vertical="center"/>
    </xf>
    <xf numFmtId="0" fontId="59" fillId="25" borderId="10" xfId="0" applyFont="1" applyFill="1" applyBorder="1" applyAlignment="1">
      <alignment horizontal="right"/>
    </xf>
    <xf numFmtId="0" fontId="58" fillId="25" borderId="10" xfId="0" applyFont="1" applyFill="1" applyBorder="1" applyAlignment="1">
      <alignment horizontal="right"/>
    </xf>
    <xf numFmtId="3" fontId="58" fillId="25" borderId="10" xfId="0" applyNumberFormat="1" applyFont="1" applyFill="1" applyBorder="1" applyAlignment="1">
      <alignment horizontal="right"/>
    </xf>
    <xf numFmtId="0" fontId="58" fillId="26" borderId="10" xfId="0" applyFont="1" applyFill="1" applyBorder="1" applyAlignment="1">
      <alignment horizontal="right"/>
    </xf>
    <xf numFmtId="0" fontId="57" fillId="35" borderId="32" xfId="0" applyFont="1" applyFill="1" applyBorder="1" applyAlignment="1">
      <alignment horizontal="right"/>
    </xf>
    <xf numFmtId="0" fontId="59" fillId="25" borderId="14" xfId="0" applyFont="1" applyFill="1" applyBorder="1"/>
    <xf numFmtId="0" fontId="59" fillId="25" borderId="20" xfId="0" applyFont="1" applyFill="1" applyBorder="1" applyAlignment="1">
      <alignment horizontal="right"/>
    </xf>
    <xf numFmtId="0" fontId="59" fillId="26" borderId="20" xfId="0" applyFont="1" applyFill="1" applyBorder="1" applyAlignment="1">
      <alignment horizontal="right"/>
    </xf>
    <xf numFmtId="0" fontId="59" fillId="25" borderId="23" xfId="0" applyFont="1" applyFill="1" applyBorder="1"/>
    <xf numFmtId="0" fontId="59" fillId="25" borderId="64" xfId="0" applyFont="1" applyFill="1" applyBorder="1" applyAlignment="1">
      <alignment horizontal="right"/>
    </xf>
    <xf numFmtId="0" fontId="59" fillId="25" borderId="34" xfId="0" applyFont="1" applyFill="1" applyBorder="1"/>
    <xf numFmtId="0" fontId="59" fillId="25" borderId="65" xfId="0" applyFont="1" applyFill="1" applyBorder="1"/>
    <xf numFmtId="0" fontId="59" fillId="25" borderId="17" xfId="0" applyFont="1" applyFill="1" applyBorder="1"/>
    <xf numFmtId="0" fontId="59" fillId="25" borderId="20" xfId="0" applyFont="1" applyFill="1" applyBorder="1"/>
    <xf numFmtId="0" fontId="5" fillId="25" borderId="14" xfId="0" applyFont="1" applyFill="1" applyBorder="1"/>
    <xf numFmtId="0" fontId="5" fillId="29" borderId="14" xfId="0" applyFont="1" applyFill="1" applyBorder="1" applyAlignment="1">
      <alignment horizontal="justify" vertical="center"/>
    </xf>
    <xf numFmtId="8" fontId="59" fillId="25" borderId="20" xfId="0" applyNumberFormat="1" applyFont="1" applyFill="1" applyBorder="1"/>
    <xf numFmtId="0" fontId="5" fillId="0" borderId="14" xfId="0" applyFont="1" applyBorder="1" applyAlignment="1">
      <alignment horizontal="justify" vertical="center"/>
    </xf>
    <xf numFmtId="0" fontId="5" fillId="29" borderId="15" xfId="0" applyFont="1" applyFill="1" applyBorder="1" applyAlignment="1">
      <alignment horizontal="justify" vertical="center"/>
    </xf>
    <xf numFmtId="0" fontId="59" fillId="25" borderId="24" xfId="0" applyFont="1" applyFill="1" applyBorder="1"/>
    <xf numFmtId="9" fontId="58" fillId="37" borderId="10" xfId="0" applyNumberFormat="1" applyFont="1" applyFill="1" applyBorder="1" applyAlignment="1">
      <alignment horizontal="right"/>
    </xf>
    <xf numFmtId="0" fontId="58" fillId="37" borderId="10" xfId="0" applyFont="1" applyFill="1" applyBorder="1" applyAlignment="1">
      <alignment horizontal="right"/>
    </xf>
    <xf numFmtId="0" fontId="59" fillId="37" borderId="10" xfId="0" applyFont="1" applyFill="1" applyBorder="1" applyAlignment="1">
      <alignment horizontal="right"/>
    </xf>
    <xf numFmtId="0" fontId="59" fillId="0" borderId="97" xfId="0" applyFont="1" applyBorder="1" applyAlignment="1">
      <alignment horizontal="justify" vertical="center" wrapText="1"/>
    </xf>
    <xf numFmtId="3" fontId="70" fillId="35" borderId="99" xfId="0" applyNumberFormat="1" applyFont="1" applyFill="1" applyBorder="1" applyAlignment="1">
      <alignment horizontal="right" vertical="center" wrapText="1"/>
    </xf>
    <xf numFmtId="3" fontId="59" fillId="29" borderId="93" xfId="0" applyNumberFormat="1" applyFont="1" applyFill="1" applyBorder="1" applyAlignment="1">
      <alignment horizontal="right" vertical="center" wrapText="1"/>
    </xf>
    <xf numFmtId="3" fontId="59" fillId="25" borderId="10" xfId="0" applyNumberFormat="1" applyFont="1" applyFill="1" applyBorder="1" applyAlignment="1">
      <alignment horizontal="right" vertical="center" wrapText="1"/>
    </xf>
    <xf numFmtId="3" fontId="59" fillId="35" borderId="82" xfId="0" applyNumberFormat="1" applyFont="1" applyFill="1" applyBorder="1" applyAlignment="1">
      <alignment horizontal="right" vertical="center" wrapText="1"/>
    </xf>
    <xf numFmtId="3" fontId="59" fillId="35" borderId="99" xfId="0" applyNumberFormat="1" applyFont="1" applyFill="1" applyBorder="1" applyAlignment="1">
      <alignment horizontal="right" vertical="center" wrapText="1"/>
    </xf>
    <xf numFmtId="9" fontId="59" fillId="25" borderId="10" xfId="0" applyNumberFormat="1" applyFont="1" applyFill="1" applyBorder="1"/>
    <xf numFmtId="0" fontId="59" fillId="25" borderId="97" xfId="0" applyFont="1" applyFill="1" applyBorder="1" applyAlignment="1">
      <alignment horizontal="justify" vertical="center" wrapText="1"/>
    </xf>
    <xf numFmtId="0" fontId="59" fillId="25" borderId="98" xfId="0" applyFont="1" applyFill="1" applyBorder="1" applyAlignment="1">
      <alignment horizontal="right" vertical="center" wrapText="1"/>
    </xf>
    <xf numFmtId="0" fontId="59" fillId="0" borderId="98" xfId="0" applyFont="1" applyBorder="1" applyAlignment="1">
      <alignment horizontal="right" vertical="center" wrapText="1"/>
    </xf>
    <xf numFmtId="3" fontId="59" fillId="29" borderId="100" xfId="0" applyNumberFormat="1" applyFont="1" applyFill="1" applyBorder="1" applyAlignment="1">
      <alignment horizontal="right" vertical="center" wrapText="1"/>
    </xf>
    <xf numFmtId="0" fontId="59" fillId="35" borderId="91" xfId="0" applyFont="1" applyFill="1" applyBorder="1" applyAlignment="1">
      <alignment horizontal="right" vertical="center" wrapText="1"/>
    </xf>
    <xf numFmtId="0" fontId="59" fillId="35" borderId="91" xfId="0" applyFont="1" applyFill="1" applyBorder="1" applyAlignment="1">
      <alignment horizontal="right" vertical="center"/>
    </xf>
    <xf numFmtId="3" fontId="59" fillId="29" borderId="92" xfId="0" applyNumberFormat="1" applyFont="1" applyFill="1" applyBorder="1" applyAlignment="1">
      <alignment horizontal="right" vertical="center" wrapText="1"/>
    </xf>
    <xf numFmtId="0" fontId="59" fillId="0" borderId="97" xfId="0" applyFont="1" applyBorder="1" applyAlignment="1">
      <alignment horizontal="justify" vertical="top"/>
    </xf>
    <xf numFmtId="0" fontId="58" fillId="25" borderId="10" xfId="0" applyFont="1" applyFill="1" applyBorder="1" applyAlignment="1"/>
    <xf numFmtId="0" fontId="59" fillId="26" borderId="14" xfId="0" applyFont="1" applyFill="1" applyBorder="1"/>
    <xf numFmtId="0" fontId="59" fillId="0" borderId="85" xfId="0" applyFont="1" applyBorder="1" applyAlignment="1">
      <alignment horizontal="right" vertical="top" wrapText="1"/>
    </xf>
    <xf numFmtId="10" fontId="59" fillId="25" borderId="0" xfId="0" applyNumberFormat="1" applyFont="1" applyFill="1" applyBorder="1"/>
    <xf numFmtId="0" fontId="59" fillId="0" borderId="14" xfId="0" applyFont="1" applyBorder="1"/>
    <xf numFmtId="0" fontId="59" fillId="0" borderId="10" xfId="0" applyFont="1" applyBorder="1"/>
    <xf numFmtId="0" fontId="59" fillId="0" borderId="20" xfId="0" applyFont="1" applyBorder="1"/>
    <xf numFmtId="0" fontId="59" fillId="0" borderId="15" xfId="0" applyFont="1" applyBorder="1"/>
    <xf numFmtId="0" fontId="59" fillId="0" borderId="21" xfId="0" applyFont="1" applyBorder="1"/>
    <xf numFmtId="0" fontId="59" fillId="0" borderId="24" xfId="0" applyFont="1" applyBorder="1"/>
    <xf numFmtId="0" fontId="59" fillId="0" borderId="14" xfId="0" applyFont="1" applyBorder="1" applyAlignment="1">
      <alignment wrapText="1"/>
    </xf>
    <xf numFmtId="0" fontId="59" fillId="0" borderId="0" xfId="0" applyFont="1"/>
    <xf numFmtId="0" fontId="59" fillId="25" borderId="14" xfId="0" applyFont="1" applyFill="1" applyBorder="1" applyAlignment="1">
      <alignment horizontal="left"/>
    </xf>
    <xf numFmtId="0" fontId="59" fillId="25" borderId="10" xfId="0" applyFont="1" applyFill="1" applyBorder="1" applyAlignment="1">
      <alignment horizontal="center"/>
    </xf>
    <xf numFmtId="0" fontId="59" fillId="25" borderId="20" xfId="0" applyFont="1" applyFill="1" applyBorder="1" applyAlignment="1">
      <alignment horizontal="center"/>
    </xf>
    <xf numFmtId="14" fontId="59" fillId="0" borderId="10" xfId="0" applyNumberFormat="1" applyFont="1" applyBorder="1"/>
    <xf numFmtId="0" fontId="0" fillId="0" borderId="10" xfId="0" applyBorder="1"/>
    <xf numFmtId="0" fontId="74" fillId="0" borderId="10" xfId="0" applyFont="1" applyBorder="1" applyAlignment="1">
      <alignment vertical="center" wrapText="1"/>
    </xf>
    <xf numFmtId="0" fontId="77" fillId="0" borderId="10" xfId="0" applyFont="1" applyBorder="1" applyAlignment="1">
      <alignment vertical="center"/>
    </xf>
    <xf numFmtId="0" fontId="74" fillId="0" borderId="14" xfId="0" applyFont="1" applyBorder="1" applyAlignment="1">
      <alignment vertical="center" wrapText="1"/>
    </xf>
    <xf numFmtId="0" fontId="0" fillId="0" borderId="20" xfId="0" applyBorder="1"/>
    <xf numFmtId="0" fontId="74" fillId="0" borderId="15" xfId="0" applyFont="1" applyBorder="1" applyAlignment="1">
      <alignment vertical="center" wrapText="1"/>
    </xf>
    <xf numFmtId="0" fontId="74" fillId="0" borderId="21" xfId="0" applyFont="1" applyBorder="1" applyAlignment="1">
      <alignment vertical="center" wrapText="1"/>
    </xf>
    <xf numFmtId="0" fontId="0" fillId="0" borderId="24" xfId="0" applyBorder="1"/>
    <xf numFmtId="0" fontId="78" fillId="0" borderId="14" xfId="0" applyFont="1" applyBorder="1" applyAlignment="1">
      <alignment vertical="center" wrapText="1"/>
    </xf>
    <xf numFmtId="0" fontId="75" fillId="39" borderId="14" xfId="0" applyFont="1" applyFill="1" applyBorder="1" applyAlignment="1">
      <alignment vertical="center" wrapText="1"/>
    </xf>
    <xf numFmtId="0" fontId="75" fillId="39" borderId="10" xfId="0" applyFont="1" applyFill="1" applyBorder="1" applyAlignment="1">
      <alignment vertical="center" wrapText="1"/>
    </xf>
    <xf numFmtId="0" fontId="75" fillId="39" borderId="20" xfId="0" applyFont="1" applyFill="1" applyBorder="1" applyAlignment="1">
      <alignment vertical="center" wrapText="1"/>
    </xf>
    <xf numFmtId="0" fontId="79" fillId="39" borderId="20" xfId="0" applyFont="1" applyFill="1" applyBorder="1"/>
    <xf numFmtId="0" fontId="70" fillId="26" borderId="35" xfId="0" applyFont="1" applyFill="1" applyBorder="1"/>
    <xf numFmtId="3" fontId="70" fillId="35" borderId="83" xfId="0" applyNumberFormat="1" applyFont="1" applyFill="1" applyBorder="1" applyAlignment="1">
      <alignment horizontal="right" vertical="center" wrapText="1"/>
    </xf>
    <xf numFmtId="3" fontId="59" fillId="0" borderId="85" xfId="0" applyNumberFormat="1" applyFont="1" applyBorder="1" applyAlignment="1">
      <alignment horizontal="right" vertical="center" wrapText="1"/>
    </xf>
    <xf numFmtId="3" fontId="59" fillId="29" borderId="85" xfId="0" applyNumberFormat="1" applyFont="1" applyFill="1" applyBorder="1" applyAlignment="1">
      <alignment horizontal="right" vertical="center" wrapText="1"/>
    </xf>
    <xf numFmtId="3" fontId="59" fillId="35" borderId="83" xfId="0" applyNumberFormat="1" applyFont="1" applyFill="1" applyBorder="1" applyAlignment="1">
      <alignment horizontal="right" vertical="center" wrapText="1"/>
    </xf>
    <xf numFmtId="3" fontId="59" fillId="35" borderId="101" xfId="0" applyNumberFormat="1" applyFont="1" applyFill="1" applyBorder="1" applyAlignment="1">
      <alignment horizontal="right" vertical="center" wrapText="1"/>
    </xf>
    <xf numFmtId="3" fontId="59" fillId="25" borderId="96" xfId="0" applyNumberFormat="1" applyFont="1" applyFill="1" applyBorder="1" applyAlignment="1">
      <alignment horizontal="right" vertical="center" wrapText="1"/>
    </xf>
    <xf numFmtId="3" fontId="59" fillId="29" borderId="102" xfId="0" applyNumberFormat="1" applyFont="1" applyFill="1" applyBorder="1" applyAlignment="1">
      <alignment horizontal="right" vertical="center" wrapText="1"/>
    </xf>
    <xf numFmtId="0" fontId="70" fillId="0" borderId="10" xfId="0" applyFont="1" applyBorder="1"/>
    <xf numFmtId="0" fontId="70" fillId="0" borderId="20" xfId="0" applyFont="1" applyBorder="1"/>
    <xf numFmtId="0" fontId="4" fillId="29" borderId="14" xfId="0" applyFont="1" applyFill="1" applyBorder="1" applyAlignment="1">
      <alignment horizontal="justify" vertical="center"/>
    </xf>
    <xf numFmtId="0" fontId="59" fillId="40" borderId="10" xfId="0" applyFont="1" applyFill="1" applyBorder="1"/>
    <xf numFmtId="0" fontId="59" fillId="40" borderId="20" xfId="0" applyFont="1" applyFill="1" applyBorder="1"/>
    <xf numFmtId="0" fontId="59" fillId="40" borderId="21" xfId="0" applyFont="1" applyFill="1" applyBorder="1"/>
    <xf numFmtId="0" fontId="59" fillId="40" borderId="24" xfId="0" applyFont="1" applyFill="1" applyBorder="1"/>
    <xf numFmtId="0" fontId="38" fillId="0" borderId="62" xfId="49" applyFont="1" applyFill="1" applyBorder="1" applyAlignment="1">
      <alignment vertical="center"/>
    </xf>
    <xf numFmtId="0" fontId="70" fillId="0" borderId="12" xfId="0" applyFont="1" applyFill="1" applyBorder="1" applyAlignment="1"/>
    <xf numFmtId="0" fontId="72" fillId="27" borderId="104" xfId="0" applyFont="1" applyFill="1" applyBorder="1" applyAlignment="1">
      <alignment horizontal="justify" vertical="center" wrapText="1"/>
    </xf>
    <xf numFmtId="0" fontId="72" fillId="27" borderId="105" xfId="0" applyFont="1" applyFill="1" applyBorder="1" applyAlignment="1">
      <alignment horizontal="right" vertical="center" wrapText="1"/>
    </xf>
    <xf numFmtId="0" fontId="70" fillId="26" borderId="38" xfId="0" applyFont="1" applyFill="1" applyBorder="1" applyAlignment="1"/>
    <xf numFmtId="0" fontId="70" fillId="0" borderId="0" xfId="0" applyFont="1" applyFill="1" applyBorder="1"/>
    <xf numFmtId="0" fontId="70" fillId="35" borderId="106" xfId="0" applyFont="1" applyFill="1" applyBorder="1" applyAlignment="1">
      <alignment horizontal="justify" vertical="center" wrapText="1"/>
    </xf>
    <xf numFmtId="3" fontId="70" fillId="35" borderId="93" xfId="0" applyNumberFormat="1" applyFont="1" applyFill="1" applyBorder="1" applyAlignment="1">
      <alignment horizontal="right" vertical="center" wrapText="1"/>
    </xf>
    <xf numFmtId="0" fontId="71" fillId="35" borderId="102" xfId="0" applyFont="1" applyFill="1" applyBorder="1" applyAlignment="1">
      <alignment horizontal="right" vertical="center" wrapText="1"/>
    </xf>
    <xf numFmtId="0" fontId="72" fillId="27" borderId="107" xfId="0" applyFont="1" applyFill="1" applyBorder="1" applyAlignment="1">
      <alignment horizontal="justify" vertical="center" wrapText="1"/>
    </xf>
    <xf numFmtId="0" fontId="72" fillId="27" borderId="108" xfId="0" applyFont="1" applyFill="1" applyBorder="1" applyAlignment="1">
      <alignment horizontal="right" vertical="center" wrapText="1"/>
    </xf>
    <xf numFmtId="0" fontId="72" fillId="27" borderId="109" xfId="0" applyFont="1" applyFill="1" applyBorder="1" applyAlignment="1">
      <alignment horizontal="right" vertical="center" wrapText="1"/>
    </xf>
    <xf numFmtId="0" fontId="35" fillId="25" borderId="0" xfId="66" applyFont="1" applyFill="1"/>
    <xf numFmtId="0" fontId="36" fillId="25" borderId="0" xfId="66" applyFont="1" applyFill="1"/>
    <xf numFmtId="0" fontId="36" fillId="25" borderId="56" xfId="66" applyFont="1" applyFill="1" applyBorder="1"/>
    <xf numFmtId="0" fontId="35" fillId="25" borderId="0" xfId="66" applyFont="1" applyFill="1" applyAlignment="1">
      <alignment vertical="center"/>
    </xf>
    <xf numFmtId="0" fontId="36" fillId="25" borderId="0" xfId="66" applyFont="1" applyFill="1" applyAlignment="1">
      <alignment vertical="center"/>
    </xf>
    <xf numFmtId="0" fontId="36" fillId="25" borderId="56" xfId="66" applyFont="1" applyFill="1" applyBorder="1" applyAlignment="1">
      <alignment vertical="center"/>
    </xf>
    <xf numFmtId="0" fontId="54" fillId="25" borderId="0" xfId="66" applyFont="1" applyFill="1"/>
    <xf numFmtId="0" fontId="56" fillId="25" borderId="0" xfId="66" applyFont="1" applyFill="1"/>
    <xf numFmtId="0" fontId="56" fillId="25" borderId="56" xfId="66" applyFont="1" applyFill="1" applyBorder="1"/>
    <xf numFmtId="17" fontId="37" fillId="28" borderId="115" xfId="66" applyNumberFormat="1" applyFont="1" applyFill="1" applyBorder="1" applyAlignment="1">
      <alignment horizontal="center" vertical="center" wrapText="1"/>
    </xf>
    <xf numFmtId="0" fontId="37" fillId="28" borderId="63" xfId="66" applyFont="1" applyFill="1" applyBorder="1" applyAlignment="1">
      <alignment horizontal="center" vertical="center" wrapText="1"/>
    </xf>
    <xf numFmtId="0" fontId="37" fillId="28" borderId="64" xfId="66" applyFont="1" applyFill="1" applyBorder="1" applyAlignment="1">
      <alignment horizontal="center" vertical="center" wrapText="1"/>
    </xf>
    <xf numFmtId="17" fontId="37" fillId="28" borderId="115" xfId="66" applyNumberFormat="1" applyFont="1" applyFill="1" applyBorder="1" applyAlignment="1">
      <alignment horizontal="center" vertical="center"/>
    </xf>
    <xf numFmtId="0" fontId="37" fillId="28" borderId="63" xfId="66" applyFont="1" applyFill="1" applyBorder="1" applyAlignment="1">
      <alignment horizontal="center" vertical="center"/>
    </xf>
    <xf numFmtId="17" fontId="37" fillId="28" borderId="23" xfId="66" applyNumberFormat="1" applyFont="1" applyFill="1" applyBorder="1" applyAlignment="1">
      <alignment horizontal="center" vertical="center"/>
    </xf>
    <xf numFmtId="0" fontId="37" fillId="28" borderId="64" xfId="66" applyFont="1" applyFill="1" applyBorder="1" applyAlignment="1">
      <alignment horizontal="center" vertical="center"/>
    </xf>
    <xf numFmtId="0" fontId="36" fillId="25" borderId="67" xfId="66" applyFont="1" applyFill="1" applyBorder="1" applyAlignment="1">
      <alignment vertical="center"/>
    </xf>
    <xf numFmtId="0" fontId="36" fillId="25" borderId="16" xfId="66" applyFont="1" applyFill="1" applyBorder="1" applyAlignment="1">
      <alignment vertical="center"/>
    </xf>
    <xf numFmtId="3" fontId="36" fillId="25" borderId="16" xfId="66" applyNumberFormat="1" applyFont="1" applyFill="1" applyBorder="1" applyAlignment="1">
      <alignment vertical="center"/>
    </xf>
    <xf numFmtId="3" fontId="52" fillId="0" borderId="68" xfId="66" applyNumberFormat="1" applyFont="1" applyBorder="1" applyAlignment="1">
      <alignment vertical="center"/>
    </xf>
    <xf numFmtId="14" fontId="36" fillId="25" borderId="16" xfId="66" applyNumberFormat="1" applyFont="1" applyFill="1" applyBorder="1" applyAlignment="1">
      <alignment vertical="center"/>
    </xf>
    <xf numFmtId="1" fontId="36" fillId="33" borderId="16" xfId="66" applyNumberFormat="1" applyFont="1" applyFill="1" applyBorder="1" applyAlignment="1">
      <alignment vertical="center"/>
    </xf>
    <xf numFmtId="0" fontId="36" fillId="25" borderId="16" xfId="66" applyFont="1" applyFill="1" applyBorder="1" applyAlignment="1">
      <alignment horizontal="center" vertical="center"/>
    </xf>
    <xf numFmtId="0" fontId="36" fillId="33" borderId="16" xfId="66" applyFont="1" applyFill="1" applyBorder="1" applyAlignment="1">
      <alignment vertical="center"/>
    </xf>
    <xf numFmtId="167" fontId="36" fillId="33" borderId="16" xfId="66" applyNumberFormat="1" applyFont="1" applyFill="1" applyBorder="1" applyAlignment="1">
      <alignment vertical="center"/>
    </xf>
    <xf numFmtId="3" fontId="36" fillId="33" borderId="16" xfId="66" applyNumberFormat="1" applyFont="1" applyFill="1" applyBorder="1" applyAlignment="1">
      <alignment vertical="center"/>
    </xf>
    <xf numFmtId="3" fontId="36" fillId="33" borderId="36" xfId="66" applyNumberFormat="1" applyFont="1" applyFill="1" applyBorder="1" applyAlignment="1">
      <alignment vertical="center"/>
    </xf>
    <xf numFmtId="0" fontId="36" fillId="25" borderId="33" xfId="66" applyFont="1" applyFill="1" applyBorder="1" applyAlignment="1">
      <alignment vertical="center"/>
    </xf>
    <xf numFmtId="0" fontId="36" fillId="25" borderId="36" xfId="66" applyFont="1" applyFill="1" applyBorder="1" applyAlignment="1">
      <alignment vertical="center"/>
    </xf>
    <xf numFmtId="3" fontId="36" fillId="25" borderId="36" xfId="66" applyNumberFormat="1" applyFont="1" applyFill="1" applyBorder="1" applyAlignment="1">
      <alignment vertical="center"/>
    </xf>
    <xf numFmtId="3" fontId="52" fillId="0" borderId="0" xfId="66" applyNumberFormat="1" applyFont="1" applyAlignment="1">
      <alignment vertical="center"/>
    </xf>
    <xf numFmtId="14" fontId="36" fillId="25" borderId="36" xfId="66" applyNumberFormat="1" applyFont="1" applyFill="1" applyBorder="1" applyAlignment="1">
      <alignment vertical="center"/>
    </xf>
    <xf numFmtId="0" fontId="36" fillId="25" borderId="36" xfId="66" applyFont="1" applyFill="1" applyBorder="1" applyAlignment="1">
      <alignment horizontal="center" vertical="center"/>
    </xf>
    <xf numFmtId="0" fontId="36" fillId="25" borderId="30" xfId="66" applyFont="1" applyFill="1" applyBorder="1" applyAlignment="1">
      <alignment vertical="center"/>
    </xf>
    <xf numFmtId="0" fontId="3" fillId="32" borderId="71" xfId="0" applyFont="1" applyFill="1" applyBorder="1" applyAlignment="1">
      <alignment vertical="center"/>
    </xf>
    <xf numFmtId="0" fontId="3" fillId="32" borderId="69" xfId="0" applyFont="1" applyFill="1" applyBorder="1" applyAlignment="1">
      <alignment vertical="center"/>
    </xf>
    <xf numFmtId="167" fontId="3" fillId="32" borderId="69" xfId="0" applyNumberFormat="1" applyFont="1" applyFill="1" applyBorder="1" applyAlignment="1">
      <alignment vertical="center"/>
    </xf>
    <xf numFmtId="3" fontId="3" fillId="32" borderId="69" xfId="0" applyNumberFormat="1" applyFont="1" applyFill="1" applyBorder="1" applyAlignment="1">
      <alignment vertical="center"/>
    </xf>
    <xf numFmtId="3" fontId="3" fillId="32" borderId="52" xfId="0" applyNumberFormat="1" applyFont="1" applyFill="1" applyBorder="1" applyAlignment="1">
      <alignment vertical="center"/>
    </xf>
    <xf numFmtId="167" fontId="3" fillId="32" borderId="116" xfId="0" applyNumberFormat="1" applyFont="1" applyFill="1" applyBorder="1" applyAlignment="1">
      <alignment vertical="center"/>
    </xf>
    <xf numFmtId="0" fontId="50" fillId="27" borderId="113" xfId="66" applyFont="1" applyFill="1" applyBorder="1" applyAlignment="1">
      <alignment vertical="center"/>
    </xf>
    <xf numFmtId="0" fontId="12" fillId="0" borderId="0" xfId="67"/>
    <xf numFmtId="0" fontId="12" fillId="25" borderId="0" xfId="67" applyFill="1"/>
    <xf numFmtId="0" fontId="59" fillId="25" borderId="0" xfId="68" applyFont="1" applyFill="1"/>
    <xf numFmtId="0" fontId="3" fillId="0" borderId="0" xfId="68"/>
    <xf numFmtId="0" fontId="59" fillId="0" borderId="0" xfId="68" applyFont="1"/>
    <xf numFmtId="0" fontId="0" fillId="0" borderId="56" xfId="0" applyBorder="1"/>
    <xf numFmtId="0" fontId="82" fillId="0" borderId="56" xfId="0" applyFont="1" applyBorder="1"/>
    <xf numFmtId="17" fontId="59" fillId="0" borderId="14" xfId="70" quotePrefix="1" applyNumberFormat="1" applyFont="1" applyBorder="1" applyAlignment="1">
      <alignment horizontal="right" vertical="center"/>
    </xf>
    <xf numFmtId="174" fontId="59" fillId="0" borderId="10" xfId="71" applyNumberFormat="1" applyFont="1" applyBorder="1" applyAlignment="1">
      <alignment horizontal="right" vertical="center" wrapText="1"/>
    </xf>
    <xf numFmtId="175" fontId="59" fillId="0" borderId="10" xfId="71" applyNumberFormat="1" applyFont="1" applyBorder="1" applyAlignment="1">
      <alignment horizontal="right" vertical="center" wrapText="1"/>
    </xf>
    <xf numFmtId="174" fontId="59" fillId="0" borderId="20" xfId="71" applyNumberFormat="1" applyFont="1" applyBorder="1" applyAlignment="1">
      <alignment horizontal="right" vertical="center" wrapText="1"/>
    </xf>
    <xf numFmtId="0" fontId="59" fillId="0" borderId="20" xfId="0" applyFont="1" applyBorder="1" applyAlignment="1">
      <alignment horizontal="right" vertical="center" wrapText="1"/>
    </xf>
    <xf numFmtId="164" fontId="59" fillId="0" borderId="10" xfId="72" applyFont="1" applyBorder="1" applyAlignment="1">
      <alignment horizontal="right" vertical="center" wrapText="1"/>
    </xf>
    <xf numFmtId="164" fontId="59" fillId="0" borderId="20" xfId="72" applyFont="1" applyBorder="1" applyAlignment="1">
      <alignment horizontal="right" vertical="center" wrapText="1"/>
    </xf>
    <xf numFmtId="0" fontId="70" fillId="0" borderId="26" xfId="0" applyFont="1" applyBorder="1" applyAlignment="1">
      <alignment horizontal="center" vertical="center" wrapText="1"/>
    </xf>
    <xf numFmtId="0" fontId="70" fillId="0" borderId="27" xfId="0" applyFont="1" applyBorder="1" applyAlignment="1">
      <alignment horizontal="center" vertical="center" wrapText="1"/>
    </xf>
    <xf numFmtId="2" fontId="59" fillId="0" borderId="10" xfId="72" applyNumberFormat="1" applyFont="1" applyBorder="1" applyAlignment="1">
      <alignment horizontal="right" vertical="center"/>
    </xf>
    <xf numFmtId="2" fontId="59" fillId="0" borderId="10" xfId="69" applyNumberFormat="1" applyFont="1" applyBorder="1" applyAlignment="1">
      <alignment vertical="center"/>
    </xf>
    <xf numFmtId="1" fontId="59" fillId="0" borderId="10" xfId="0" applyNumberFormat="1" applyFont="1" applyBorder="1" applyAlignment="1">
      <alignment horizontal="right" vertical="center"/>
    </xf>
    <xf numFmtId="164" fontId="59" fillId="0" borderId="0" xfId="72" applyFont="1" applyBorder="1" applyAlignment="1">
      <alignment vertical="center" wrapText="1"/>
    </xf>
    <xf numFmtId="164" fontId="59" fillId="0" borderId="117" xfId="72" applyFont="1" applyBorder="1" applyAlignment="1">
      <alignment vertical="center" wrapText="1"/>
    </xf>
    <xf numFmtId="164" fontId="59" fillId="0" borderId="118" xfId="72" applyFont="1" applyBorder="1" applyAlignment="1">
      <alignment vertical="center" wrapText="1"/>
    </xf>
    <xf numFmtId="0" fontId="70" fillId="42" borderId="23" xfId="0" applyFont="1" applyFill="1" applyBorder="1" applyAlignment="1">
      <alignment vertical="center" wrapText="1"/>
    </xf>
    <xf numFmtId="0" fontId="70" fillId="42" borderId="14" xfId="0" applyFont="1" applyFill="1" applyBorder="1" applyAlignment="1">
      <alignment vertical="center" wrapText="1"/>
    </xf>
    <xf numFmtId="0" fontId="70" fillId="42" borderId="10" xfId="0" applyFont="1" applyFill="1" applyBorder="1" applyAlignment="1">
      <alignment horizontal="center" vertical="center" wrapText="1"/>
    </xf>
    <xf numFmtId="17" fontId="59" fillId="42" borderId="14" xfId="0" applyNumberFormat="1" applyFont="1" applyFill="1" applyBorder="1" applyAlignment="1">
      <alignment vertical="center" wrapText="1"/>
    </xf>
    <xf numFmtId="164" fontId="59" fillId="42" borderId="10" xfId="72" applyFont="1" applyFill="1" applyBorder="1" applyAlignment="1">
      <alignment horizontal="right" vertical="center"/>
    </xf>
    <xf numFmtId="0" fontId="70" fillId="42" borderId="15" xfId="0" applyFont="1" applyFill="1" applyBorder="1" applyAlignment="1">
      <alignment vertical="center"/>
    </xf>
    <xf numFmtId="164" fontId="59" fillId="42" borderId="21" xfId="72" applyFont="1" applyFill="1" applyBorder="1" applyAlignment="1">
      <alignment horizontal="right" vertical="center" wrapText="1"/>
    </xf>
    <xf numFmtId="164" fontId="59" fillId="42" borderId="42" xfId="72" applyFont="1" applyFill="1" applyBorder="1" applyAlignment="1">
      <alignment horizontal="right" vertical="center" wrapText="1"/>
    </xf>
    <xf numFmtId="2" fontId="59" fillId="42" borderId="10" xfId="72" applyNumberFormat="1" applyFont="1" applyFill="1" applyBorder="1" applyAlignment="1">
      <alignment horizontal="right" vertical="center" wrapText="1"/>
    </xf>
    <xf numFmtId="176" fontId="59" fillId="42" borderId="10" xfId="72" applyNumberFormat="1" applyFont="1" applyFill="1" applyBorder="1" applyAlignment="1">
      <alignment horizontal="right" vertical="center" wrapText="1"/>
    </xf>
    <xf numFmtId="176" fontId="59" fillId="42" borderId="20" xfId="72" applyNumberFormat="1" applyFont="1" applyFill="1" applyBorder="1" applyAlignment="1">
      <alignment horizontal="right" vertical="center" wrapText="1"/>
    </xf>
    <xf numFmtId="0" fontId="70" fillId="42" borderId="14" xfId="0" applyFont="1" applyFill="1" applyBorder="1" applyAlignment="1">
      <alignment vertical="center"/>
    </xf>
    <xf numFmtId="164" fontId="59" fillId="42" borderId="10" xfId="72" applyFont="1" applyFill="1" applyBorder="1" applyAlignment="1">
      <alignment horizontal="right" vertical="center" wrapText="1"/>
    </xf>
    <xf numFmtId="0" fontId="2" fillId="25" borderId="0" xfId="54" applyFont="1" applyFill="1"/>
    <xf numFmtId="0" fontId="2" fillId="25" borderId="0" xfId="58" applyFont="1" applyFill="1"/>
    <xf numFmtId="0" fontId="12" fillId="0" borderId="119" xfId="59" applyFont="1" applyBorder="1" applyAlignment="1">
      <alignment horizontal="center" vertical="center"/>
    </xf>
    <xf numFmtId="0" fontId="12" fillId="0" borderId="10" xfId="59" applyFont="1" applyBorder="1" applyAlignment="1">
      <alignment horizontal="center" vertical="center"/>
    </xf>
    <xf numFmtId="0" fontId="12" fillId="0" borderId="12" xfId="59" applyFont="1" applyBorder="1" applyAlignment="1">
      <alignment horizontal="center" vertical="center"/>
    </xf>
    <xf numFmtId="0" fontId="12" fillId="0" borderId="120" xfId="59" applyFont="1" applyBorder="1" applyAlignment="1">
      <alignment horizontal="center" vertical="center"/>
    </xf>
    <xf numFmtId="0" fontId="12" fillId="0" borderId="0" xfId="59" applyFont="1"/>
    <xf numFmtId="0" fontId="68" fillId="26" borderId="77" xfId="65" applyFont="1" applyFill="1" applyBorder="1" applyAlignment="1">
      <alignment horizontal="left" vertical="center" wrapText="1"/>
    </xf>
    <xf numFmtId="0" fontId="68" fillId="26" borderId="77" xfId="65" applyFont="1" applyFill="1" applyBorder="1" applyAlignment="1">
      <alignment vertical="top" wrapText="1"/>
    </xf>
    <xf numFmtId="0" fontId="72" fillId="27" borderId="22" xfId="0" applyFont="1" applyFill="1" applyBorder="1" applyAlignment="1">
      <alignment horizontal="center"/>
    </xf>
    <xf numFmtId="0" fontId="72" fillId="27" borderId="31" xfId="0" applyFont="1" applyFill="1" applyBorder="1" applyAlignment="1">
      <alignment horizontal="center"/>
    </xf>
    <xf numFmtId="0" fontId="72" fillId="27" borderId="32" xfId="0" applyFont="1" applyFill="1" applyBorder="1" applyAlignment="1">
      <alignment horizontal="center"/>
    </xf>
    <xf numFmtId="0" fontId="59" fillId="38" borderId="72" xfId="0" applyFont="1" applyFill="1" applyBorder="1" applyAlignment="1">
      <alignment horizontal="center"/>
    </xf>
    <xf numFmtId="0" fontId="59" fillId="38" borderId="73" xfId="0" applyFont="1" applyFill="1" applyBorder="1" applyAlignment="1">
      <alignment horizontal="center"/>
    </xf>
    <xf numFmtId="0" fontId="59" fillId="38" borderId="41" xfId="0" applyFont="1" applyFill="1" applyBorder="1" applyAlignment="1">
      <alignment horizontal="center"/>
    </xf>
    <xf numFmtId="0" fontId="80" fillId="27" borderId="50" xfId="0" applyFont="1" applyFill="1" applyBorder="1" applyAlignment="1">
      <alignment horizontal="center" vertical="center"/>
    </xf>
    <xf numFmtId="0" fontId="80" fillId="27" borderId="51" xfId="0" applyFont="1" applyFill="1" applyBorder="1" applyAlignment="1">
      <alignment horizontal="center" vertical="center"/>
    </xf>
    <xf numFmtId="0" fontId="80" fillId="27" borderId="46" xfId="0" applyFont="1" applyFill="1" applyBorder="1" applyAlignment="1">
      <alignment horizontal="center" vertical="center"/>
    </xf>
    <xf numFmtId="0" fontId="74" fillId="0" borderId="25" xfId="0" applyFont="1" applyBorder="1" applyAlignment="1">
      <alignment horizontal="center" vertical="center" wrapText="1"/>
    </xf>
    <xf numFmtId="0" fontId="74" fillId="0" borderId="26" xfId="0" applyFont="1" applyBorder="1" applyAlignment="1">
      <alignment horizontal="center" vertical="center" wrapText="1"/>
    </xf>
    <xf numFmtId="0" fontId="74" fillId="0" borderId="65" xfId="0" applyFont="1" applyBorder="1" applyAlignment="1">
      <alignment horizontal="center" vertical="center" wrapText="1"/>
    </xf>
    <xf numFmtId="0" fontId="31" fillId="32" borderId="15" xfId="50" applyFont="1" applyFill="1" applyBorder="1" applyAlignment="1">
      <alignment horizontal="left" vertical="center"/>
    </xf>
    <xf numFmtId="0" fontId="31" fillId="32" borderId="21" xfId="50" applyFont="1" applyFill="1" applyBorder="1" applyAlignment="1">
      <alignment horizontal="left" vertical="center"/>
    </xf>
    <xf numFmtId="172" fontId="38" fillId="0" borderId="21" xfId="49" applyNumberFormat="1" applyFont="1" applyBorder="1" applyAlignment="1">
      <alignment vertical="center"/>
    </xf>
    <xf numFmtId="172" fontId="38" fillId="0" borderId="24" xfId="49" applyNumberFormat="1" applyFont="1" applyBorder="1" applyAlignment="1">
      <alignment vertical="center"/>
    </xf>
    <xf numFmtId="0" fontId="31" fillId="32" borderId="14" xfId="50" applyFont="1" applyFill="1" applyBorder="1" applyAlignment="1">
      <alignment horizontal="left" vertical="center"/>
    </xf>
    <xf numFmtId="0" fontId="31" fillId="32" borderId="10" xfId="50" applyFont="1" applyFill="1" applyBorder="1" applyAlignment="1">
      <alignment horizontal="left" vertical="center"/>
    </xf>
    <xf numFmtId="168" fontId="38" fillId="0" borderId="10" xfId="49" applyNumberFormat="1" applyFont="1" applyBorder="1" applyAlignment="1">
      <alignment horizontal="right" vertical="center"/>
    </xf>
    <xf numFmtId="168" fontId="38" fillId="0" borderId="20" xfId="49" applyNumberFormat="1" applyFont="1" applyBorder="1" applyAlignment="1">
      <alignment horizontal="right" vertical="center"/>
    </xf>
    <xf numFmtId="0" fontId="47" fillId="0" borderId="10" xfId="49" applyFont="1" applyBorder="1" applyAlignment="1">
      <alignment horizontal="right" vertical="center" wrapText="1"/>
    </xf>
    <xf numFmtId="14" fontId="12" fillId="0" borderId="10" xfId="50" applyNumberFormat="1" applyFont="1" applyBorder="1" applyAlignment="1">
      <alignment horizontal="right" vertical="center" wrapText="1"/>
    </xf>
    <xf numFmtId="0" fontId="12" fillId="0" borderId="10" xfId="50" applyFont="1" applyBorder="1" applyAlignment="1">
      <alignment horizontal="right" vertical="center" wrapText="1"/>
    </xf>
    <xf numFmtId="0" fontId="48" fillId="30" borderId="14" xfId="50" applyFont="1" applyFill="1" applyBorder="1" applyAlignment="1">
      <alignment horizontal="center" vertical="center"/>
    </xf>
    <xf numFmtId="0" fontId="48" fillId="30" borderId="10" xfId="50" applyFont="1" applyFill="1" applyBorder="1" applyAlignment="1">
      <alignment horizontal="center" vertical="center"/>
    </xf>
    <xf numFmtId="0" fontId="48" fillId="30" borderId="20" xfId="50" applyFont="1" applyFill="1" applyBorder="1" applyAlignment="1">
      <alignment horizontal="center" vertical="center"/>
    </xf>
    <xf numFmtId="0" fontId="31" fillId="32" borderId="55" xfId="50" applyFont="1" applyFill="1" applyBorder="1" applyAlignment="1">
      <alignment horizontal="left" vertical="center"/>
    </xf>
    <xf numFmtId="0" fontId="31" fillId="32" borderId="43" xfId="50" applyFont="1" applyFill="1" applyBorder="1" applyAlignment="1">
      <alignment horizontal="left" vertical="center"/>
    </xf>
    <xf numFmtId="0" fontId="38" fillId="0" borderId="42" xfId="51" applyFont="1" applyBorder="1" applyAlignment="1">
      <alignment horizontal="right" vertical="center" wrapText="1"/>
    </xf>
    <xf numFmtId="0" fontId="38" fillId="0" borderId="44" xfId="51" applyFont="1" applyBorder="1" applyAlignment="1">
      <alignment horizontal="right" vertical="center" wrapText="1"/>
    </xf>
    <xf numFmtId="0" fontId="38" fillId="0" borderId="48" xfId="51" applyFont="1" applyBorder="1" applyAlignment="1">
      <alignment horizontal="right" vertical="center" wrapText="1"/>
    </xf>
    <xf numFmtId="0" fontId="31" fillId="29" borderId="14" xfId="50" applyFont="1" applyFill="1" applyBorder="1" applyAlignment="1">
      <alignment horizontal="center" vertical="center"/>
    </xf>
    <xf numFmtId="0" fontId="31" fillId="29" borderId="10" xfId="50" applyFont="1" applyFill="1" applyBorder="1" applyAlignment="1">
      <alignment horizontal="center" vertical="center"/>
    </xf>
    <xf numFmtId="0" fontId="44" fillId="32" borderId="25" xfId="51" applyFont="1" applyFill="1" applyBorder="1" applyAlignment="1">
      <alignment horizontal="center" vertical="center" wrapText="1"/>
    </xf>
    <xf numFmtId="0" fontId="44" fillId="32" borderId="27" xfId="51" applyFont="1" applyFill="1" applyBorder="1" applyAlignment="1">
      <alignment horizontal="center" vertical="center" wrapText="1"/>
    </xf>
    <xf numFmtId="170" fontId="12" fillId="0" borderId="25" xfId="43" applyNumberFormat="1" applyBorder="1" applyAlignment="1">
      <alignment horizontal="right" vertical="center" wrapText="1"/>
    </xf>
    <xf numFmtId="170" fontId="12" fillId="0" borderId="27" xfId="43" applyNumberFormat="1" applyBorder="1" applyAlignment="1">
      <alignment horizontal="right" vertical="center" wrapText="1"/>
    </xf>
    <xf numFmtId="22" fontId="47" fillId="0" borderId="10" xfId="49" applyNumberFormat="1" applyFont="1" applyBorder="1" applyAlignment="1">
      <alignment horizontal="right" vertical="center" wrapText="1"/>
    </xf>
    <xf numFmtId="22" fontId="47" fillId="0" borderId="20" xfId="49" applyNumberFormat="1" applyFont="1" applyBorder="1" applyAlignment="1">
      <alignment horizontal="right" vertical="center" wrapText="1"/>
    </xf>
    <xf numFmtId="0" fontId="31" fillId="32" borderId="25" xfId="50" applyFont="1" applyFill="1" applyBorder="1" applyAlignment="1">
      <alignment horizontal="left" vertical="center"/>
    </xf>
    <xf numFmtId="0" fontId="31" fillId="32" borderId="27" xfId="50" applyFont="1" applyFill="1" applyBorder="1" applyAlignment="1">
      <alignment horizontal="left" vertical="center"/>
    </xf>
    <xf numFmtId="0" fontId="46" fillId="27" borderId="60" xfId="50" applyFont="1" applyFill="1" applyBorder="1" applyAlignment="1">
      <alignment horizontal="center" vertical="center"/>
    </xf>
    <xf numFmtId="0" fontId="46" fillId="27" borderId="61" xfId="50" applyFont="1" applyFill="1" applyBorder="1" applyAlignment="1">
      <alignment horizontal="center" vertical="center"/>
    </xf>
    <xf numFmtId="0" fontId="46" fillId="27" borderId="37" xfId="50" applyFont="1" applyFill="1" applyBorder="1" applyAlignment="1">
      <alignment horizontal="center" vertical="center"/>
    </xf>
    <xf numFmtId="0" fontId="31" fillId="32" borderId="18" xfId="50" applyFont="1" applyFill="1" applyBorder="1" applyAlignment="1">
      <alignment horizontal="left" vertical="center"/>
    </xf>
    <xf numFmtId="0" fontId="31" fillId="32" borderId="16" xfId="50" applyFont="1" applyFill="1" applyBorder="1" applyAlignment="1">
      <alignment horizontal="left" vertical="center"/>
    </xf>
    <xf numFmtId="0" fontId="47" fillId="0" borderId="16" xfId="49" applyFont="1" applyBorder="1" applyAlignment="1">
      <alignment horizontal="right" vertical="center" wrapText="1"/>
    </xf>
    <xf numFmtId="0" fontId="47" fillId="0" borderId="17" xfId="49" applyFont="1" applyBorder="1" applyAlignment="1">
      <alignment horizontal="right" vertical="center" wrapText="1"/>
    </xf>
    <xf numFmtId="0" fontId="73" fillId="0" borderId="10" xfId="49" applyFont="1" applyBorder="1" applyAlignment="1">
      <alignment horizontal="right" vertical="center" wrapText="1"/>
    </xf>
    <xf numFmtId="0" fontId="73" fillId="0" borderId="20" xfId="49" applyFont="1" applyBorder="1" applyAlignment="1">
      <alignment horizontal="right" vertical="center" wrapText="1"/>
    </xf>
    <xf numFmtId="0" fontId="31" fillId="32" borderId="28" xfId="50" applyFont="1" applyFill="1" applyBorder="1" applyAlignment="1">
      <alignment horizontal="left" vertical="center"/>
    </xf>
    <xf numFmtId="0" fontId="31" fillId="32" borderId="29" xfId="50" applyFont="1" applyFill="1" applyBorder="1" applyAlignment="1">
      <alignment horizontal="left" vertical="center"/>
    </xf>
    <xf numFmtId="0" fontId="12" fillId="0" borderId="20" xfId="50" applyFont="1" applyBorder="1" applyAlignment="1">
      <alignment horizontal="right" vertical="center" wrapText="1"/>
    </xf>
    <xf numFmtId="168" fontId="47" fillId="0" borderId="10" xfId="49" applyNumberFormat="1" applyFont="1" applyBorder="1" applyAlignment="1">
      <alignment horizontal="right" vertical="center" wrapText="1"/>
    </xf>
    <xf numFmtId="168" fontId="47" fillId="0" borderId="20" xfId="49" applyNumberFormat="1" applyFont="1" applyBorder="1" applyAlignment="1">
      <alignment horizontal="right" vertical="center" wrapText="1"/>
    </xf>
    <xf numFmtId="168" fontId="12" fillId="0" borderId="10" xfId="50" applyNumberFormat="1" applyFont="1" applyBorder="1" applyAlignment="1">
      <alignment horizontal="right" vertical="center" wrapText="1"/>
    </xf>
    <xf numFmtId="168" fontId="12" fillId="0" borderId="20" xfId="50" applyNumberFormat="1" applyFont="1" applyBorder="1" applyAlignment="1">
      <alignment horizontal="right" vertical="center" wrapText="1"/>
    </xf>
    <xf numFmtId="170" fontId="39" fillId="29" borderId="25" xfId="52" applyNumberFormat="1" applyFont="1" applyFill="1" applyBorder="1" applyAlignment="1">
      <alignment horizontal="right" vertical="center" wrapText="1"/>
    </xf>
    <xf numFmtId="170" fontId="39" fillId="29" borderId="27" xfId="52" applyNumberFormat="1" applyFont="1" applyFill="1" applyBorder="1" applyAlignment="1">
      <alignment horizontal="right" vertical="center" wrapText="1"/>
    </xf>
    <xf numFmtId="168" fontId="12" fillId="0" borderId="25" xfId="50" applyNumberFormat="1" applyFont="1" applyBorder="1" applyAlignment="1">
      <alignment horizontal="center" vertical="center" wrapText="1"/>
    </xf>
    <xf numFmtId="168" fontId="12" fillId="0" borderId="27" xfId="50" applyNumberFormat="1" applyFont="1" applyBorder="1" applyAlignment="1">
      <alignment horizontal="center" vertical="center" wrapText="1"/>
    </xf>
    <xf numFmtId="168" fontId="12" fillId="40" borderId="25" xfId="50" applyNumberFormat="1" applyFont="1" applyFill="1" applyBorder="1" applyAlignment="1">
      <alignment horizontal="center" vertical="center" wrapText="1"/>
    </xf>
    <xf numFmtId="168" fontId="12" fillId="40" borderId="65" xfId="50" applyNumberFormat="1" applyFont="1" applyFill="1" applyBorder="1" applyAlignment="1">
      <alignment horizontal="center" vertical="center" wrapText="1"/>
    </xf>
    <xf numFmtId="168" fontId="12" fillId="0" borderId="42" xfId="50" applyNumberFormat="1" applyFont="1" applyBorder="1" applyAlignment="1">
      <alignment horizontal="right" vertical="center" wrapText="1"/>
    </xf>
    <xf numFmtId="168" fontId="12" fillId="0" borderId="44" xfId="50" applyNumberFormat="1" applyFont="1" applyBorder="1" applyAlignment="1">
      <alignment horizontal="right" vertical="center" wrapText="1"/>
    </xf>
    <xf numFmtId="168" fontId="12" fillId="0" borderId="48" xfId="50" applyNumberFormat="1" applyFont="1" applyBorder="1" applyAlignment="1">
      <alignment horizontal="right" vertical="center" wrapText="1"/>
    </xf>
    <xf numFmtId="169" fontId="12" fillId="0" borderId="10" xfId="50" applyNumberFormat="1" applyFont="1" applyBorder="1" applyAlignment="1">
      <alignment horizontal="right" vertical="center"/>
    </xf>
    <xf numFmtId="169" fontId="12" fillId="0" borderId="20" xfId="50" applyNumberFormat="1" applyFont="1" applyBorder="1" applyAlignment="1">
      <alignment horizontal="right" vertical="center"/>
    </xf>
    <xf numFmtId="0" fontId="31" fillId="32" borderId="14" xfId="63" applyFont="1" applyFill="1" applyBorder="1" applyAlignment="1">
      <alignment horizontal="left" vertical="center"/>
    </xf>
    <xf numFmtId="0" fontId="31" fillId="32" borderId="10" xfId="63" applyFont="1" applyFill="1" applyBorder="1" applyAlignment="1">
      <alignment horizontal="left" vertical="center"/>
    </xf>
    <xf numFmtId="0" fontId="41" fillId="0" borderId="10" xfId="64" applyFont="1" applyBorder="1" applyAlignment="1">
      <alignment vertical="center" wrapText="1"/>
    </xf>
    <xf numFmtId="0" fontId="41" fillId="0" borderId="20" xfId="64" applyFont="1" applyBorder="1" applyAlignment="1">
      <alignment vertical="center" wrapText="1"/>
    </xf>
    <xf numFmtId="0" fontId="31" fillId="32" borderId="15" xfId="63" applyFont="1" applyFill="1" applyBorder="1" applyAlignment="1">
      <alignment horizontal="left" vertical="center"/>
    </xf>
    <xf numFmtId="0" fontId="31" fillId="32" borderId="21" xfId="63" applyFont="1" applyFill="1" applyBorder="1" applyAlignment="1">
      <alignment horizontal="left" vertical="center"/>
    </xf>
    <xf numFmtId="0" fontId="63" fillId="0" borderId="21" xfId="51" applyFont="1" applyBorder="1" applyAlignment="1">
      <alignment horizontal="right" vertical="center"/>
    </xf>
    <xf numFmtId="0" fontId="12" fillId="0" borderId="21" xfId="51" applyFont="1" applyBorder="1" applyAlignment="1">
      <alignment horizontal="right" vertical="center"/>
    </xf>
    <xf numFmtId="0" fontId="12" fillId="0" borderId="24" xfId="51" applyFont="1" applyBorder="1" applyAlignment="1">
      <alignment horizontal="right" vertical="center"/>
    </xf>
    <xf numFmtId="0" fontId="40" fillId="27" borderId="38" xfId="50" applyFont="1" applyFill="1" applyBorder="1" applyAlignment="1">
      <alignment horizontal="center" vertical="center"/>
    </xf>
    <xf numFmtId="0" fontId="40" fillId="27" borderId="39" xfId="50" applyFont="1" applyFill="1" applyBorder="1" applyAlignment="1">
      <alignment horizontal="center" vertical="center"/>
    </xf>
    <xf numFmtId="0" fontId="40" fillId="27" borderId="40" xfId="50" applyFont="1" applyFill="1" applyBorder="1" applyAlignment="1">
      <alignment horizontal="center" vertical="center"/>
    </xf>
    <xf numFmtId="0" fontId="38" fillId="0" borderId="28" xfId="49" applyFont="1" applyBorder="1" applyAlignment="1">
      <alignment horizontal="center" vertical="center"/>
    </xf>
    <xf numFmtId="0" fontId="38" fillId="0" borderId="51" xfId="49" applyFont="1" applyBorder="1" applyAlignment="1">
      <alignment horizontal="center" vertical="center"/>
    </xf>
    <xf numFmtId="0" fontId="38" fillId="0" borderId="46" xfId="49" applyFont="1" applyBorder="1" applyAlignment="1">
      <alignment horizontal="center" vertical="center"/>
    </xf>
    <xf numFmtId="168" fontId="38" fillId="0" borderId="25" xfId="49" applyNumberFormat="1" applyFont="1" applyBorder="1" applyAlignment="1">
      <alignment horizontal="center" vertical="center"/>
    </xf>
    <xf numFmtId="168" fontId="38" fillId="0" borderId="26" xfId="49" applyNumberFormat="1" applyFont="1" applyBorder="1" applyAlignment="1">
      <alignment horizontal="center" vertical="center"/>
    </xf>
    <xf numFmtId="168" fontId="38" fillId="0" borderId="65" xfId="49" applyNumberFormat="1" applyFont="1" applyBorder="1" applyAlignment="1">
      <alignment horizontal="center" vertical="center"/>
    </xf>
    <xf numFmtId="0" fontId="41" fillId="0" borderId="10" xfId="64" applyFont="1" applyBorder="1" applyAlignment="1">
      <alignment vertical="center"/>
    </xf>
    <xf numFmtId="14" fontId="41" fillId="0" borderId="10" xfId="64" applyNumberFormat="1" applyFont="1" applyBorder="1" applyAlignment="1">
      <alignment vertical="center"/>
    </xf>
    <xf numFmtId="0" fontId="41" fillId="0" borderId="20" xfId="64" applyFont="1" applyBorder="1" applyAlignment="1">
      <alignment vertical="center"/>
    </xf>
    <xf numFmtId="0" fontId="41" fillId="25" borderId="10" xfId="53" applyFont="1" applyFill="1" applyBorder="1" applyAlignment="1">
      <alignment horizontal="right" vertical="center"/>
    </xf>
    <xf numFmtId="14" fontId="41" fillId="25" borderId="10" xfId="53" applyNumberFormat="1" applyFont="1" applyFill="1" applyBorder="1" applyAlignment="1">
      <alignment horizontal="right" vertical="center"/>
    </xf>
    <xf numFmtId="14" fontId="41" fillId="25" borderId="20" xfId="53" applyNumberFormat="1" applyFont="1" applyFill="1" applyBorder="1" applyAlignment="1">
      <alignment horizontal="right" vertical="center"/>
    </xf>
    <xf numFmtId="22" fontId="41" fillId="25" borderId="10" xfId="53" applyNumberFormat="1" applyFont="1" applyFill="1" applyBorder="1" applyAlignment="1">
      <alignment horizontal="right" vertical="center"/>
    </xf>
    <xf numFmtId="22" fontId="41" fillId="25" borderId="20" xfId="53" applyNumberFormat="1" applyFont="1" applyFill="1" applyBorder="1" applyAlignment="1">
      <alignment horizontal="right" vertical="center"/>
    </xf>
    <xf numFmtId="0" fontId="41" fillId="25" borderId="10" xfId="53" applyFont="1" applyFill="1" applyBorder="1" applyAlignment="1">
      <alignment horizontal="center" vertical="top"/>
    </xf>
    <xf numFmtId="49" fontId="41" fillId="25" borderId="10" xfId="53" applyNumberFormat="1" applyFont="1" applyFill="1" applyBorder="1" applyAlignment="1">
      <alignment horizontal="center" vertical="top"/>
    </xf>
    <xf numFmtId="49" fontId="41" fillId="25" borderId="20" xfId="53" applyNumberFormat="1" applyFont="1" applyFill="1" applyBorder="1" applyAlignment="1">
      <alignment horizontal="center" vertical="top"/>
    </xf>
    <xf numFmtId="0" fontId="34" fillId="27" borderId="60" xfId="53" applyFont="1" applyFill="1" applyBorder="1" applyAlignment="1">
      <alignment horizontal="center" vertical="center"/>
    </xf>
    <xf numFmtId="0" fontId="34" fillId="27" borderId="61" xfId="53" applyFont="1" applyFill="1" applyBorder="1" applyAlignment="1">
      <alignment horizontal="center" vertical="center"/>
    </xf>
    <xf numFmtId="0" fontId="34" fillId="27" borderId="37" xfId="53" applyFont="1" applyFill="1" applyBorder="1" applyAlignment="1">
      <alignment horizontal="center" vertical="center"/>
    </xf>
    <xf numFmtId="0" fontId="39" fillId="32" borderId="18" xfId="53" applyFont="1" applyFill="1" applyBorder="1" applyAlignment="1">
      <alignment horizontal="left" vertical="center"/>
    </xf>
    <xf numFmtId="0" fontId="39" fillId="32" borderId="16" xfId="53" applyFont="1" applyFill="1" applyBorder="1" applyAlignment="1">
      <alignment horizontal="left" vertical="center"/>
    </xf>
    <xf numFmtId="0" fontId="41" fillId="25" borderId="16" xfId="53" applyFont="1" applyFill="1" applyBorder="1" applyAlignment="1">
      <alignment horizontal="center" vertical="center"/>
    </xf>
    <xf numFmtId="0" fontId="41" fillId="25" borderId="17" xfId="53" applyFont="1" applyFill="1" applyBorder="1" applyAlignment="1">
      <alignment horizontal="center" vertical="center"/>
    </xf>
    <xf numFmtId="0" fontId="41" fillId="0" borderId="14" xfId="53" applyFont="1" applyBorder="1"/>
    <xf numFmtId="0" fontId="41" fillId="0" borderId="10" xfId="53" applyFont="1" applyBorder="1"/>
    <xf numFmtId="0" fontId="41" fillId="0" borderId="20" xfId="53" applyFont="1" applyBorder="1"/>
    <xf numFmtId="0" fontId="39" fillId="31" borderId="10" xfId="53" applyFont="1" applyFill="1" applyBorder="1" applyAlignment="1">
      <alignment horizontal="center" vertical="center"/>
    </xf>
    <xf numFmtId="0" fontId="39" fillId="31" borderId="20" xfId="53" applyFont="1" applyFill="1" applyBorder="1" applyAlignment="1">
      <alignment horizontal="center" vertical="center"/>
    </xf>
    <xf numFmtId="0" fontId="41" fillId="25" borderId="20" xfId="53" applyFont="1" applyFill="1" applyBorder="1" applyAlignment="1">
      <alignment horizontal="right" vertical="center"/>
    </xf>
    <xf numFmtId="0" fontId="41" fillId="25" borderId="10" xfId="53" applyFont="1" applyFill="1" applyBorder="1" applyAlignment="1">
      <alignment horizontal="right" vertical="center" wrapText="1"/>
    </xf>
    <xf numFmtId="0" fontId="41" fillId="25" borderId="20" xfId="53" applyFont="1" applyFill="1" applyBorder="1" applyAlignment="1">
      <alignment horizontal="right" vertical="center" wrapText="1"/>
    </xf>
    <xf numFmtId="0" fontId="39" fillId="32" borderId="14" xfId="47" applyFont="1" applyFill="1" applyBorder="1" applyAlignment="1">
      <alignment vertical="center" wrapText="1"/>
    </xf>
    <xf numFmtId="0" fontId="39" fillId="32" borderId="10" xfId="47" applyFont="1" applyFill="1" applyBorder="1" applyAlignment="1">
      <alignment vertical="center" wrapText="1"/>
    </xf>
    <xf numFmtId="0" fontId="41" fillId="25" borderId="10" xfId="47" applyFont="1" applyFill="1" applyBorder="1" applyAlignment="1">
      <alignment horizontal="right" vertical="center" wrapText="1"/>
    </xf>
    <xf numFmtId="0" fontId="41" fillId="25" borderId="20" xfId="47" applyFont="1" applyFill="1" applyBorder="1" applyAlignment="1">
      <alignment horizontal="right" vertical="center" wrapText="1"/>
    </xf>
    <xf numFmtId="0" fontId="34" fillId="27" borderId="60" xfId="47" applyFont="1" applyFill="1" applyBorder="1" applyAlignment="1">
      <alignment horizontal="center" vertical="center"/>
    </xf>
    <xf numFmtId="0" fontId="34" fillId="27" borderId="61" xfId="47" applyFont="1" applyFill="1" applyBorder="1" applyAlignment="1">
      <alignment horizontal="center" vertical="center"/>
    </xf>
    <xf numFmtId="0" fontId="34" fillId="27" borderId="37" xfId="47" applyFont="1" applyFill="1" applyBorder="1" applyAlignment="1">
      <alignment horizontal="center" vertical="center"/>
    </xf>
    <xf numFmtId="0" fontId="39" fillId="32" borderId="18" xfId="47" applyFont="1" applyFill="1" applyBorder="1" applyAlignment="1">
      <alignment vertical="center"/>
    </xf>
    <xf numFmtId="0" fontId="39" fillId="32" borderId="16" xfId="47" applyFont="1" applyFill="1" applyBorder="1" applyAlignment="1">
      <alignment vertical="center"/>
    </xf>
    <xf numFmtId="0" fontId="41" fillId="25" borderId="16" xfId="47" applyFont="1" applyFill="1" applyBorder="1" applyAlignment="1">
      <alignment horizontal="right" vertical="center"/>
    </xf>
    <xf numFmtId="0" fontId="41" fillId="25" borderId="17" xfId="47" applyFont="1" applyFill="1" applyBorder="1" applyAlignment="1">
      <alignment horizontal="right" vertical="center"/>
    </xf>
    <xf numFmtId="0" fontId="39" fillId="32" borderId="14" xfId="47" applyFont="1" applyFill="1" applyBorder="1" applyAlignment="1">
      <alignment vertical="center"/>
    </xf>
    <xf numFmtId="0" fontId="39" fillId="32" borderId="10" xfId="47" applyFont="1" applyFill="1" applyBorder="1" applyAlignment="1">
      <alignment vertical="center"/>
    </xf>
    <xf numFmtId="14" fontId="41" fillId="25" borderId="10" xfId="47" applyNumberFormat="1" applyFont="1" applyFill="1" applyBorder="1" applyAlignment="1">
      <alignment horizontal="right" vertical="center"/>
    </xf>
    <xf numFmtId="0" fontId="41" fillId="25" borderId="10" xfId="47" applyFont="1" applyFill="1" applyBorder="1" applyAlignment="1">
      <alignment horizontal="right" vertical="center"/>
    </xf>
    <xf numFmtId="0" fontId="41" fillId="25" borderId="20" xfId="47" applyFont="1" applyFill="1" applyBorder="1" applyAlignment="1">
      <alignment horizontal="right" vertical="center"/>
    </xf>
    <xf numFmtId="0" fontId="41" fillId="25" borderId="10" xfId="47" applyNumberFormat="1" applyFont="1" applyFill="1" applyBorder="1" applyAlignment="1">
      <alignment horizontal="right" vertical="center"/>
    </xf>
    <xf numFmtId="0" fontId="41" fillId="25" borderId="20" xfId="47" applyNumberFormat="1" applyFont="1" applyFill="1" applyBorder="1" applyAlignment="1">
      <alignment horizontal="right" vertical="center"/>
    </xf>
    <xf numFmtId="22" fontId="41" fillId="25" borderId="10" xfId="47" applyNumberFormat="1" applyFont="1" applyFill="1" applyBorder="1" applyAlignment="1">
      <alignment horizontal="right" vertical="center"/>
    </xf>
    <xf numFmtId="17" fontId="12" fillId="0" borderId="34" xfId="57" applyNumberFormat="1" applyBorder="1"/>
    <xf numFmtId="17" fontId="12" fillId="0" borderId="27" xfId="57" applyNumberFormat="1" applyBorder="1"/>
    <xf numFmtId="0" fontId="37" fillId="32" borderId="18" xfId="57" applyFont="1" applyFill="1" applyBorder="1" applyAlignment="1">
      <alignment horizontal="center" vertical="center"/>
    </xf>
    <xf numFmtId="0" fontId="37" fillId="32" borderId="16" xfId="57" applyFont="1" applyFill="1" applyBorder="1" applyAlignment="1">
      <alignment horizontal="center" vertical="center"/>
    </xf>
    <xf numFmtId="0" fontId="37" fillId="32" borderId="14" xfId="57" applyFont="1" applyFill="1" applyBorder="1" applyAlignment="1">
      <alignment horizontal="center" vertical="center"/>
    </xf>
    <xf numFmtId="0" fontId="37" fillId="32" borderId="10" xfId="57" applyFont="1" applyFill="1" applyBorder="1" applyAlignment="1">
      <alignment horizontal="center" vertical="center"/>
    </xf>
    <xf numFmtId="0" fontId="10" fillId="0" borderId="10" xfId="57" applyFont="1" applyBorder="1" applyAlignment="1">
      <alignment horizontal="center" vertical="center"/>
    </xf>
    <xf numFmtId="0" fontId="31" fillId="32" borderId="14" xfId="57" applyFont="1" applyFill="1" applyBorder="1" applyAlignment="1">
      <alignment horizontal="center" vertical="center"/>
    </xf>
    <xf numFmtId="0" fontId="31" fillId="32" borderId="10" xfId="57" applyFont="1" applyFill="1" applyBorder="1" applyAlignment="1">
      <alignment horizontal="center" vertical="center"/>
    </xf>
    <xf numFmtId="0" fontId="31" fillId="32" borderId="10" xfId="57" applyFont="1" applyFill="1" applyBorder="1" applyAlignment="1">
      <alignment horizontal="center" vertical="center" wrapText="1"/>
    </xf>
    <xf numFmtId="0" fontId="31" fillId="32" borderId="20" xfId="57" applyFont="1" applyFill="1" applyBorder="1" applyAlignment="1">
      <alignment horizontal="center" vertical="center"/>
    </xf>
    <xf numFmtId="0" fontId="31" fillId="32" borderId="34" xfId="57" applyFont="1" applyFill="1" applyBorder="1"/>
    <xf numFmtId="0" fontId="31" fillId="32" borderId="27" xfId="57" applyFont="1" applyFill="1" applyBorder="1"/>
    <xf numFmtId="0" fontId="37" fillId="32" borderId="34" xfId="58" applyFont="1" applyFill="1" applyBorder="1" applyAlignment="1">
      <alignment vertical="center"/>
    </xf>
    <xf numFmtId="0" fontId="37" fillId="32" borderId="26" xfId="58" applyFont="1" applyFill="1" applyBorder="1" applyAlignment="1">
      <alignment vertical="center"/>
    </xf>
    <xf numFmtId="0" fontId="37" fillId="32" borderId="27" xfId="58" applyFont="1" applyFill="1" applyBorder="1" applyAlignment="1">
      <alignment vertical="center"/>
    </xf>
    <xf numFmtId="0" fontId="10" fillId="25" borderId="10" xfId="58" applyFill="1" applyBorder="1" applyAlignment="1">
      <alignment horizontal="right" vertical="center"/>
    </xf>
    <xf numFmtId="0" fontId="10" fillId="25" borderId="20" xfId="58" applyFill="1" applyBorder="1" applyAlignment="1">
      <alignment horizontal="right" vertical="center"/>
    </xf>
    <xf numFmtId="0" fontId="50" fillId="27" borderId="38" xfId="58" applyFont="1" applyFill="1" applyBorder="1" applyAlignment="1">
      <alignment horizontal="center" vertical="center"/>
    </xf>
    <xf numFmtId="0" fontId="50" fillId="27" borderId="39" xfId="58" applyFont="1" applyFill="1" applyBorder="1" applyAlignment="1">
      <alignment horizontal="center" vertical="center"/>
    </xf>
    <xf numFmtId="0" fontId="50" fillId="27" borderId="40" xfId="58" applyFont="1" applyFill="1" applyBorder="1" applyAlignment="1">
      <alignment horizontal="center" vertical="center"/>
    </xf>
    <xf numFmtId="0" fontId="37" fillId="32" borderId="66" xfId="58" applyFont="1" applyFill="1" applyBorder="1" applyAlignment="1">
      <alignment vertical="center"/>
    </xf>
    <xf numFmtId="0" fontId="37" fillId="32" borderId="53" xfId="58" applyFont="1" applyFill="1" applyBorder="1" applyAlignment="1">
      <alignment vertical="center"/>
    </xf>
    <xf numFmtId="0" fontId="37" fillId="32" borderId="67" xfId="58" applyFont="1" applyFill="1" applyBorder="1" applyAlignment="1">
      <alignment vertical="center"/>
    </xf>
    <xf numFmtId="0" fontId="10" fillId="25" borderId="16" xfId="58" applyFill="1" applyBorder="1" applyAlignment="1">
      <alignment horizontal="right" vertical="center"/>
    </xf>
    <xf numFmtId="0" fontId="10" fillId="25" borderId="17" xfId="58" applyFill="1" applyBorder="1" applyAlignment="1">
      <alignment horizontal="right" vertical="center"/>
    </xf>
    <xf numFmtId="49" fontId="0" fillId="25" borderId="10" xfId="58" applyNumberFormat="1" applyFont="1" applyFill="1" applyBorder="1" applyAlignment="1">
      <alignment horizontal="right" vertical="center"/>
    </xf>
    <xf numFmtId="49" fontId="10" fillId="25" borderId="10" xfId="58" applyNumberFormat="1" applyFill="1" applyBorder="1" applyAlignment="1">
      <alignment horizontal="right" vertical="center"/>
    </xf>
    <xf numFmtId="49" fontId="10" fillId="25" borderId="20" xfId="58" applyNumberFormat="1" applyFill="1" applyBorder="1" applyAlignment="1">
      <alignment horizontal="right" vertical="center"/>
    </xf>
    <xf numFmtId="0" fontId="37" fillId="32" borderId="34" xfId="58" applyFont="1" applyFill="1" applyBorder="1" applyAlignment="1">
      <alignment vertical="center" wrapText="1"/>
    </xf>
    <xf numFmtId="0" fontId="37" fillId="32" borderId="26" xfId="58" applyFont="1" applyFill="1" applyBorder="1" applyAlignment="1">
      <alignment vertical="center" wrapText="1"/>
    </xf>
    <xf numFmtId="0" fontId="37" fillId="32" borderId="27" xfId="58" applyFont="1" applyFill="1" applyBorder="1" applyAlignment="1">
      <alignment vertical="center" wrapText="1"/>
    </xf>
    <xf numFmtId="0" fontId="10" fillId="25" borderId="10" xfId="58" applyFill="1" applyBorder="1" applyAlignment="1">
      <alignment horizontal="right" vertical="center" wrapText="1"/>
    </xf>
    <xf numFmtId="0" fontId="10" fillId="25" borderId="20" xfId="58" applyFill="1" applyBorder="1" applyAlignment="1">
      <alignment horizontal="right" vertical="center" wrapText="1"/>
    </xf>
    <xf numFmtId="5" fontId="41" fillId="25" borderId="10" xfId="58" applyNumberFormat="1" applyFont="1" applyFill="1" applyBorder="1" applyAlignment="1">
      <alignment horizontal="right" vertical="center"/>
    </xf>
    <xf numFmtId="5" fontId="41" fillId="25" borderId="20" xfId="58" applyNumberFormat="1" applyFont="1" applyFill="1" applyBorder="1" applyAlignment="1">
      <alignment horizontal="right" vertical="center"/>
    </xf>
    <xf numFmtId="0" fontId="37" fillId="32" borderId="14" xfId="58" applyFont="1" applyFill="1" applyBorder="1"/>
    <xf numFmtId="0" fontId="37" fillId="32" borderId="10" xfId="58" applyFont="1" applyFill="1" applyBorder="1"/>
    <xf numFmtId="14" fontId="10" fillId="25" borderId="10" xfId="58" applyNumberFormat="1" applyFill="1" applyBorder="1" applyAlignment="1">
      <alignment horizontal="right" vertical="center"/>
    </xf>
    <xf numFmtId="14" fontId="10" fillId="25" borderId="20" xfId="58" applyNumberFormat="1" applyFill="1" applyBorder="1" applyAlignment="1">
      <alignment horizontal="right" vertical="center"/>
    </xf>
    <xf numFmtId="0" fontId="10" fillId="25" borderId="63" xfId="58" applyFill="1" applyBorder="1" applyAlignment="1">
      <alignment horizontal="right" vertical="center"/>
    </xf>
    <xf numFmtId="0" fontId="10" fillId="25" borderId="64" xfId="58" applyFill="1" applyBorder="1" applyAlignment="1">
      <alignment horizontal="right" vertical="center"/>
    </xf>
    <xf numFmtId="0" fontId="37" fillId="32" borderId="55" xfId="58" applyFont="1" applyFill="1" applyBorder="1" applyAlignment="1">
      <alignment horizontal="left" vertical="center"/>
    </xf>
    <xf numFmtId="0" fontId="37" fillId="32" borderId="44" xfId="58" applyFont="1" applyFill="1" applyBorder="1" applyAlignment="1">
      <alignment horizontal="left" vertical="center"/>
    </xf>
    <xf numFmtId="0" fontId="37" fillId="32" borderId="43" xfId="58" applyFont="1" applyFill="1" applyBorder="1" applyAlignment="1">
      <alignment horizontal="left" vertical="center"/>
    </xf>
    <xf numFmtId="22" fontId="10" fillId="25" borderId="42" xfId="58" applyNumberFormat="1" applyFill="1" applyBorder="1" applyAlignment="1">
      <alignment horizontal="right" vertical="center"/>
    </xf>
    <xf numFmtId="22" fontId="10" fillId="25" borderId="44" xfId="58" applyNumberFormat="1" applyFill="1" applyBorder="1" applyAlignment="1">
      <alignment horizontal="right" vertical="center"/>
    </xf>
    <xf numFmtId="22" fontId="10" fillId="25" borderId="48" xfId="58" applyNumberFormat="1" applyFill="1" applyBorder="1" applyAlignment="1">
      <alignment horizontal="right" vertical="center"/>
    </xf>
    <xf numFmtId="0" fontId="50" fillId="27" borderId="60" xfId="58" applyFont="1" applyFill="1" applyBorder="1" applyAlignment="1">
      <alignment horizontal="center" vertical="center"/>
    </xf>
    <xf numFmtId="0" fontId="50" fillId="27" borderId="61" xfId="58" applyFont="1" applyFill="1" applyBorder="1" applyAlignment="1">
      <alignment horizontal="center" vertical="center"/>
    </xf>
    <xf numFmtId="0" fontId="50" fillId="27" borderId="37" xfId="58" applyFont="1" applyFill="1" applyBorder="1" applyAlignment="1">
      <alignment horizontal="center" vertical="center"/>
    </xf>
    <xf numFmtId="0" fontId="51" fillId="25" borderId="21" xfId="58" applyFont="1" applyFill="1" applyBorder="1" applyAlignment="1">
      <alignment horizontal="center" vertical="center" wrapText="1"/>
    </xf>
    <xf numFmtId="0" fontId="51" fillId="25" borderId="24" xfId="58" applyFont="1" applyFill="1" applyBorder="1" applyAlignment="1">
      <alignment horizontal="center" vertical="center" wrapText="1"/>
    </xf>
    <xf numFmtId="0" fontId="37" fillId="32" borderId="15" xfId="58" applyFont="1" applyFill="1" applyBorder="1"/>
    <xf numFmtId="0" fontId="37" fillId="32" borderId="21" xfId="58" applyFont="1" applyFill="1" applyBorder="1"/>
    <xf numFmtId="0" fontId="50" fillId="27" borderId="72" xfId="58" applyFont="1" applyFill="1" applyBorder="1" applyAlignment="1">
      <alignment horizontal="center" vertical="center" wrapText="1"/>
    </xf>
    <xf numFmtId="0" fontId="50" fillId="27" borderId="73" xfId="58" applyFont="1" applyFill="1" applyBorder="1" applyAlignment="1">
      <alignment horizontal="center" vertical="center" wrapText="1"/>
    </xf>
    <xf numFmtId="0" fontId="50" fillId="27" borderId="41" xfId="58" applyFont="1" applyFill="1" applyBorder="1" applyAlignment="1">
      <alignment horizontal="center" vertical="center" wrapText="1"/>
    </xf>
    <xf numFmtId="0" fontId="37" fillId="32" borderId="31" xfId="58" applyFont="1" applyFill="1" applyBorder="1" applyAlignment="1">
      <alignment horizontal="center" vertical="center" wrapText="1"/>
    </xf>
    <xf numFmtId="0" fontId="37" fillId="32" borderId="32" xfId="58" applyFont="1" applyFill="1" applyBorder="1" applyAlignment="1">
      <alignment horizontal="center" vertical="center" wrapText="1"/>
    </xf>
    <xf numFmtId="0" fontId="51" fillId="25" borderId="10" xfId="58" applyFont="1" applyFill="1" applyBorder="1" applyAlignment="1">
      <alignment horizontal="center" vertical="center" wrapText="1"/>
    </xf>
    <xf numFmtId="0" fontId="51" fillId="25" borderId="20" xfId="58" applyFont="1" applyFill="1" applyBorder="1" applyAlignment="1">
      <alignment horizontal="center" vertical="center" wrapText="1"/>
    </xf>
    <xf numFmtId="0" fontId="61" fillId="27" borderId="49" xfId="59" applyFont="1" applyFill="1" applyBorder="1" applyAlignment="1">
      <alignment horizontal="center"/>
    </xf>
    <xf numFmtId="0" fontId="61" fillId="27" borderId="11" xfId="59" applyFont="1" applyFill="1" applyBorder="1" applyAlignment="1">
      <alignment horizontal="center"/>
    </xf>
    <xf numFmtId="0" fontId="61" fillId="27" borderId="19" xfId="59" applyFont="1" applyFill="1" applyBorder="1" applyAlignment="1">
      <alignment horizontal="center"/>
    </xf>
    <xf numFmtId="0" fontId="57" fillId="25" borderId="0" xfId="0" applyFont="1" applyFill="1" applyBorder="1" applyAlignment="1">
      <alignment horizontal="center"/>
    </xf>
    <xf numFmtId="0" fontId="0" fillId="25" borderId="60" xfId="0" applyFill="1" applyBorder="1" applyAlignment="1">
      <alignment horizontal="center"/>
    </xf>
    <xf numFmtId="0" fontId="0" fillId="25" borderId="61" xfId="0" applyFill="1" applyBorder="1" applyAlignment="1">
      <alignment horizontal="center"/>
    </xf>
    <xf numFmtId="0" fontId="0" fillId="25" borderId="37" xfId="0" applyFill="1" applyBorder="1" applyAlignment="1">
      <alignment horizontal="center"/>
    </xf>
    <xf numFmtId="0" fontId="0" fillId="0" borderId="38" xfId="0" applyFill="1" applyBorder="1" applyAlignment="1">
      <alignment horizontal="center"/>
    </xf>
    <xf numFmtId="0" fontId="0" fillId="0" borderId="39" xfId="0" applyFill="1" applyBorder="1" applyAlignment="1">
      <alignment horizontal="center"/>
    </xf>
    <xf numFmtId="0" fontId="0" fillId="0" borderId="40" xfId="0" applyFill="1" applyBorder="1" applyAlignment="1">
      <alignment horizontal="center"/>
    </xf>
    <xf numFmtId="0" fontId="71" fillId="35" borderId="110" xfId="0" applyFont="1" applyFill="1" applyBorder="1" applyAlignment="1">
      <alignment horizontal="center" vertical="center" wrapText="1"/>
    </xf>
    <xf numFmtId="0" fontId="71" fillId="35" borderId="103" xfId="0" applyFont="1" applyFill="1" applyBorder="1" applyAlignment="1">
      <alignment horizontal="center" vertical="center" wrapText="1"/>
    </xf>
    <xf numFmtId="0" fontId="71" fillId="35" borderId="111" xfId="0" applyFont="1" applyFill="1" applyBorder="1" applyAlignment="1">
      <alignment horizontal="center" vertical="center" wrapText="1"/>
    </xf>
    <xf numFmtId="3" fontId="6" fillId="25" borderId="0" xfId="0" applyNumberFormat="1" applyFont="1" applyFill="1" applyBorder="1" applyAlignment="1">
      <alignment horizontal="center"/>
    </xf>
    <xf numFmtId="0" fontId="72" fillId="27" borderId="38" xfId="0" applyFont="1" applyFill="1" applyBorder="1" applyAlignment="1">
      <alignment horizontal="center"/>
    </xf>
    <xf numFmtId="0" fontId="72" fillId="27" borderId="39" xfId="0" applyFont="1" applyFill="1" applyBorder="1" applyAlignment="1">
      <alignment horizontal="center"/>
    </xf>
    <xf numFmtId="0" fontId="72" fillId="27" borderId="40" xfId="0" applyFont="1" applyFill="1" applyBorder="1" applyAlignment="1">
      <alignment horizontal="center"/>
    </xf>
    <xf numFmtId="0" fontId="58" fillId="25" borderId="25" xfId="0" applyFont="1" applyFill="1" applyBorder="1" applyAlignment="1">
      <alignment horizontal="center"/>
    </xf>
    <xf numFmtId="0" fontId="58" fillId="25" borderId="26" xfId="0" applyFont="1" applyFill="1" applyBorder="1" applyAlignment="1">
      <alignment horizontal="center"/>
    </xf>
    <xf numFmtId="0" fontId="58" fillId="25" borderId="27" xfId="0" applyFont="1" applyFill="1" applyBorder="1" applyAlignment="1">
      <alignment horizontal="center"/>
    </xf>
    <xf numFmtId="0" fontId="5" fillId="25" borderId="25" xfId="0" applyFont="1" applyFill="1" applyBorder="1" applyAlignment="1">
      <alignment horizontal="center"/>
    </xf>
    <xf numFmtId="0" fontId="5" fillId="25" borderId="26" xfId="0" applyFont="1" applyFill="1" applyBorder="1" applyAlignment="1">
      <alignment horizontal="center"/>
    </xf>
    <xf numFmtId="0" fontId="5" fillId="25" borderId="27" xfId="0" applyFont="1" applyFill="1" applyBorder="1" applyAlignment="1">
      <alignment horizontal="center"/>
    </xf>
    <xf numFmtId="0" fontId="5" fillId="25" borderId="25" xfId="0" applyFont="1" applyFill="1" applyBorder="1" applyAlignment="1">
      <alignment horizontal="center" vertical="center"/>
    </xf>
    <xf numFmtId="0" fontId="5" fillId="25" borderId="26" xfId="0" applyFont="1" applyFill="1" applyBorder="1" applyAlignment="1">
      <alignment horizontal="center" vertical="center"/>
    </xf>
    <xf numFmtId="0" fontId="5" fillId="25" borderId="27" xfId="0" applyFont="1" applyFill="1" applyBorder="1" applyAlignment="1">
      <alignment horizontal="center" vertical="center"/>
    </xf>
    <xf numFmtId="0" fontId="5" fillId="25" borderId="42" xfId="0" applyFont="1" applyFill="1" applyBorder="1" applyAlignment="1">
      <alignment horizontal="center"/>
    </xf>
    <xf numFmtId="0" fontId="5" fillId="25" borderId="44" xfId="0" applyFont="1" applyFill="1" applyBorder="1" applyAlignment="1">
      <alignment horizontal="center"/>
    </xf>
    <xf numFmtId="0" fontId="5" fillId="25" borderId="43" xfId="0" applyFont="1" applyFill="1" applyBorder="1" applyAlignment="1">
      <alignment horizontal="center"/>
    </xf>
    <xf numFmtId="0" fontId="58" fillId="25" borderId="25" xfId="0" applyFont="1" applyFill="1" applyBorder="1" applyAlignment="1">
      <alignment horizontal="center" vertical="center"/>
    </xf>
    <xf numFmtId="0" fontId="58" fillId="25" borderId="26" xfId="0" applyFont="1" applyFill="1" applyBorder="1" applyAlignment="1">
      <alignment horizontal="center" vertical="center"/>
    </xf>
    <xf numFmtId="0" fontId="58" fillId="25" borderId="27" xfId="0" applyFont="1" applyFill="1" applyBorder="1" applyAlignment="1">
      <alignment horizontal="center" vertical="center"/>
    </xf>
    <xf numFmtId="0" fontId="6" fillId="29" borderId="42" xfId="0" applyFont="1" applyFill="1" applyBorder="1" applyAlignment="1">
      <alignment horizontal="center" vertical="center"/>
    </xf>
    <xf numFmtId="0" fontId="6" fillId="29" borderId="43" xfId="0" applyFont="1" applyFill="1" applyBorder="1" applyAlignment="1">
      <alignment horizontal="center" vertical="center"/>
    </xf>
    <xf numFmtId="3" fontId="6" fillId="29" borderId="42" xfId="0" applyNumberFormat="1" applyFont="1" applyFill="1" applyBorder="1" applyAlignment="1">
      <alignment horizontal="center" vertical="center"/>
    </xf>
    <xf numFmtId="3" fontId="6" fillId="29" borderId="43" xfId="0" applyNumberFormat="1" applyFont="1" applyFill="1" applyBorder="1" applyAlignment="1">
      <alignment horizontal="center" vertical="center"/>
    </xf>
    <xf numFmtId="3" fontId="6" fillId="0" borderId="25" xfId="0" applyNumberFormat="1" applyFont="1" applyBorder="1" applyAlignment="1">
      <alignment horizontal="center" vertical="center"/>
    </xf>
    <xf numFmtId="3" fontId="6" fillId="0" borderId="27" xfId="0" applyNumberFormat="1" applyFont="1" applyBorder="1" applyAlignment="1">
      <alignment horizontal="center" vertical="center"/>
    </xf>
    <xf numFmtId="3" fontId="6" fillId="29" borderId="25" xfId="0" applyNumberFormat="1" applyFont="1" applyFill="1" applyBorder="1" applyAlignment="1">
      <alignment horizontal="center" vertical="center"/>
    </xf>
    <xf numFmtId="3" fontId="6" fillId="29" borderId="27" xfId="0" applyNumberFormat="1" applyFont="1" applyFill="1" applyBorder="1" applyAlignment="1">
      <alignment horizontal="center" vertical="center"/>
    </xf>
    <xf numFmtId="3" fontId="6" fillId="25" borderId="25" xfId="0" applyNumberFormat="1" applyFont="1" applyFill="1" applyBorder="1" applyAlignment="1">
      <alignment horizontal="center"/>
    </xf>
    <xf numFmtId="3" fontId="6" fillId="25" borderId="27" xfId="0" applyNumberFormat="1" applyFont="1" applyFill="1" applyBorder="1" applyAlignment="1">
      <alignment horizontal="center"/>
    </xf>
    <xf numFmtId="3" fontId="58" fillId="0" borderId="25" xfId="0" applyNumberFormat="1" applyFont="1" applyBorder="1" applyAlignment="1">
      <alignment horizontal="center" vertical="center"/>
    </xf>
    <xf numFmtId="3" fontId="58" fillId="0" borderId="27" xfId="0" applyNumberFormat="1" applyFont="1" applyBorder="1" applyAlignment="1">
      <alignment horizontal="center" vertical="center"/>
    </xf>
    <xf numFmtId="3" fontId="58" fillId="29" borderId="25" xfId="0" applyNumberFormat="1" applyFont="1" applyFill="1" applyBorder="1" applyAlignment="1">
      <alignment horizontal="center" vertical="center"/>
    </xf>
    <xf numFmtId="3" fontId="58" fillId="29" borderId="27" xfId="0" applyNumberFormat="1" applyFont="1" applyFill="1" applyBorder="1" applyAlignment="1">
      <alignment horizontal="center" vertical="center"/>
    </xf>
    <xf numFmtId="3" fontId="41" fillId="32" borderId="25" xfId="53" applyNumberFormat="1" applyFont="1" applyFill="1" applyBorder="1" applyAlignment="1">
      <alignment horizontal="right" vertical="center" wrapText="1"/>
    </xf>
    <xf numFmtId="3" fontId="41" fillId="32" borderId="65" xfId="53" applyNumberFormat="1" applyFont="1" applyFill="1" applyBorder="1" applyAlignment="1">
      <alignment horizontal="right" vertical="center" wrapText="1"/>
    </xf>
    <xf numFmtId="3" fontId="41" fillId="0" borderId="25" xfId="0" applyNumberFormat="1" applyFont="1" applyBorder="1" applyAlignment="1">
      <alignment horizontal="right"/>
    </xf>
    <xf numFmtId="3" fontId="41" fillId="0" borderId="65" xfId="0" applyNumberFormat="1" applyFont="1" applyBorder="1" applyAlignment="1">
      <alignment horizontal="right"/>
    </xf>
    <xf numFmtId="3" fontId="12" fillId="25" borderId="25" xfId="0" applyNumberFormat="1" applyFont="1" applyFill="1" applyBorder="1" applyAlignment="1">
      <alignment horizontal="right"/>
    </xf>
    <xf numFmtId="3" fontId="12" fillId="25" borderId="65" xfId="0" applyNumberFormat="1" applyFont="1" applyFill="1" applyBorder="1" applyAlignment="1">
      <alignment horizontal="right"/>
    </xf>
    <xf numFmtId="0" fontId="39" fillId="32" borderId="28" xfId="0" applyFont="1" applyFill="1" applyBorder="1" applyAlignment="1">
      <alignment horizontal="right"/>
    </xf>
    <xf numFmtId="0" fontId="39" fillId="32" borderId="46" xfId="0" applyFont="1" applyFill="1" applyBorder="1" applyAlignment="1">
      <alignment horizontal="right"/>
    </xf>
    <xf numFmtId="3" fontId="41" fillId="25" borderId="25" xfId="0" applyNumberFormat="1" applyFont="1" applyFill="1" applyBorder="1" applyAlignment="1">
      <alignment horizontal="right"/>
    </xf>
    <xf numFmtId="3" fontId="41" fillId="25" borderId="65" xfId="0" applyNumberFormat="1" applyFont="1" applyFill="1" applyBorder="1" applyAlignment="1">
      <alignment horizontal="right"/>
    </xf>
    <xf numFmtId="3" fontId="41" fillId="32" borderId="25" xfId="0" applyNumberFormat="1" applyFont="1" applyFill="1" applyBorder="1" applyAlignment="1">
      <alignment horizontal="right"/>
    </xf>
    <xf numFmtId="3" fontId="41" fillId="32" borderId="65" xfId="0" applyNumberFormat="1" applyFont="1" applyFill="1" applyBorder="1" applyAlignment="1">
      <alignment horizontal="right"/>
    </xf>
    <xf numFmtId="3" fontId="41" fillId="32" borderId="38" xfId="0" applyNumberFormat="1" applyFont="1" applyFill="1" applyBorder="1" applyAlignment="1">
      <alignment horizontal="right"/>
    </xf>
    <xf numFmtId="3" fontId="41" fillId="32" borderId="40" xfId="0" applyNumberFormat="1" applyFont="1" applyFill="1" applyBorder="1" applyAlignment="1">
      <alignment horizontal="right"/>
    </xf>
    <xf numFmtId="0" fontId="41" fillId="32" borderId="55" xfId="53" applyFont="1" applyFill="1" applyBorder="1" applyAlignment="1">
      <alignment horizontal="left" vertical="center" wrapText="1"/>
    </xf>
    <xf numFmtId="0" fontId="41" fillId="32" borderId="44" xfId="53" applyFont="1" applyFill="1" applyBorder="1" applyAlignment="1">
      <alignment horizontal="left" vertical="center" wrapText="1"/>
    </xf>
    <xf numFmtId="0" fontId="41" fillId="25" borderId="34" xfId="53" applyFont="1" applyFill="1" applyBorder="1" applyAlignment="1">
      <alignment horizontal="left" vertical="center" wrapText="1"/>
    </xf>
    <xf numFmtId="0" fontId="41" fillId="25" borderId="26" xfId="53" applyFont="1" applyFill="1" applyBorder="1" applyAlignment="1">
      <alignment horizontal="left" vertical="center" wrapText="1"/>
    </xf>
    <xf numFmtId="0" fontId="41" fillId="25" borderId="27" xfId="53" applyFont="1" applyFill="1" applyBorder="1" applyAlignment="1">
      <alignment horizontal="left" vertical="center" wrapText="1"/>
    </xf>
    <xf numFmtId="0" fontId="41" fillId="32" borderId="34" xfId="53" applyFont="1" applyFill="1" applyBorder="1" applyAlignment="1">
      <alignment horizontal="left" vertical="center" wrapText="1"/>
    </xf>
    <xf numFmtId="0" fontId="41" fillId="32" borderId="26" xfId="53" applyFont="1" applyFill="1" applyBorder="1" applyAlignment="1">
      <alignment horizontal="left" vertical="center" wrapText="1"/>
    </xf>
    <xf numFmtId="3" fontId="41" fillId="0" borderId="89" xfId="0" applyNumberFormat="1" applyFont="1" applyBorder="1" applyAlignment="1">
      <alignment horizontal="right"/>
    </xf>
    <xf numFmtId="3" fontId="41" fillId="0" borderId="47" xfId="0" applyNumberFormat="1" applyFont="1" applyBorder="1" applyAlignment="1">
      <alignment horizontal="right"/>
    </xf>
    <xf numFmtId="0" fontId="41" fillId="0" borderId="34" xfId="53" applyFont="1" applyFill="1" applyBorder="1" applyAlignment="1">
      <alignment horizontal="left" vertical="center" wrapText="1"/>
    </xf>
    <xf numFmtId="0" fontId="41" fillId="0" borderId="26" xfId="53" applyFont="1" applyFill="1" applyBorder="1" applyAlignment="1">
      <alignment horizontal="left" vertical="center" wrapText="1"/>
    </xf>
    <xf numFmtId="0" fontId="41" fillId="0" borderId="27" xfId="53" applyFont="1" applyFill="1" applyBorder="1" applyAlignment="1">
      <alignment horizontal="left" vertical="center" wrapText="1"/>
    </xf>
    <xf numFmtId="0" fontId="41" fillId="32" borderId="14" xfId="53" applyFont="1" applyFill="1" applyBorder="1" applyAlignment="1">
      <alignment horizontal="left" vertical="center" wrapText="1"/>
    </xf>
    <xf numFmtId="0" fontId="41" fillId="32" borderId="10" xfId="53" applyFont="1" applyFill="1" applyBorder="1" applyAlignment="1">
      <alignment horizontal="left" vertical="center" wrapText="1"/>
    </xf>
    <xf numFmtId="0" fontId="41" fillId="25" borderId="55" xfId="53" applyFont="1" applyFill="1" applyBorder="1" applyAlignment="1">
      <alignment horizontal="left" vertical="center" wrapText="1"/>
    </xf>
    <xf numFmtId="0" fontId="41" fillId="25" borderId="44" xfId="53" applyFont="1" applyFill="1" applyBorder="1" applyAlignment="1">
      <alignment horizontal="left" vertical="center" wrapText="1"/>
    </xf>
    <xf numFmtId="0" fontId="41" fillId="25" borderId="43" xfId="53" applyFont="1" applyFill="1" applyBorder="1" applyAlignment="1">
      <alignment horizontal="left" vertical="center" wrapText="1"/>
    </xf>
    <xf numFmtId="0" fontId="41" fillId="25" borderId="49" xfId="53" applyFont="1" applyFill="1" applyBorder="1" applyAlignment="1">
      <alignment horizontal="left" vertical="center" wrapText="1"/>
    </xf>
    <xf numFmtId="0" fontId="41" fillId="25" borderId="11" xfId="53" applyFont="1" applyFill="1" applyBorder="1" applyAlignment="1">
      <alignment horizontal="left" vertical="center" wrapText="1"/>
    </xf>
    <xf numFmtId="0" fontId="48" fillId="27" borderId="38" xfId="0" applyFont="1" applyFill="1" applyBorder="1" applyAlignment="1">
      <alignment horizontal="center"/>
    </xf>
    <xf numFmtId="0" fontId="48" fillId="27" borderId="39" xfId="0" applyFont="1" applyFill="1" applyBorder="1" applyAlignment="1">
      <alignment horizontal="center"/>
    </xf>
    <xf numFmtId="0" fontId="48" fillId="27" borderId="40" xfId="0" applyFont="1" applyFill="1" applyBorder="1" applyAlignment="1">
      <alignment horizontal="center"/>
    </xf>
    <xf numFmtId="0" fontId="39" fillId="32" borderId="50" xfId="53" applyFont="1" applyFill="1" applyBorder="1" applyAlignment="1">
      <alignment horizontal="left" vertical="center" wrapText="1"/>
    </xf>
    <xf numFmtId="0" fontId="39" fillId="32" borderId="51" xfId="53" applyFont="1" applyFill="1" applyBorder="1" applyAlignment="1">
      <alignment horizontal="left" vertical="center" wrapText="1"/>
    </xf>
    <xf numFmtId="0" fontId="39" fillId="32" borderId="29" xfId="53" applyFont="1" applyFill="1" applyBorder="1" applyAlignment="1">
      <alignment horizontal="left" vertical="center" wrapText="1"/>
    </xf>
    <xf numFmtId="0" fontId="41" fillId="32" borderId="27" xfId="53" applyFont="1" applyFill="1" applyBorder="1" applyAlignment="1">
      <alignment horizontal="left" vertical="center" wrapText="1"/>
    </xf>
    <xf numFmtId="0" fontId="41" fillId="32" borderId="15" xfId="53" applyFont="1" applyFill="1" applyBorder="1" applyAlignment="1">
      <alignment horizontal="left" vertical="center" wrapText="1"/>
    </xf>
    <xf numFmtId="0" fontId="41" fillId="32" borderId="21" xfId="53" applyFont="1" applyFill="1" applyBorder="1" applyAlignment="1">
      <alignment horizontal="left" vertical="center" wrapText="1"/>
    </xf>
    <xf numFmtId="3" fontId="12" fillId="25" borderId="25" xfId="0" applyNumberFormat="1" applyFont="1" applyFill="1" applyBorder="1" applyAlignment="1">
      <alignment horizontal="center"/>
    </xf>
    <xf numFmtId="3" fontId="12" fillId="25" borderId="65" xfId="0" applyNumberFormat="1" applyFont="1" applyFill="1" applyBorder="1" applyAlignment="1">
      <alignment horizontal="center"/>
    </xf>
    <xf numFmtId="3" fontId="41" fillId="32" borderId="10" xfId="53" applyNumberFormat="1" applyFont="1" applyFill="1" applyBorder="1" applyAlignment="1">
      <alignment horizontal="right" vertical="center" wrapText="1"/>
    </xf>
    <xf numFmtId="3" fontId="41" fillId="32" borderId="20" xfId="53" applyNumberFormat="1" applyFont="1" applyFill="1" applyBorder="1" applyAlignment="1">
      <alignment horizontal="right" vertical="center" wrapText="1"/>
    </xf>
    <xf numFmtId="0" fontId="41" fillId="32" borderId="21" xfId="53" applyFont="1" applyFill="1" applyBorder="1" applyAlignment="1">
      <alignment horizontal="right" vertical="center" wrapText="1"/>
    </xf>
    <xf numFmtId="0" fontId="41" fillId="32" borderId="24" xfId="53" applyFont="1" applyFill="1" applyBorder="1" applyAlignment="1">
      <alignment horizontal="right" vertical="center" wrapText="1"/>
    </xf>
    <xf numFmtId="0" fontId="70" fillId="0" borderId="25" xfId="69" applyFont="1" applyBorder="1" applyAlignment="1">
      <alignment horizontal="left" vertical="center"/>
    </xf>
    <xf numFmtId="0" fontId="70" fillId="0" borderId="26" xfId="69" applyFont="1" applyBorder="1" applyAlignment="1">
      <alignment horizontal="left" vertical="center"/>
    </xf>
    <xf numFmtId="0" fontId="70" fillId="0" borderId="65" xfId="69" applyFont="1" applyBorder="1" applyAlignment="1">
      <alignment horizontal="left" vertical="center"/>
    </xf>
    <xf numFmtId="0" fontId="70" fillId="0" borderId="28" xfId="69" applyFont="1" applyBorder="1" applyAlignment="1">
      <alignment horizontal="left" vertical="center"/>
    </xf>
    <xf numFmtId="0" fontId="70" fillId="0" borderId="51" xfId="69" applyFont="1" applyBorder="1" applyAlignment="1">
      <alignment horizontal="left" vertical="center"/>
    </xf>
    <xf numFmtId="0" fontId="70" fillId="0" borderId="46" xfId="69" applyFont="1" applyBorder="1" applyAlignment="1">
      <alignment horizontal="left" vertical="center"/>
    </xf>
    <xf numFmtId="0" fontId="70" fillId="41" borderId="50" xfId="69" applyFont="1" applyFill="1" applyBorder="1" applyAlignment="1">
      <alignment horizontal="center" vertical="center"/>
    </xf>
    <xf numFmtId="0" fontId="70" fillId="41" borderId="51" xfId="69" applyFont="1" applyFill="1" applyBorder="1" applyAlignment="1">
      <alignment horizontal="center" vertical="center"/>
    </xf>
    <xf numFmtId="0" fontId="70" fillId="41" borderId="46" xfId="69" applyFont="1" applyFill="1" applyBorder="1" applyAlignment="1">
      <alignment horizontal="center" vertical="center"/>
    </xf>
    <xf numFmtId="0" fontId="70" fillId="0" borderId="66" xfId="69" applyFont="1" applyBorder="1" applyAlignment="1">
      <alignment horizontal="left" vertical="center"/>
    </xf>
    <xf numFmtId="0" fontId="70" fillId="0" borderId="53" xfId="69" applyFont="1" applyBorder="1" applyAlignment="1">
      <alignment horizontal="left" vertical="center"/>
    </xf>
    <xf numFmtId="0" fontId="70" fillId="0" borderId="67" xfId="69" applyFont="1" applyBorder="1" applyAlignment="1">
      <alignment horizontal="left" vertical="center"/>
    </xf>
    <xf numFmtId="0" fontId="70" fillId="42" borderId="25" xfId="0" applyFont="1" applyFill="1" applyBorder="1" applyAlignment="1">
      <alignment horizontal="center" vertical="center" wrapText="1"/>
    </xf>
    <xf numFmtId="0" fontId="70" fillId="42" borderId="27" xfId="0" applyFont="1" applyFill="1" applyBorder="1" applyAlignment="1">
      <alignment horizontal="center" vertical="center" wrapText="1"/>
    </xf>
    <xf numFmtId="0" fontId="70" fillId="42" borderId="26" xfId="0" applyFont="1" applyFill="1" applyBorder="1" applyAlignment="1">
      <alignment horizontal="center" vertical="center" wrapText="1"/>
    </xf>
    <xf numFmtId="0" fontId="70" fillId="0" borderId="34" xfId="0" applyFont="1" applyBorder="1" applyAlignment="1">
      <alignment vertical="center" wrapText="1"/>
    </xf>
    <xf numFmtId="0" fontId="70" fillId="0" borderId="27" xfId="0" applyFont="1" applyBorder="1" applyAlignment="1">
      <alignment vertical="center" wrapText="1"/>
    </xf>
    <xf numFmtId="0" fontId="70" fillId="0" borderId="25" xfId="0" applyFont="1" applyBorder="1" applyAlignment="1">
      <alignment horizontal="center" vertical="center" wrapText="1"/>
    </xf>
    <xf numFmtId="0" fontId="70" fillId="0" borderId="26" xfId="0" applyFont="1" applyBorder="1" applyAlignment="1">
      <alignment horizontal="center" vertical="center" wrapText="1"/>
    </xf>
    <xf numFmtId="0" fontId="70" fillId="0" borderId="27" xfId="0" applyFont="1" applyBorder="1" applyAlignment="1">
      <alignment horizontal="center" vertical="center" wrapText="1"/>
    </xf>
    <xf numFmtId="0" fontId="70" fillId="0" borderId="25" xfId="0" applyFont="1" applyBorder="1" applyAlignment="1">
      <alignment vertical="center" wrapText="1"/>
    </xf>
    <xf numFmtId="175" fontId="70" fillId="0" borderId="10" xfId="0" applyNumberFormat="1" applyFont="1" applyBorder="1" applyAlignment="1">
      <alignment horizontal="center" vertical="center" wrapText="1"/>
    </xf>
    <xf numFmtId="175" fontId="70" fillId="0" borderId="20" xfId="0" applyNumberFormat="1" applyFont="1" applyBorder="1" applyAlignment="1">
      <alignment horizontal="center" vertical="center" wrapText="1"/>
    </xf>
    <xf numFmtId="0" fontId="70" fillId="0" borderId="34" xfId="0" applyFont="1" applyBorder="1" applyAlignment="1">
      <alignment horizontal="left" vertical="center"/>
    </xf>
    <xf numFmtId="0" fontId="70" fillId="0" borderId="26" xfId="0" applyFont="1" applyBorder="1" applyAlignment="1">
      <alignment horizontal="left" vertical="center"/>
    </xf>
    <xf numFmtId="0" fontId="70" fillId="0" borderId="27" xfId="0" applyFont="1" applyBorder="1" applyAlignment="1">
      <alignment horizontal="left" vertical="center"/>
    </xf>
    <xf numFmtId="175" fontId="70" fillId="0" borderId="25" xfId="0" applyNumberFormat="1" applyFont="1" applyBorder="1" applyAlignment="1">
      <alignment horizontal="right" vertical="center"/>
    </xf>
    <xf numFmtId="175" fontId="70" fillId="0" borderId="26" xfId="0" applyNumberFormat="1" applyFont="1" applyBorder="1" applyAlignment="1">
      <alignment horizontal="right" vertical="center"/>
    </xf>
    <xf numFmtId="175" fontId="70" fillId="0" borderId="27" xfId="0" applyNumberFormat="1" applyFont="1" applyBorder="1" applyAlignment="1">
      <alignment horizontal="right" vertical="center"/>
    </xf>
    <xf numFmtId="0" fontId="70" fillId="0" borderId="65" xfId="0" applyFont="1" applyBorder="1" applyAlignment="1">
      <alignment horizontal="center" vertical="center" wrapText="1"/>
    </xf>
    <xf numFmtId="0" fontId="70" fillId="0" borderId="10" xfId="0" applyFont="1" applyBorder="1" applyAlignment="1">
      <alignment horizontal="center" vertical="center" wrapText="1"/>
    </xf>
    <xf numFmtId="0" fontId="70" fillId="0" borderId="20" xfId="0" applyFont="1" applyBorder="1" applyAlignment="1">
      <alignment horizontal="center" vertical="center" wrapText="1"/>
    </xf>
    <xf numFmtId="0" fontId="70" fillId="42" borderId="64" xfId="0" applyFont="1" applyFill="1" applyBorder="1" applyAlignment="1">
      <alignment horizontal="center" vertical="center" wrapText="1"/>
    </xf>
    <xf numFmtId="0" fontId="70" fillId="42" borderId="17" xfId="0" applyFont="1" applyFill="1" applyBorder="1" applyAlignment="1">
      <alignment horizontal="center" vertical="center" wrapText="1"/>
    </xf>
    <xf numFmtId="0" fontId="70" fillId="0" borderId="50" xfId="69" applyFont="1" applyBorder="1" applyAlignment="1">
      <alignment horizontal="left" vertical="center"/>
    </xf>
    <xf numFmtId="0" fontId="70" fillId="0" borderId="29" xfId="69" applyFont="1" applyBorder="1" applyAlignment="1">
      <alignment horizontal="left" vertical="center"/>
    </xf>
    <xf numFmtId="0" fontId="37" fillId="28" borderId="114" xfId="66" applyFont="1" applyFill="1" applyBorder="1" applyAlignment="1">
      <alignment horizontal="center" vertical="center"/>
    </xf>
    <xf numFmtId="165" fontId="37" fillId="28" borderId="18" xfId="66" applyNumberFormat="1" applyFont="1" applyFill="1" applyBorder="1" applyAlignment="1">
      <alignment horizontal="center" vertical="center"/>
    </xf>
    <xf numFmtId="165" fontId="37" fillId="28" borderId="16" xfId="66" applyNumberFormat="1" applyFont="1" applyFill="1" applyBorder="1" applyAlignment="1">
      <alignment horizontal="center" vertical="center"/>
    </xf>
    <xf numFmtId="165" fontId="37" fillId="28" borderId="17" xfId="66" applyNumberFormat="1" applyFont="1" applyFill="1" applyBorder="1" applyAlignment="1">
      <alignment horizontal="center" vertical="center"/>
    </xf>
    <xf numFmtId="0" fontId="37" fillId="28" borderId="16" xfId="66" applyFont="1" applyFill="1" applyBorder="1" applyAlignment="1">
      <alignment horizontal="center" vertical="center"/>
    </xf>
    <xf numFmtId="0" fontId="37" fillId="28" borderId="63" xfId="66" applyFont="1" applyFill="1" applyBorder="1" applyAlignment="1">
      <alignment horizontal="center" vertical="center"/>
    </xf>
    <xf numFmtId="0" fontId="37" fillId="28" borderId="16" xfId="66" applyFont="1" applyFill="1" applyBorder="1" applyAlignment="1">
      <alignment horizontal="center" vertical="center" wrapText="1"/>
    </xf>
    <xf numFmtId="0" fontId="37" fillId="28" borderId="63" xfId="66" applyFont="1" applyFill="1" applyBorder="1" applyAlignment="1">
      <alignment horizontal="center" vertical="center" wrapText="1"/>
    </xf>
    <xf numFmtId="0" fontId="37" fillId="28" borderId="30" xfId="66" applyFont="1" applyFill="1" applyBorder="1" applyAlignment="1">
      <alignment horizontal="center" vertical="center" wrapText="1"/>
    </xf>
    <xf numFmtId="0" fontId="37" fillId="28" borderId="45" xfId="66" applyFont="1" applyFill="1" applyBorder="1" applyAlignment="1">
      <alignment horizontal="center" vertical="center" wrapText="1"/>
    </xf>
    <xf numFmtId="0" fontId="37" fillId="28" borderId="17" xfId="66" applyFont="1" applyFill="1" applyBorder="1" applyAlignment="1">
      <alignment horizontal="center" vertical="center" wrapText="1"/>
    </xf>
    <xf numFmtId="0" fontId="37" fillId="28" borderId="64" xfId="66" applyFont="1" applyFill="1" applyBorder="1" applyAlignment="1">
      <alignment horizontal="center" vertical="center" wrapText="1"/>
    </xf>
    <xf numFmtId="17" fontId="37" fillId="28" borderId="67" xfId="66" applyNumberFormat="1" applyFont="1" applyFill="1" applyBorder="1" applyAlignment="1">
      <alignment horizontal="center" vertical="center"/>
    </xf>
    <xf numFmtId="17" fontId="37" fillId="28" borderId="16" xfId="66" applyNumberFormat="1" applyFont="1" applyFill="1" applyBorder="1" applyAlignment="1">
      <alignment horizontal="center" vertical="center"/>
    </xf>
    <xf numFmtId="17" fontId="37" fillId="28" borderId="17" xfId="66" applyNumberFormat="1" applyFont="1" applyFill="1" applyBorder="1" applyAlignment="1">
      <alignment horizontal="center" vertical="center"/>
    </xf>
    <xf numFmtId="165" fontId="37" fillId="28" borderId="67" xfId="66" applyNumberFormat="1" applyFont="1" applyFill="1" applyBorder="1" applyAlignment="1">
      <alignment horizontal="center" vertical="center"/>
    </xf>
    <xf numFmtId="0" fontId="50" fillId="27" borderId="112" xfId="66" applyFont="1" applyFill="1" applyBorder="1" applyAlignment="1">
      <alignment horizontal="center" vertical="center"/>
    </xf>
    <xf numFmtId="0" fontId="50" fillId="27" borderId="52" xfId="66" applyFont="1" applyFill="1" applyBorder="1" applyAlignment="1">
      <alignment horizontal="center" vertical="center"/>
    </xf>
    <xf numFmtId="0" fontId="50" fillId="27" borderId="113" xfId="66" applyFont="1" applyFill="1" applyBorder="1" applyAlignment="1">
      <alignment horizontal="center" vertical="center"/>
    </xf>
    <xf numFmtId="0" fontId="37" fillId="28" borderId="18" xfId="66" applyFont="1" applyFill="1" applyBorder="1" applyAlignment="1">
      <alignment horizontal="center" vertical="center" wrapText="1"/>
    </xf>
    <xf numFmtId="0" fontId="37" fillId="28" borderId="23" xfId="66" applyFont="1" applyFill="1" applyBorder="1" applyAlignment="1">
      <alignment horizontal="center" vertical="center" wrapText="1"/>
    </xf>
    <xf numFmtId="0" fontId="37" fillId="28" borderId="70" xfId="66" applyFont="1" applyFill="1" applyBorder="1" applyAlignment="1">
      <alignment horizontal="center" vertical="center"/>
    </xf>
    <xf numFmtId="0" fontId="37" fillId="28" borderId="36" xfId="66" applyFont="1" applyFill="1" applyBorder="1" applyAlignment="1">
      <alignment horizontal="center" vertical="center"/>
    </xf>
    <xf numFmtId="0" fontId="37" fillId="28" borderId="70" xfId="66" applyFont="1" applyFill="1" applyBorder="1" applyAlignment="1">
      <alignment horizontal="center" vertical="center" wrapText="1"/>
    </xf>
    <xf numFmtId="0" fontId="37" fillId="28" borderId="36" xfId="66" applyFont="1" applyFill="1" applyBorder="1" applyAlignment="1">
      <alignment horizontal="center" vertical="center" wrapText="1"/>
    </xf>
    <xf numFmtId="49" fontId="36" fillId="25" borderId="10" xfId="66" applyNumberFormat="1" applyFont="1" applyFill="1" applyBorder="1" applyAlignment="1">
      <alignment horizontal="right" vertical="center"/>
    </xf>
    <xf numFmtId="49" fontId="36" fillId="25" borderId="20" xfId="66" applyNumberFormat="1" applyFont="1" applyFill="1" applyBorder="1" applyAlignment="1">
      <alignment horizontal="right" vertical="center"/>
    </xf>
    <xf numFmtId="0" fontId="55" fillId="32" borderId="15" xfId="66" applyFont="1" applyFill="1" applyBorder="1" applyAlignment="1">
      <alignment vertical="center"/>
    </xf>
    <xf numFmtId="0" fontId="55" fillId="32" borderId="21" xfId="66" applyFont="1" applyFill="1" applyBorder="1" applyAlignment="1">
      <alignment vertical="center"/>
    </xf>
    <xf numFmtId="0" fontId="36" fillId="25" borderId="21" xfId="66" applyFont="1" applyFill="1" applyBorder="1" applyAlignment="1">
      <alignment horizontal="right" vertical="center"/>
    </xf>
    <xf numFmtId="0" fontId="36" fillId="25" borderId="24" xfId="66" applyFont="1" applyFill="1" applyBorder="1" applyAlignment="1">
      <alignment horizontal="right" vertical="center"/>
    </xf>
    <xf numFmtId="0" fontId="55" fillId="32" borderId="14" xfId="66" applyFont="1" applyFill="1" applyBorder="1" applyAlignment="1">
      <alignment vertical="center"/>
    </xf>
    <xf numFmtId="0" fontId="55" fillId="32" borderId="10" xfId="66" applyFont="1" applyFill="1" applyBorder="1" applyAlignment="1">
      <alignment vertical="center"/>
    </xf>
    <xf numFmtId="0" fontId="36" fillId="25" borderId="10" xfId="66" applyFont="1" applyFill="1" applyBorder="1" applyAlignment="1">
      <alignment horizontal="right" vertical="center"/>
    </xf>
    <xf numFmtId="0" fontId="36" fillId="25" borderId="20" xfId="66" applyFont="1" applyFill="1" applyBorder="1" applyAlignment="1">
      <alignment horizontal="right" vertical="center"/>
    </xf>
    <xf numFmtId="3" fontId="36" fillId="25" borderId="10" xfId="66" applyNumberFormat="1" applyFont="1" applyFill="1" applyBorder="1" applyAlignment="1">
      <alignment horizontal="right" vertical="center"/>
    </xf>
    <xf numFmtId="3" fontId="36" fillId="25" borderId="20" xfId="66" applyNumberFormat="1" applyFont="1" applyFill="1" applyBorder="1" applyAlignment="1">
      <alignment horizontal="right" vertical="center"/>
    </xf>
    <xf numFmtId="9" fontId="36" fillId="24" borderId="10" xfId="43" applyFont="1" applyFill="1" applyBorder="1" applyAlignment="1">
      <alignment horizontal="right" vertical="center"/>
    </xf>
    <xf numFmtId="9" fontId="36" fillId="24" borderId="20" xfId="43" applyFont="1" applyFill="1" applyBorder="1" applyAlignment="1">
      <alignment horizontal="right" vertical="center"/>
    </xf>
    <xf numFmtId="0" fontId="56" fillId="25" borderId="10" xfId="66" applyFont="1" applyFill="1" applyBorder="1" applyAlignment="1">
      <alignment horizontal="right" vertical="center"/>
    </xf>
    <xf numFmtId="0" fontId="56" fillId="25" borderId="20" xfId="66" applyFont="1" applyFill="1" applyBorder="1" applyAlignment="1">
      <alignment horizontal="right" vertical="center"/>
    </xf>
    <xf numFmtId="173" fontId="36" fillId="25" borderId="10" xfId="66" applyNumberFormat="1" applyFont="1" applyFill="1" applyBorder="1" applyAlignment="1">
      <alignment horizontal="right" vertical="center"/>
    </xf>
    <xf numFmtId="173" fontId="36" fillId="25" borderId="20" xfId="66" applyNumberFormat="1" applyFont="1" applyFill="1" applyBorder="1" applyAlignment="1">
      <alignment horizontal="right" vertical="center"/>
    </xf>
    <xf numFmtId="0" fontId="53" fillId="27" borderId="60" xfId="66" applyFont="1" applyFill="1" applyBorder="1" applyAlignment="1">
      <alignment horizontal="center" vertical="center"/>
    </xf>
    <xf numFmtId="0" fontId="53" fillId="27" borderId="61" xfId="66" applyFont="1" applyFill="1" applyBorder="1" applyAlignment="1">
      <alignment horizontal="center" vertical="center"/>
    </xf>
    <xf numFmtId="0" fontId="53" fillId="27" borderId="37" xfId="66" applyFont="1" applyFill="1" applyBorder="1" applyAlignment="1">
      <alignment horizontal="center" vertical="center"/>
    </xf>
    <xf numFmtId="0" fontId="54" fillId="30" borderId="18" xfId="66" applyFont="1" applyFill="1" applyBorder="1" applyAlignment="1">
      <alignment vertical="center"/>
    </xf>
    <xf numFmtId="0" fontId="54" fillId="30" borderId="16" xfId="66" applyFont="1" applyFill="1" applyBorder="1" applyAlignment="1">
      <alignment vertical="center"/>
    </xf>
    <xf numFmtId="0" fontId="54" fillId="30" borderId="16" xfId="66" applyFont="1" applyFill="1" applyBorder="1" applyAlignment="1">
      <alignment horizontal="center" vertical="center"/>
    </xf>
    <xf numFmtId="0" fontId="54" fillId="30" borderId="17" xfId="66" applyFont="1" applyFill="1" applyBorder="1" applyAlignment="1">
      <alignment horizontal="center" vertical="center"/>
    </xf>
    <xf numFmtId="0" fontId="66" fillId="0" borderId="91" xfId="65" applyFont="1" applyBorder="1" applyAlignment="1">
      <alignment horizontal="center" vertical="center"/>
    </xf>
    <xf numFmtId="0" fontId="69" fillId="0" borderId="92" xfId="65" applyFont="1" applyBorder="1"/>
    <xf numFmtId="0" fontId="69" fillId="0" borderId="93" xfId="65" applyFont="1" applyBorder="1"/>
    <xf numFmtId="0" fontId="68" fillId="0" borderId="91" xfId="65" applyFont="1" applyBorder="1" applyAlignment="1">
      <alignment horizontal="center" vertical="center" wrapText="1"/>
    </xf>
    <xf numFmtId="0" fontId="59" fillId="0" borderId="63" xfId="0" applyFont="1" applyBorder="1"/>
    <xf numFmtId="0" fontId="59" fillId="0" borderId="64" xfId="0" applyFont="1" applyBorder="1"/>
    <xf numFmtId="0" fontId="59" fillId="26" borderId="15" xfId="0" applyFont="1" applyFill="1" applyBorder="1"/>
    <xf numFmtId="0" fontId="79" fillId="0" borderId="0" xfId="0" applyFont="1"/>
    <xf numFmtId="0" fontId="1" fillId="25" borderId="0" xfId="54" applyFont="1" applyFill="1"/>
    <xf numFmtId="0" fontId="41" fillId="25" borderId="0" xfId="47" applyFont="1" applyFill="1" applyAlignment="1"/>
    <xf numFmtId="0" fontId="1" fillId="25" borderId="0" xfId="58" applyFont="1" applyFill="1"/>
  </cellXfs>
  <cellStyles count="7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xr:uid="{00000000-0005-0000-0000-00001C000000}"/>
    <cellStyle name="Comma 3" xfId="72" xr:uid="{3C0F4B36-FF38-452A-8A8D-CA6598884348}"/>
    <cellStyle name="Comma 6" xfId="71" xr:uid="{BBA865A9-D023-42CE-90F6-5D84EF6B44F9}"/>
    <cellStyle name="Excel Built-in Normal" xfId="48" xr:uid="{9D61DADC-09A5-4BD8-BB65-FA0595E538B0}"/>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62" builtinId="8"/>
    <cellStyle name="Hyperlink 2" xfId="51" xr:uid="{1BDE372A-A6B9-4289-A7AB-AAEDC2C8E779}"/>
    <cellStyle name="Input" xfId="35" builtinId="20" customBuiltin="1"/>
    <cellStyle name="Linked Cell" xfId="36" builtinId="24" customBuiltin="1"/>
    <cellStyle name="Neutral" xfId="37" builtinId="28" customBuiltin="1"/>
    <cellStyle name="Nor}al" xfId="70" xr:uid="{5B381AF3-639B-41BA-860E-372A19E770E9}"/>
    <cellStyle name="Normal" xfId="0" builtinId="0"/>
    <cellStyle name="Normal 11 2" xfId="64" xr:uid="{88D47125-64E5-4BB6-A1FC-7E522DC58ECB}"/>
    <cellStyle name="Normal 2" xfId="38" xr:uid="{00000000-0005-0000-0000-000029000000}"/>
    <cellStyle name="Normal 2 2" xfId="68" xr:uid="{33633CAF-2EB3-4208-BFFE-266507A442BF}"/>
    <cellStyle name="Normal 3" xfId="39" xr:uid="{00000000-0005-0000-0000-00002A000000}"/>
    <cellStyle name="Normal 3 2" xfId="49" xr:uid="{79C58B5A-C094-4580-BDFA-6DCD8AC74872}"/>
    <cellStyle name="Normal 3 2 2" xfId="55" xr:uid="{EEDDB7F9-3C8A-43FE-8D3A-468BA36984EC}"/>
    <cellStyle name="Normal 3 2 3" xfId="66" xr:uid="{AD2347FB-1796-4E46-9432-14C5A4EA707D}"/>
    <cellStyle name="Normal 3 3" xfId="50" xr:uid="{12519B98-83C8-47EA-9488-216F1103C8F5}"/>
    <cellStyle name="Normal 3 4" xfId="63" xr:uid="{66A6FB70-2DAE-45DD-A7F2-CFC00B988191}"/>
    <cellStyle name="Normal 3 5" xfId="67" xr:uid="{8F755CA6-71BB-4FBE-9029-BA4CFEA5A8DF}"/>
    <cellStyle name="Normal 4" xfId="40" xr:uid="{00000000-0005-0000-0000-00002B000000}"/>
    <cellStyle name="Normal 5" xfId="59" xr:uid="{1DF34475-DB6A-40C7-9055-834D1D8D9C46}"/>
    <cellStyle name="Normal 58" xfId="54" xr:uid="{A12E40DE-F235-4977-86A8-3AB56E132DE4}"/>
    <cellStyle name="Normal 58 2" xfId="57" xr:uid="{645BA293-70B9-42E9-A971-4D9D9E54D899}"/>
    <cellStyle name="Normal 58 3" xfId="58" xr:uid="{36AA04A1-82AB-44F5-B97B-B909B81AA621}"/>
    <cellStyle name="Normal 58 3 2" xfId="61" xr:uid="{0DE32EB1-FC96-48AA-98FE-42B65688C7D8}"/>
    <cellStyle name="Normal 6" xfId="53" xr:uid="{1A525694-DFD9-45F2-BD71-1A20697E7086}"/>
    <cellStyle name="Normal 7" xfId="47" xr:uid="{7E9F72D1-4685-4E2F-A3DC-C101152953C7}"/>
    <cellStyle name="Normal 8" xfId="65" xr:uid="{B3F9F3EA-5836-4CFB-80B5-547190C2D3A8}"/>
    <cellStyle name="Normal_GPR CAM" xfId="69" xr:uid="{703CF991-CDF7-41AA-8D57-F2C2584C966A}"/>
    <cellStyle name="Note" xfId="41" builtinId="10" customBuiltin="1"/>
    <cellStyle name="Output" xfId="42" builtinId="21" customBuiltin="1"/>
    <cellStyle name="Percent" xfId="43" builtinId="5"/>
    <cellStyle name="Percent 2" xfId="60" xr:uid="{50ECCAB9-9A7E-4848-B2E7-6E62911CF040}"/>
    <cellStyle name="Percent 3" xfId="52" xr:uid="{9C2247C3-6AB3-4D72-BCC3-887024E5D061}"/>
    <cellStyle name="Percent 4" xfId="56" xr:uid="{841985E7-8351-4044-9D2D-8DC0E4C0D39F}"/>
    <cellStyle name="Title" xfId="44" builtinId="15" customBuiltin="1"/>
    <cellStyle name="Total" xfId="45" builtinId="25" customBuiltin="1"/>
    <cellStyle name="Warning Text" xfId="46" builtinId="11" customBuiltin="1"/>
  </cellStyles>
  <dxfs count="173">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strike val="0"/>
        <outline val="0"/>
        <shadow val="0"/>
        <u val="none"/>
        <vertAlign val="baseline"/>
        <name val="Calibri"/>
        <family val="2"/>
        <scheme val="minor"/>
      </font>
      <alignment horizontal="general" vertical="center" textRotation="0" wrapText="0" indent="0" justifyLastLine="0" shrinkToFit="0" readingOrder="0"/>
    </dxf>
    <dxf>
      <fill>
        <patternFill patternType="solid">
          <fgColor indexed="64"/>
          <bgColor theme="0"/>
        </patternFill>
      </fill>
      <border diagonalUp="0" diagonalDown="0" outline="0">
        <left style="thin">
          <color indexed="64"/>
        </left>
        <right/>
        <top style="medium">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rgb="FFEDF1F9"/>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0" formatCode="General"/>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numFmt numFmtId="177" formatCode="dd"/>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rgb="FFEDF1F9"/>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0" formatCode="General"/>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numFmt numFmtId="177" formatCode="dd"/>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rgb="FFEDF1F9"/>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0" formatCode="General"/>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numFmt numFmtId="177" formatCode="dd"/>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rgb="FFEDF1F9"/>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0" formatCode="General"/>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numFmt numFmtId="177" formatCode="dd"/>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rgb="FFEDF1F9"/>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0" formatCode="General"/>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numFmt numFmtId="177" formatCode="dd"/>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rgb="FFEDF1F9"/>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0" formatCode="General"/>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numFmt numFmtId="177" formatCode="dd"/>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rgb="FFEDF1F9"/>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0" formatCode="General"/>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numFmt numFmtId="177" formatCode="dd"/>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rgb="FFEDF1F9"/>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0" formatCode="General"/>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numFmt numFmtId="177" formatCode="dd"/>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rgb="FFEDF1F9"/>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0" formatCode="General"/>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numFmt numFmtId="177" formatCode="dd"/>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rgb="FFEDF1F9"/>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0" formatCode="General"/>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numFmt numFmtId="177" formatCode="dd"/>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rgb="FFEDF1F9"/>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0" formatCode="General"/>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numFmt numFmtId="177" formatCode="dd"/>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rgb="FFEDF1F9"/>
        </patternFill>
      </fill>
      <alignment horizontal="general"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0" formatCode="General"/>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numFmt numFmtId="177" formatCode="dd"/>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color theme="1"/>
        <name val="Calibri"/>
        <family val="2"/>
        <scheme val="minor"/>
      </font>
      <numFmt numFmtId="3" formatCode="#,##0"/>
      <fill>
        <patternFill patternType="solid">
          <fgColor indexed="64"/>
          <bgColor rgb="FFEDF1F9"/>
        </patternFill>
      </fill>
      <alignment horizontal="general" vertical="center" textRotation="0" wrapText="0" indent="0" justifyLastLine="0" shrinkToFit="0" readingOrder="0"/>
      <border diagonalUp="0" diagonalDown="0">
        <left style="thin">
          <color indexed="64"/>
        </left>
        <right style="thin">
          <color indexed="64"/>
        </right>
        <top/>
        <bottom style="thin">
          <color indexed="64"/>
        </bottom>
        <vertical/>
        <horizontal/>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color theme="1"/>
        <name val="Calibri"/>
        <family val="2"/>
        <scheme val="minor"/>
      </font>
      <numFmt numFmtId="3" formatCode="#,##0"/>
      <fill>
        <patternFill patternType="solid">
          <fgColor indexed="64"/>
          <bgColor rgb="FFEDF1F9"/>
        </patternFill>
      </fill>
      <alignment horizontal="general" vertical="center" textRotation="0" wrapText="0" indent="0" justifyLastLine="0" shrinkToFit="0" readingOrder="0"/>
      <border diagonalUp="0" diagonalDown="0">
        <left style="thin">
          <color indexed="64"/>
        </left>
        <right style="thin">
          <color indexed="64"/>
        </right>
        <top/>
        <bottom style="thin">
          <color indexed="64"/>
        </bottom>
        <vertical/>
        <horizontal/>
      </border>
    </dxf>
    <dxf>
      <fill>
        <patternFill patternType="solid">
          <fgColor indexed="64"/>
          <bgColor theme="0"/>
        </patternFill>
      </fill>
      <border diagonalUp="0" diagonalDown="0" outline="0">
        <left style="thin">
          <color indexed="64"/>
        </left>
        <right style="thin">
          <color indexed="64"/>
        </right>
        <top/>
        <bottom style="thin">
          <color indexed="64"/>
        </bottom>
      </border>
    </dxf>
    <dxf>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b val="0"/>
        <i val="0"/>
        <strike val="0"/>
        <condense val="0"/>
        <extend val="0"/>
        <outline val="0"/>
        <shadow val="0"/>
        <u val="none"/>
        <vertAlign val="baseline"/>
        <sz val="10"/>
        <color theme="1"/>
        <name val="Calibri"/>
        <family val="2"/>
        <scheme val="minor"/>
      </font>
      <numFmt numFmtId="167" formatCode="0;;;@"/>
      <fill>
        <patternFill patternType="solid">
          <fgColor indexed="64"/>
          <bgColor rgb="FFEDF1F9"/>
        </patternFill>
      </fill>
      <alignment horizontal="general" vertical="center" textRotation="0" wrapText="0" indent="0" justifyLastLine="0" shrinkToFit="0" readingOrder="0"/>
      <border diagonalUp="0" diagonalDown="0">
        <left style="thin">
          <color indexed="64"/>
        </left>
        <right style="thin">
          <color indexed="64"/>
        </right>
        <top/>
        <bottom style="thin">
          <color indexed="64"/>
        </bottom>
        <vertical/>
        <horizontal/>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color theme="1"/>
        <name val="Calibri"/>
        <family val="2"/>
        <scheme val="minor"/>
      </font>
      <numFmt numFmtId="167" formatCode="0;;;@"/>
      <fill>
        <patternFill patternType="solid">
          <fgColor indexed="64"/>
          <bgColor rgb="FFEDF1F9"/>
        </patternFill>
      </fill>
      <alignment horizontal="general" vertical="center" textRotation="0" wrapText="0" indent="0" justifyLastLine="0" shrinkToFit="0" readingOrder="0"/>
      <border diagonalUp="0" diagonalDown="0">
        <left style="thin">
          <color indexed="64"/>
        </left>
        <right style="thin">
          <color indexed="64"/>
        </right>
        <top/>
        <bottom style="thin">
          <color indexed="64"/>
        </bottom>
        <vertical/>
        <horizontal/>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67"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name val="Calibri"/>
        <family val="2"/>
        <scheme val="minor"/>
      </font>
      <alignment horizontal="general" vertical="center" textRotation="0" wrapText="0" indent="0" justifyLastLine="0" shrinkToFit="0" readingOrder="0"/>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0" formatCode="General"/>
      <fill>
        <patternFill patternType="solid">
          <fgColor indexed="64"/>
          <bgColor rgb="FFEDF1F9"/>
        </patternFill>
      </fill>
      <alignment horizontal="general" vertical="center" textRotation="0" wrapText="0" indent="0" justifyLastLine="0" shrinkToFit="0" readingOrder="0"/>
      <border diagonalUp="0" diagonalDown="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name val="Calibri"/>
        <family val="2"/>
        <scheme val="minor"/>
      </font>
      <numFmt numFmtId="0" formatCode="General"/>
      <alignment vertical="center" textRotation="0" indent="0" justifyLastLine="0" shrinkToFit="0" readingOrder="0"/>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1" formatCode="0"/>
      <fill>
        <patternFill patternType="solid">
          <fgColor indexed="64"/>
          <bgColor rgb="FFEDF1F9"/>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name val="Calibri"/>
        <family val="2"/>
        <scheme val="minor"/>
      </font>
      <alignment vertical="center" textRotation="0" indent="0" justifyLastLine="0" shrinkToFit="0" readingOrder="0"/>
    </dxf>
    <dxf>
      <fill>
        <patternFill patternType="solid">
          <fgColor indexed="64"/>
          <bgColor theme="0"/>
        </patternFill>
      </fill>
      <border diagonalUp="0" diagonalDown="0" outline="0">
        <left style="thin">
          <color indexed="64"/>
        </left>
        <right style="thin">
          <color indexed="64"/>
        </right>
        <top/>
        <bottom style="thin">
          <color indexed="64"/>
        </bottom>
      </border>
    </dxf>
    <dxf>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b val="0"/>
        <i val="0"/>
        <strike val="0"/>
        <condense val="0"/>
        <extend val="0"/>
        <outline val="0"/>
        <shadow val="0"/>
        <u val="none"/>
        <vertAlign val="baseline"/>
        <sz val="10"/>
        <color theme="1"/>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19" formatCode="dd/mm/yyyy"/>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right/>
        <top style="medium">
          <color theme="1"/>
        </top>
        <bottom style="medium">
          <color theme="1"/>
        </bottom>
      </border>
    </dxf>
    <dxf>
      <font>
        <strike val="0"/>
        <outline val="0"/>
        <shadow val="0"/>
        <u val="none"/>
        <vertAlign val="baseline"/>
        <sz val="10"/>
        <color auto="1"/>
        <name val="Calibri"/>
        <family val="2"/>
        <scheme val="minor"/>
      </font>
      <numFmt numFmtId="3" formatCode="#,##0"/>
      <fill>
        <patternFill patternType="none">
          <fgColor indexed="64"/>
          <bgColor indexed="65"/>
        </patternFill>
      </fill>
      <alignment horizontal="general" vertical="center" textRotation="0" wrapText="0" indent="0" justifyLastLine="0" shrinkToFit="0" readingOrder="0"/>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b val="0"/>
        <i val="0"/>
        <strike val="0"/>
        <condense val="0"/>
        <extend val="0"/>
        <outline val="0"/>
        <shadow val="0"/>
        <u val="none"/>
        <vertAlign val="baseline"/>
        <sz val="10"/>
        <color theme="1"/>
        <name val="Calibri"/>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67"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name val="Calibri"/>
        <family val="2"/>
        <scheme val="minor"/>
      </font>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medium">
          <color theme="1"/>
        </left>
        <right style="thin">
          <color indexed="64"/>
        </right>
        <top style="medium">
          <color theme="1"/>
        </top>
        <bottom style="medium">
          <color theme="1"/>
        </bottom>
      </border>
    </dxf>
    <dxf>
      <font>
        <strike val="0"/>
        <outline val="0"/>
        <shadow val="0"/>
        <u val="none"/>
        <vertAlign val="baseline"/>
        <name val="Calibri"/>
        <family val="2"/>
        <scheme val="minor"/>
      </font>
      <alignment vertical="center" textRotation="0" indent="0" justifyLastLine="0" shrinkToFit="0" readingOrder="0"/>
    </dxf>
    <dxf>
      <fill>
        <patternFill patternType="solid">
          <fgColor indexed="64"/>
          <bgColor theme="0"/>
        </patternFill>
      </fill>
      <border diagonalUp="0" diagonalDown="0" outline="0">
        <left/>
        <right style="thin">
          <color indexed="64"/>
        </right>
        <top/>
        <bottom style="thin">
          <color indexed="64"/>
        </bottom>
      </border>
    </dxf>
    <dxf>
      <border>
        <top style="thin">
          <color indexed="64"/>
        </top>
      </border>
    </dxf>
    <dxf>
      <font>
        <strike val="0"/>
        <outline val="0"/>
        <shadow val="0"/>
        <u val="none"/>
        <vertAlign val="baseline"/>
        <sz val="10"/>
        <name val="Calibri"/>
        <family val="2"/>
        <scheme val="minor"/>
      </font>
      <alignment vertical="center" textRotation="0" indent="0" justifyLastLine="0" shrinkToFit="0" readingOrder="0"/>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10"/>
        <name val="Calibri"/>
        <family val="2"/>
        <scheme val="minor"/>
      </font>
      <fill>
        <patternFill patternType="solid">
          <fgColor indexed="64"/>
          <bgColor theme="0"/>
        </patternFill>
      </fill>
      <alignment vertical="center" textRotation="0" indent="0" justifyLastLine="0" shrinkToFit="0" readingOrder="0"/>
    </dxf>
    <dxf>
      <border outline="0">
        <bottom style="thin">
          <color indexed="64"/>
        </bottom>
      </border>
    </dxf>
    <dxf>
      <font>
        <strike val="0"/>
        <outline val="0"/>
        <shadow val="0"/>
        <u val="none"/>
        <vertAlign val="baseline"/>
        <sz val="10"/>
        <name val="Calibri"/>
        <family val="2"/>
        <scheme val="minor"/>
      </font>
      <fill>
        <patternFill patternType="solid">
          <fgColor indexed="64"/>
          <bgColor theme="0"/>
        </patternFill>
      </fill>
      <alignment vertical="center" textRotation="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Namastecredit-10/Desktop/FB%20CAM%2005.10.2021/Namaste%20Credit%20F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amastecredit-10/Desktop/Comprehensive%20DB%20CAM.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ummary"/>
      <sheetName val="Business Profile"/>
      <sheetName val="KYC"/>
      <sheetName val="Google"/>
      <sheetName val="Crime Check"/>
      <sheetName val="ROC"/>
      <sheetName val="Financial Statement-Combined"/>
      <sheetName val="Financial Statement2"/>
      <sheetName val="Financial Statement3"/>
      <sheetName val="Financial Statement4"/>
      <sheetName val="Instructions"/>
      <sheetName val="GST"/>
      <sheetName val="Banking"/>
      <sheetName val="Financials"/>
      <sheetName val="FOIR Self Employed"/>
      <sheetName val="FOIR Salaried"/>
      <sheetName val="NC-RTR"/>
      <sheetName val="RCU Check"/>
      <sheetName val="Key Metrics"/>
      <sheetName val="Empower HL &amp; NRP"/>
      <sheetName val="Banking product- Eligibility"/>
      <sheetName val="Express BT - Non Home"/>
      <sheetName val="Express BT - Home"/>
      <sheetName val="GTP - Eligibilit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5">
          <cell r="IV5" t="e">
            <v>#REF!</v>
          </cell>
        </row>
        <row r="13">
          <cell r="IV13" t="e">
            <v>#REF!</v>
          </cell>
        </row>
        <row r="15">
          <cell r="IV15" t="e">
            <v>#REF!</v>
          </cell>
        </row>
        <row r="16">
          <cell r="IV16" t="e">
            <v>#REF!</v>
          </cell>
        </row>
      </sheetData>
      <sheetData sheetId="22" refreshError="1"/>
      <sheetData sheetId="23" refreshError="1"/>
      <sheetData sheetId="2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Home"/>
      <sheetName val="Disbursement_Checklist"/>
      <sheetName val="Product Details"/>
      <sheetName val="Business Profile"/>
      <sheetName val="Associated Companies"/>
      <sheetName val="ROC"/>
      <sheetName val="GST"/>
      <sheetName val="CA"/>
      <sheetName val="KYC"/>
      <sheetName val="Crime"/>
      <sheetName val="Google"/>
      <sheetName val="EPFO"/>
      <sheetName val="ESIC"/>
      <sheetName val="Truecaller"/>
      <sheetName val="LEI"/>
      <sheetName val="Observations"/>
      <sheetName val="Drop Table"/>
      <sheetName val="Borrower Details"/>
      <sheetName val="Facility &amp; Collateral Details"/>
      <sheetName val="Multiple Banking"/>
      <sheetName val="Financials1"/>
      <sheetName val="LOSPnL1"/>
      <sheetName val="LOSBS1"/>
      <sheetName val="Financials2"/>
      <sheetName val="LOSPnL2"/>
      <sheetName val="LOSBS2"/>
      <sheetName val="LOSPnL3"/>
      <sheetName val="LOSBS3"/>
      <sheetName val="Financials3"/>
      <sheetName val="Financials_Consolidated"/>
      <sheetName val="LOSPnL_Consolidated"/>
      <sheetName val="LOSBS_Consolidated"/>
      <sheetName val="Fin Observation"/>
      <sheetName val="TeleVRs"/>
      <sheetName val="Professional Receipts"/>
      <sheetName val="Industry Margins"/>
      <sheetName val="Gross Profit"/>
      <sheetName val="LRD"/>
      <sheetName val="Eligibility_EBIDTA"/>
      <sheetName val="Eligibility_Margin"/>
      <sheetName val="Cash Profit"/>
      <sheetName val="Salaried"/>
      <sheetName val="EMI Chart"/>
      <sheetName val="PD_Non_Individual"/>
      <sheetName val="PD_Salaried"/>
      <sheetName val="Banking"/>
      <sheetName val="NC-RTR"/>
      <sheetName val="Credit analysis"/>
      <sheetName val="Legal_Compliance_Certificate"/>
      <sheetName val="Rating_Individual"/>
      <sheetName val="Rating_NonIndividuals"/>
      <sheetName val="Covenants"/>
      <sheetName val="CRM approval"/>
      <sheetName val="HTN-LAP"/>
      <sheetName val="CRM Rating"/>
      <sheetName val="LC Eligibility"/>
      <sheetName val="BG Eligibilty"/>
      <sheetName val="High ticket norms and DBR"/>
      <sheetName val="Step down"/>
      <sheetName val="CGTMSE Input"/>
      <sheetName val="CGTMSE OUtput Sheet"/>
      <sheetName val="App Calc"/>
      <sheetName val="HL PSL Calculator"/>
      <sheetName val="MSE PSL Calculator"/>
      <sheetName val="Control Checklist"/>
      <sheetName val="PD - MSME"/>
      <sheetName val="PD - Others"/>
      <sheetName val="End Use Calc"/>
      <sheetName val="Site Visit"/>
      <sheetName val="UD Fields"/>
      <sheetName val="Comprehensive DB CA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2">
          <cell r="A2" t="str">
            <v>Mortgage-Magnus-Unsecured</v>
          </cell>
        </row>
      </sheetData>
      <sheetData sheetId="19"/>
      <sheetData sheetId="20"/>
      <sheetData sheetId="21"/>
      <sheetData sheetId="22"/>
      <sheetData sheetId="23"/>
      <sheetData sheetId="24"/>
      <sheetData sheetId="25"/>
      <sheetData sheetId="26"/>
      <sheetData sheetId="27"/>
      <sheetData sheetId="28"/>
      <sheetData sheetId="29"/>
      <sheetData sheetId="30">
        <row r="7">
          <cell r="C7">
            <v>43556</v>
          </cell>
        </row>
      </sheetData>
      <sheetData sheetId="31"/>
      <sheetData sheetId="32"/>
      <sheetData sheetId="33"/>
      <sheetData sheetId="34"/>
      <sheetData sheetId="35"/>
      <sheetData sheetId="36"/>
      <sheetData sheetId="37"/>
      <sheetData sheetId="38"/>
      <sheetData sheetId="39"/>
      <sheetData sheetId="40"/>
      <sheetData sheetId="41"/>
      <sheetData sheetId="42"/>
      <sheetData sheetId="43">
        <row r="46">
          <cell r="I46">
            <v>0</v>
          </cell>
        </row>
      </sheetData>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E6331F-F97B-408A-9A12-D06EE5346CDA}" name="LoanTrack2" displayName="LoanTrack2" ref="B26:BC30" headerRowCount="0" totalsRowCount="1" headerRowDxfId="172" dataDxfId="170" totalsRowDxfId="168" headerRowBorderDxfId="171" tableBorderDxfId="169" totalsRowBorderDxfId="167">
  <tableColumns count="54">
    <tableColumn id="1" xr3:uid="{250CE4F8-B040-49DE-A934-2D26C9FA8439}" name="Column1" totalsRowLabel="Total" headerRowDxfId="166" dataDxfId="165" totalsRowDxfId="164"/>
    <tableColumn id="2" xr3:uid="{D1660CDD-182C-487A-AF39-FD86BCA617D5}" name="Column2" headerRowDxfId="163" dataDxfId="162" totalsRowDxfId="161"/>
    <tableColumn id="3" xr3:uid="{3AC5E53A-B26F-4207-9951-D807544F898A}" name="Column3" totalsRowFunction="count" headerRowDxfId="160" dataDxfId="159" totalsRowDxfId="158"/>
    <tableColumn id="4" xr3:uid="{E27C1F66-251F-4497-84E0-A3CC7FEAA0A8}" name="Column4" totalsRowFunction="sum" headerRowDxfId="157" dataDxfId="156" totalsRowDxfId="155"/>
    <tableColumn id="53" xr3:uid="{22DEAFCA-F10A-4A67-912F-76DFC8BB2C6F}" name="Column52" totalsRowFunction="sum" headerRowDxfId="154" dataDxfId="153" totalsRowDxfId="152"/>
    <tableColumn id="5" xr3:uid="{B8B0F045-AF41-499F-BDED-1EACC6836192}" name="Column5" totalsRowFunction="sum" headerRowDxfId="151" dataDxfId="150" totalsRowDxfId="149"/>
    <tableColumn id="6" xr3:uid="{4629C0FF-EEDA-4F1F-8525-D210C0E07D6E}" name="Column6" headerRowDxfId="148" dataDxfId="147" totalsRowDxfId="146"/>
    <tableColumn id="54" xr3:uid="{D5CFB93A-B2A2-4CB9-A44F-CED152E52859}" name="Column54" totalsRowFunction="sum" headerRowDxfId="145" dataDxfId="144" totalsRowDxfId="143" dataCellStyle="Normal 3 2"/>
    <tableColumn id="7" xr3:uid="{DF0F1048-FD33-42B6-819E-C37114BD6360}" name="Column7" headerRowDxfId="142" dataDxfId="141" totalsRowDxfId="140"/>
    <tableColumn id="8" xr3:uid="{B9BD2904-F632-45A6-86DC-B3691BFBBBFA}" name="Column8" headerRowDxfId="139" dataDxfId="138" totalsRowDxfId="137">
      <calculatedColumnFormula>IFERROR(IF(J26&lt;(TODAY()-H26)/30,"",J26-((TODAY()-H26)/30)+1),"")</calculatedColumnFormula>
    </tableColumn>
    <tableColumn id="9" xr3:uid="{91615CD6-6D4A-4E40-98BE-D30F7CBCFD4E}" name="Column9" totalsRowFunction="custom" headerRowDxfId="136" dataDxfId="135" totalsRowDxfId="134">
      <totalsRowFormula>COUNTIF(L26:L29,"Yes")</totalsRowFormula>
    </tableColumn>
    <tableColumn id="10" xr3:uid="{E2B33ED4-6B36-45FC-B709-E3031AD49A0D}" name="Column10" totalsRowFunction="sum" headerRowDxfId="133" dataDxfId="132" totalsRowDxfId="131">
      <calculatedColumnFormula>IF(OR(L26="Yes",AND(K26&gt;1,K26&lt;&gt;"")),G26,"")</calculatedColumnFormula>
    </tableColumn>
    <tableColumn id="11" xr3:uid="{18353EFE-03B2-4CAA-AC24-E36A5B196466}" name="Column11" totalsRowFunction="custom" headerRowDxfId="130" dataDxfId="129" totalsRowDxfId="128">
      <totalsRowFormula>SUMPRODUCT((N26:N29&lt;&gt;"")/COUNTIF(N26:N29,N26:N29&amp;""))</totalsRowFormula>
    </tableColumn>
    <tableColumn id="52" xr3:uid="{82958C5A-D732-4078-88FB-C0C46F27E7C1}" name="Column51" totalsRowFunction="sum" headerRowDxfId="127" dataDxfId="126" totalsRowDxfId="125" dataCellStyle="Normal 3 2">
      <calculatedColumnFormula>IF($G26&lt;&gt;"",COUNT($S26,$V26,$Y26,$AB26,$AE26,$AH26,$AK26,$AN26,$AQ26,$AT26,$AW26,$AZ26),"")</calculatedColumnFormula>
    </tableColumn>
    <tableColumn id="55" xr3:uid="{3206FF93-58F4-43AD-BFA9-F1A4BC791ED3}" name="Column53" totalsRowFunction="sum" headerRowDxfId="124" dataDxfId="123" totalsRowDxfId="122" dataCellStyle="Normal 3 2"/>
    <tableColumn id="51" xr3:uid="{C232279A-357C-4E61-A5E2-35E56941721C}" name="Column50" totalsRowFunction="sum" headerRowDxfId="121" dataDxfId="120" totalsRowDxfId="119" dataCellStyle="Normal 3 2">
      <calculatedColumnFormula>IF($G26&lt;&gt;"",SUM($T26,$W26,$Z26,$AC26,$AF26,$AI26,$AL26,$AO26,$AR26,$AU26,$AX26,$BA26),"")</calculatedColumnFormula>
    </tableColumn>
    <tableColumn id="50" xr3:uid="{4F6D1289-E016-4E00-B845-C71EF7E6C6DC}" name="Column49" totalsRowFunction="custom" headerRowDxfId="118" dataDxfId="117" totalsRowDxfId="116" dataCellStyle="Normal 3 2">
      <calculatedColumnFormula>IF($G26&lt;&gt;"",IFERROR(AVERAGE($U26,$X26,$AA26,$AD26,$AG26,$AJ26,$AM26,$AP26,$AS26,$AV26,$AY26,$BB26),""),"")</calculatedColumnFormula>
      <totalsRowFormula>IFERROR(SUBTOTAL(101,R26:R29),"")</totalsRowFormula>
    </tableColumn>
    <tableColumn id="12" xr3:uid="{6D85C86E-EA4B-401F-8245-789C1DBFAA07}" name="Column12" totalsRowFunction="count" headerRowDxfId="115" dataDxfId="114" totalsRowDxfId="113"/>
    <tableColumn id="13" xr3:uid="{469F358E-CFB0-4C0A-B490-542CF80D5E82}" name="Column13" totalsRowFunction="sum" headerRowDxfId="112" dataDxfId="111" totalsRowDxfId="110"/>
    <tableColumn id="14" xr3:uid="{2EE503C6-73D0-4C11-8D5E-669A917E84E3}" name="Column14" totalsRowFunction="custom" headerRowDxfId="109" dataDxfId="108" totalsRowDxfId="107">
      <totalsRowFormula>IFERROR(SUBTOTAL(101,U26:U29),"")</totalsRowFormula>
    </tableColumn>
    <tableColumn id="15" xr3:uid="{6EFC879C-42FF-4D4C-B3BE-3EEF0D50DA31}" name="Column15" totalsRowFunction="count" headerRowDxfId="106" dataDxfId="105" totalsRowDxfId="104"/>
    <tableColumn id="16" xr3:uid="{16AC7573-3B31-47CF-BE43-EB5E506AFEF6}" name="Column16" totalsRowFunction="sum" headerRowDxfId="103" dataDxfId="102" totalsRowDxfId="101"/>
    <tableColumn id="17" xr3:uid="{7F54286D-AF69-4F97-8A83-7F4E036D5AEA}" name="Column17" totalsRowFunction="custom" headerRowDxfId="100" dataDxfId="99" totalsRowDxfId="98">
      <totalsRowFormula>IFERROR(SUBTOTAL(101,X26:X29),"")</totalsRowFormula>
    </tableColumn>
    <tableColumn id="18" xr3:uid="{B95CA16D-3E61-459C-B77E-B6709FE8FD76}" name="Column18" totalsRowFunction="count" headerRowDxfId="97" dataDxfId="96" totalsRowDxfId="95"/>
    <tableColumn id="19" xr3:uid="{7D1A813E-E3BF-4C6C-9785-94B01E4A0FB6}" name="Column19" totalsRowFunction="sum" headerRowDxfId="94" dataDxfId="93" totalsRowDxfId="92"/>
    <tableColumn id="20" xr3:uid="{9EAAA157-E5DC-4238-A3CA-6BAD47C7A760}" name="Column20" totalsRowFunction="custom" headerRowDxfId="91" dataDxfId="90" totalsRowDxfId="89">
      <totalsRowFormula>IFERROR(SUBTOTAL(101,AA26:AA29),"")</totalsRowFormula>
    </tableColumn>
    <tableColumn id="21" xr3:uid="{B0B7807C-468A-4610-B1AF-59F8E96BF0F5}" name="Column21" totalsRowFunction="count" headerRowDxfId="88" dataDxfId="87" totalsRowDxfId="86"/>
    <tableColumn id="22" xr3:uid="{20DCC132-C303-4EBA-B5BE-1073BB2F83DF}" name="Column22" totalsRowFunction="sum" headerRowDxfId="85" dataDxfId="84" totalsRowDxfId="83"/>
    <tableColumn id="23" xr3:uid="{F6DA8A5B-A745-4441-86B7-C5790A113789}" name="Column23" totalsRowFunction="custom" headerRowDxfId="82" dataDxfId="81" totalsRowDxfId="80">
      <totalsRowFormula>IFERROR(SUBTOTAL(101,AD26:AD29),"")</totalsRowFormula>
    </tableColumn>
    <tableColumn id="24" xr3:uid="{3AC5FD3E-0FA4-4C3F-BB90-37CB14F5B471}" name="Column24" totalsRowFunction="count" headerRowDxfId="79" dataDxfId="78" totalsRowDxfId="77"/>
    <tableColumn id="25" xr3:uid="{FDF78582-C06E-4307-AB59-200DB5C98B31}" name="Column25" totalsRowFunction="sum" headerRowDxfId="76" dataDxfId="75" totalsRowDxfId="74"/>
    <tableColumn id="26" xr3:uid="{75AD60E3-5B20-4815-AF8F-7C595E9F03B6}" name="Column26" totalsRowFunction="custom" headerRowDxfId="73" dataDxfId="72" totalsRowDxfId="71">
      <totalsRowFormula>IFERROR(SUBTOTAL(101,AG26:AG29),"")</totalsRowFormula>
    </tableColumn>
    <tableColumn id="27" xr3:uid="{C54119B2-5513-46D5-8D6F-5ACE0A5934A6}" name="Column27" totalsRowFunction="count" headerRowDxfId="70" dataDxfId="69" totalsRowDxfId="68"/>
    <tableColumn id="28" xr3:uid="{0F2535DB-6F86-4AF0-BF0B-175DDE2507D7}" name="Column28" totalsRowFunction="sum" headerRowDxfId="67" dataDxfId="66" totalsRowDxfId="65"/>
    <tableColumn id="29" xr3:uid="{3F5D3EEF-1073-47AC-B879-4567963B7BB3}" name="Column29" totalsRowFunction="custom" headerRowDxfId="64" dataDxfId="63" totalsRowDxfId="62">
      <totalsRowFormula>IFERROR(SUBTOTAL(101,AJ26:AJ29),"")</totalsRowFormula>
    </tableColumn>
    <tableColumn id="30" xr3:uid="{31F616C0-7708-4C40-8B0F-058D288DFD96}" name="Column30" totalsRowFunction="count" headerRowDxfId="61" dataDxfId="60" totalsRowDxfId="59"/>
    <tableColumn id="31" xr3:uid="{DC252060-28C9-4BA9-9E40-2B559C06D48A}" name="Column31" totalsRowFunction="sum" headerRowDxfId="58" dataDxfId="57" totalsRowDxfId="56"/>
    <tableColumn id="32" xr3:uid="{C533B9B3-D486-43D0-969C-164977B4B44C}" name="Column32" totalsRowFunction="custom" headerRowDxfId="55" dataDxfId="54" totalsRowDxfId="53">
      <totalsRowFormula>IFERROR(SUBTOTAL(101,AM26:AM29),"")</totalsRowFormula>
    </tableColumn>
    <tableColumn id="33" xr3:uid="{88F918F4-AA2F-4692-826D-66E3BC9832FC}" name="Column33" totalsRowFunction="count" headerRowDxfId="52" dataDxfId="51" totalsRowDxfId="50"/>
    <tableColumn id="34" xr3:uid="{9015F45F-FA88-4052-B8C4-FC3D160AF0F0}" name="Column34" totalsRowFunction="sum" headerRowDxfId="49" dataDxfId="48" totalsRowDxfId="47"/>
    <tableColumn id="35" xr3:uid="{DB99B6D8-49AD-471B-8C6D-337EDBF25566}" name="Column35" totalsRowFunction="custom" headerRowDxfId="46" dataDxfId="45" totalsRowDxfId="44">
      <totalsRowFormula>IFERROR(SUBTOTAL(101,AP26:AP29),"")</totalsRowFormula>
    </tableColumn>
    <tableColumn id="36" xr3:uid="{4DA6A204-5723-4FD8-BA6E-2D7427CA313C}" name="Column36" totalsRowFunction="count" headerRowDxfId="43" dataDxfId="42" totalsRowDxfId="41"/>
    <tableColumn id="37" xr3:uid="{138B8475-A6A2-4F71-AD23-0988564A1205}" name="Column37" totalsRowFunction="sum" headerRowDxfId="40" dataDxfId="39" totalsRowDxfId="38"/>
    <tableColumn id="38" xr3:uid="{8EADCEB0-9B5E-4C25-8DE2-76FEF58F1AB1}" name="Column38" totalsRowFunction="custom" headerRowDxfId="37" dataDxfId="36" totalsRowDxfId="35">
      <totalsRowFormula>IFERROR(SUBTOTAL(101,AS26:AS29),"")</totalsRowFormula>
    </tableColumn>
    <tableColumn id="39" xr3:uid="{17E2F8E2-730C-490A-B477-EC9084A7F547}" name="Column39" totalsRowFunction="count" headerRowDxfId="34" dataDxfId="33" totalsRowDxfId="32"/>
    <tableColumn id="40" xr3:uid="{2E283CE0-5AF5-4ACA-BB85-CBEED774C81E}" name="Column40" totalsRowFunction="sum" headerRowDxfId="31" dataDxfId="30" totalsRowDxfId="29"/>
    <tableColumn id="41" xr3:uid="{36798594-72C9-4E64-874D-547102A6C019}" name="Column41" totalsRowFunction="custom" headerRowDxfId="28" dataDxfId="27" totalsRowDxfId="26">
      <totalsRowFormula>IFERROR(SUBTOTAL(101,AV26:AV29),"")</totalsRowFormula>
    </tableColumn>
    <tableColumn id="42" xr3:uid="{6ED5B77D-C3F7-47C1-AB03-4F70AE17E2CC}" name="Column42" totalsRowFunction="count" headerRowDxfId="25" dataDxfId="24" totalsRowDxfId="23"/>
    <tableColumn id="43" xr3:uid="{94AF7118-CE6C-4E0F-9C12-E4509F2D4CB2}" name="Column43" totalsRowFunction="sum" headerRowDxfId="22" dataDxfId="21" totalsRowDxfId="20"/>
    <tableColumn id="44" xr3:uid="{FF5AC706-501C-460E-89FA-B1D59D72B902}" name="Column44" totalsRowFunction="custom" headerRowDxfId="19" dataDxfId="18" totalsRowDxfId="17">
      <totalsRowFormula>IFERROR(SUBTOTAL(101,AY26:AY29),"")</totalsRowFormula>
    </tableColumn>
    <tableColumn id="45" xr3:uid="{DD3EFE75-9942-4410-9C0C-71FFCE35A4FE}" name="Column45" totalsRowFunction="count" headerRowDxfId="16" dataDxfId="15" totalsRowDxfId="14"/>
    <tableColumn id="46" xr3:uid="{9DE084AD-8BC8-4D35-9614-2418469A8C57}" name="Column46" totalsRowFunction="sum" headerRowDxfId="13" dataDxfId="12" totalsRowDxfId="11"/>
    <tableColumn id="47" xr3:uid="{2127041A-FA60-40D0-BD11-3BFCB9E0C14E}" name="Column47" totalsRowFunction="custom" headerRowDxfId="10" dataDxfId="9" totalsRowDxfId="8">
      <totalsRowFormula>IFERROR(SUBTOTAL(101,BB26:BB29),"")</totalsRowFormula>
    </tableColumn>
    <tableColumn id="48" xr3:uid="{01E7515E-7BDD-4E91-84F9-753FD6C3FAEB}" name="Column48" totalsRowFunction="count" headerRowDxfId="7" dataDxfId="6"/>
  </tableColumns>
  <tableStyleInfo name="TableStyleLight8" showFirstColumn="0" showLastColumn="0"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53C8D-6B5F-40A6-9B65-AB241FA46A31}">
  <sheetPr codeName="Sheet1"/>
  <dimension ref="A1:F54"/>
  <sheetViews>
    <sheetView topLeftCell="A31" workbookViewId="0">
      <selection activeCell="D52" sqref="D52"/>
    </sheetView>
  </sheetViews>
  <sheetFormatPr defaultRowHeight="14.25"/>
  <cols>
    <col min="1" max="1" width="24.625" customWidth="1"/>
    <col min="2" max="3" width="22.5" customWidth="1"/>
    <col min="5" max="5" width="10.125" bestFit="1" customWidth="1"/>
  </cols>
  <sheetData>
    <row r="1" spans="1:3" ht="15.75" thickBot="1">
      <c r="A1" s="433" t="s">
        <v>389</v>
      </c>
      <c r="B1" s="434"/>
      <c r="C1" s="435"/>
    </row>
    <row r="2" spans="1:3" ht="15.75">
      <c r="A2" s="430" t="s">
        <v>390</v>
      </c>
      <c r="B2" s="431"/>
      <c r="C2" s="432"/>
    </row>
    <row r="3" spans="1:3" ht="15">
      <c r="A3" s="293"/>
      <c r="B3" s="326" t="s">
        <v>98</v>
      </c>
      <c r="C3" s="327" t="s">
        <v>515</v>
      </c>
    </row>
    <row r="4" spans="1:3" ht="15">
      <c r="A4" s="293" t="s">
        <v>36</v>
      </c>
      <c r="B4" s="294"/>
      <c r="C4" s="295"/>
    </row>
    <row r="5" spans="1:3" ht="15">
      <c r="A5" s="293" t="s">
        <v>391</v>
      </c>
      <c r="B5" s="294"/>
      <c r="C5" s="295"/>
    </row>
    <row r="6" spans="1:3" ht="15">
      <c r="A6" s="293" t="s">
        <v>37</v>
      </c>
      <c r="B6" s="294"/>
      <c r="C6" s="295"/>
    </row>
    <row r="7" spans="1:3" ht="15">
      <c r="A7" s="293" t="s">
        <v>392</v>
      </c>
      <c r="B7" s="294"/>
      <c r="C7" s="295"/>
    </row>
    <row r="8" spans="1:3" ht="15">
      <c r="A8" s="293" t="s">
        <v>393</v>
      </c>
      <c r="B8" s="294"/>
      <c r="C8" s="295"/>
    </row>
    <row r="9" spans="1:3" ht="15">
      <c r="A9" s="293" t="s">
        <v>182</v>
      </c>
      <c r="B9" s="294"/>
      <c r="C9" s="295"/>
    </row>
    <row r="10" spans="1:3" ht="15">
      <c r="A10" s="293" t="s">
        <v>395</v>
      </c>
      <c r="B10" s="294"/>
      <c r="C10" s="295"/>
    </row>
    <row r="11" spans="1:3" ht="15">
      <c r="A11" s="293" t="s">
        <v>396</v>
      </c>
      <c r="B11" s="329"/>
      <c r="C11" s="330"/>
    </row>
    <row r="12" spans="1:3" ht="15">
      <c r="A12" s="293" t="s">
        <v>397</v>
      </c>
      <c r="B12" s="329"/>
      <c r="C12" s="330"/>
    </row>
    <row r="13" spans="1:3" ht="15.75" thickBot="1">
      <c r="A13" s="296" t="s">
        <v>398</v>
      </c>
      <c r="B13" s="331"/>
      <c r="C13" s="332"/>
    </row>
    <row r="14" spans="1:3" ht="15" thickBot="1"/>
    <row r="15" spans="1:3" ht="15.75">
      <c r="A15" s="430" t="s">
        <v>399</v>
      </c>
      <c r="B15" s="431"/>
      <c r="C15" s="432"/>
    </row>
    <row r="16" spans="1:3" ht="30">
      <c r="A16" s="299" t="s">
        <v>400</v>
      </c>
      <c r="B16" s="329"/>
      <c r="C16" s="330"/>
    </row>
    <row r="17" spans="1:4" ht="15">
      <c r="A17" s="293" t="s">
        <v>401</v>
      </c>
      <c r="B17" s="329"/>
      <c r="C17" s="330"/>
    </row>
    <row r="18" spans="1:4" ht="15">
      <c r="A18" s="293" t="s">
        <v>402</v>
      </c>
      <c r="B18" s="329"/>
      <c r="C18" s="330" t="s">
        <v>403</v>
      </c>
    </row>
    <row r="19" spans="1:4" ht="15.75" thickBot="1">
      <c r="A19" s="296" t="s">
        <v>191</v>
      </c>
      <c r="B19" s="297"/>
      <c r="C19" s="298"/>
    </row>
    <row r="21" spans="1:4" ht="15" thickBot="1"/>
    <row r="22" spans="1:4" ht="15.75">
      <c r="A22" s="430" t="s">
        <v>81</v>
      </c>
      <c r="B22" s="431"/>
      <c r="C22" s="432"/>
    </row>
    <row r="23" spans="1:4" ht="15">
      <c r="A23" s="293" t="s">
        <v>404</v>
      </c>
      <c r="B23" s="294"/>
      <c r="C23" s="295"/>
    </row>
    <row r="24" spans="1:4" ht="30">
      <c r="A24" s="299" t="s">
        <v>405</v>
      </c>
      <c r="B24" s="294"/>
      <c r="C24" s="295"/>
    </row>
    <row r="25" spans="1:4" ht="15">
      <c r="A25" s="293" t="s">
        <v>406</v>
      </c>
      <c r="B25" s="294"/>
      <c r="C25" s="295"/>
    </row>
    <row r="26" spans="1:4" ht="15">
      <c r="A26" s="293" t="s">
        <v>407</v>
      </c>
      <c r="B26" s="294"/>
      <c r="C26" s="295"/>
    </row>
    <row r="27" spans="1:4" ht="15">
      <c r="A27" s="293" t="s">
        <v>1</v>
      </c>
      <c r="B27" s="294"/>
      <c r="C27" s="295"/>
    </row>
    <row r="28" spans="1:4" ht="15">
      <c r="A28" s="293" t="s">
        <v>7</v>
      </c>
      <c r="B28" s="294"/>
      <c r="C28" s="295"/>
    </row>
    <row r="29" spans="1:4" ht="15">
      <c r="A29" s="293" t="s">
        <v>10</v>
      </c>
      <c r="B29" s="294"/>
      <c r="C29" s="295"/>
    </row>
    <row r="30" spans="1:4" ht="15.75" thickBot="1">
      <c r="A30" s="296" t="s">
        <v>8</v>
      </c>
      <c r="B30" s="331"/>
      <c r="C30" s="332"/>
    </row>
    <row r="31" spans="1:4" ht="15" thickBot="1"/>
    <row r="32" spans="1:4" ht="15.75">
      <c r="A32" s="430" t="s">
        <v>408</v>
      </c>
      <c r="B32" s="431"/>
      <c r="C32" s="432"/>
      <c r="D32" t="s">
        <v>500</v>
      </c>
    </row>
    <row r="33" spans="1:6" ht="15">
      <c r="A33" s="290" t="s">
        <v>409</v>
      </c>
      <c r="B33" s="294"/>
      <c r="C33" s="295"/>
      <c r="E33" s="810" t="s">
        <v>510</v>
      </c>
      <c r="F33" t="s">
        <v>511</v>
      </c>
    </row>
    <row r="34" spans="1:6" ht="15">
      <c r="A34" s="290" t="s">
        <v>410</v>
      </c>
      <c r="B34" s="294"/>
      <c r="C34" s="295"/>
    </row>
    <row r="35" spans="1:6" ht="15">
      <c r="A35" s="290" t="s">
        <v>411</v>
      </c>
      <c r="B35" s="294"/>
      <c r="C35" s="295"/>
    </row>
    <row r="36" spans="1:6" ht="15">
      <c r="A36" s="290" t="s">
        <v>412</v>
      </c>
      <c r="B36" s="294"/>
      <c r="C36" s="295"/>
    </row>
    <row r="37" spans="1:6" ht="15">
      <c r="A37" s="290" t="s">
        <v>413</v>
      </c>
      <c r="B37" s="294"/>
      <c r="C37" s="295"/>
    </row>
    <row r="38" spans="1:6" ht="15">
      <c r="A38" s="290" t="s">
        <v>512</v>
      </c>
      <c r="B38" s="294"/>
      <c r="C38" s="295"/>
      <c r="D38" t="s">
        <v>467</v>
      </c>
    </row>
    <row r="39" spans="1:6" ht="15.75" thickBot="1">
      <c r="A39" s="809" t="s">
        <v>513</v>
      </c>
      <c r="B39" s="807"/>
      <c r="C39" s="808"/>
    </row>
    <row r="40" spans="1:6" ht="15.75" thickBot="1">
      <c r="A40" s="809" t="s">
        <v>514</v>
      </c>
      <c r="B40" s="297"/>
      <c r="C40" s="298"/>
    </row>
    <row r="41" spans="1:6" ht="15" thickBot="1"/>
    <row r="42" spans="1:6" ht="15.75">
      <c r="A42" s="430" t="s">
        <v>415</v>
      </c>
      <c r="B42" s="431"/>
      <c r="C42" s="432"/>
    </row>
    <row r="43" spans="1:6" ht="15">
      <c r="A43" s="293" t="s">
        <v>416</v>
      </c>
      <c r="B43" s="294"/>
      <c r="C43" s="295"/>
    </row>
    <row r="44" spans="1:6" ht="30">
      <c r="A44" s="299" t="s">
        <v>417</v>
      </c>
      <c r="B44" s="294"/>
      <c r="C44" s="295"/>
    </row>
    <row r="45" spans="1:6" ht="15.75" thickBot="1">
      <c r="A45" s="296" t="s">
        <v>418</v>
      </c>
      <c r="B45" s="297"/>
      <c r="C45" s="298"/>
    </row>
    <row r="46" spans="1:6" ht="15.75" thickBot="1">
      <c r="A46" s="300"/>
      <c r="B46" s="300"/>
      <c r="C46" s="300"/>
    </row>
    <row r="47" spans="1:6" ht="15.75">
      <c r="A47" s="430" t="s">
        <v>419</v>
      </c>
      <c r="B47" s="431"/>
      <c r="C47" s="432"/>
      <c r="D47" t="s">
        <v>501</v>
      </c>
    </row>
    <row r="48" spans="1:6" ht="15">
      <c r="A48" s="301" t="s">
        <v>420</v>
      </c>
      <c r="B48" s="302"/>
      <c r="C48" s="303"/>
    </row>
    <row r="49" spans="1:4" ht="15">
      <c r="A49" s="293" t="s">
        <v>30</v>
      </c>
      <c r="B49" s="294"/>
      <c r="C49" s="295"/>
    </row>
    <row r="50" spans="1:4" ht="15">
      <c r="A50" s="293" t="s">
        <v>28</v>
      </c>
      <c r="B50" s="304"/>
      <c r="C50" s="295"/>
    </row>
    <row r="51" spans="1:4" ht="15">
      <c r="A51" s="293" t="s">
        <v>29</v>
      </c>
      <c r="B51" s="294" t="str">
        <f ca="1">IF(B50&lt;&gt;"",DATEDIF(B50,TODAY(),"Y")&amp; " Years","")</f>
        <v/>
      </c>
      <c r="C51" s="295" t="str">
        <f ca="1">IF(C50&lt;&gt;"",DATEDIF(C50,TODAY(),"Y")&amp; " Years","")</f>
        <v/>
      </c>
    </row>
    <row r="52" spans="1:4" ht="15">
      <c r="A52" s="293" t="s">
        <v>421</v>
      </c>
      <c r="B52" s="294"/>
      <c r="C52" s="295"/>
      <c r="D52" t="s">
        <v>516</v>
      </c>
    </row>
    <row r="53" spans="1:4" ht="15">
      <c r="A53" s="293" t="s">
        <v>422</v>
      </c>
      <c r="B53" s="294"/>
      <c r="C53" s="294"/>
    </row>
    <row r="54" spans="1:4" ht="15.75" thickBot="1">
      <c r="A54" s="296" t="s">
        <v>423</v>
      </c>
      <c r="B54" s="294"/>
      <c r="C54" s="294"/>
    </row>
  </sheetData>
  <mergeCells count="7">
    <mergeCell ref="A47:C47"/>
    <mergeCell ref="A1:C1"/>
    <mergeCell ref="A2:C2"/>
    <mergeCell ref="A15:C15"/>
    <mergeCell ref="A22:C22"/>
    <mergeCell ref="A32:C32"/>
    <mergeCell ref="A42:C42"/>
  </mergeCells>
  <dataValidations count="2">
    <dataValidation type="list" allowBlank="1" showInputMessage="1" showErrorMessage="1" sqref="B7:C10 B53:C54" xr:uid="{22BE0F18-5326-45BD-95E8-D17A1E932C9C}">
      <formula1>"Yes, No"</formula1>
    </dataValidation>
    <dataValidation type="list" allowBlank="1" showInputMessage="1" showErrorMessage="1" sqref="B19:C19" xr:uid="{EBABF55F-D9D5-435A-AC82-E5C22038D14C}">
      <formula1>"Metro, Urban, Rural"</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7CFAD-0586-4446-9B5F-4F675B647978}">
  <sheetPr codeName="Sheet9">
    <tabColor theme="3" tint="-0.499984740745262"/>
  </sheetPr>
  <dimension ref="A1:H89"/>
  <sheetViews>
    <sheetView workbookViewId="0">
      <selection activeCell="C11" sqref="C11"/>
    </sheetView>
  </sheetViews>
  <sheetFormatPr defaultRowHeight="14.25"/>
  <cols>
    <col min="1" max="1" width="3.25" style="109" customWidth="1"/>
    <col min="2" max="2" width="32.125" style="108" customWidth="1"/>
    <col min="3" max="3" width="18.875" style="108" customWidth="1"/>
    <col min="4" max="4" width="16.125" style="108" customWidth="1"/>
    <col min="5" max="5" width="21.875" style="108" customWidth="1"/>
    <col min="6" max="8" width="9" style="108"/>
    <col min="9" max="16384" width="9" style="109"/>
  </cols>
  <sheetData>
    <row r="1" spans="1:8" ht="16.5" thickBot="1">
      <c r="A1" s="338"/>
      <c r="B1" s="633" t="s">
        <v>453</v>
      </c>
      <c r="C1" s="634"/>
      <c r="D1" s="634"/>
      <c r="E1" s="635"/>
    </row>
    <row r="2" spans="1:8" ht="39.75" customHeight="1" thickBot="1">
      <c r="B2" s="342" t="s">
        <v>150</v>
      </c>
      <c r="C2" s="343" t="s">
        <v>189</v>
      </c>
      <c r="D2" s="343" t="s">
        <v>377</v>
      </c>
      <c r="E2" s="344" t="s">
        <v>380</v>
      </c>
      <c r="F2" s="110"/>
      <c r="G2" s="110"/>
      <c r="H2" s="110"/>
    </row>
    <row r="3" spans="1:8" ht="14.25" customHeight="1" thickBot="1">
      <c r="B3" s="339" t="s">
        <v>161</v>
      </c>
      <c r="C3" s="340"/>
      <c r="D3" s="340"/>
      <c r="E3" s="341"/>
      <c r="F3" s="110"/>
      <c r="G3" s="110"/>
      <c r="H3" s="110"/>
    </row>
    <row r="4" spans="1:8" ht="14.25" customHeight="1" thickBot="1">
      <c r="B4" s="185" t="s">
        <v>13</v>
      </c>
      <c r="C4" s="278">
        <f>'Financials 1'!C4+'Financials 2'!C4</f>
        <v>0</v>
      </c>
      <c r="D4" s="278">
        <f>'Financials 1'!D4+'Financials 2'!D4</f>
        <v>0</v>
      </c>
      <c r="E4" s="322">
        <f>'Financials 1'!E4+'Financials 2'!E4</f>
        <v>0</v>
      </c>
      <c r="F4" s="111"/>
      <c r="G4" s="111"/>
      <c r="H4" s="111"/>
    </row>
    <row r="5" spans="1:8" ht="14.25" customHeight="1">
      <c r="B5" s="185" t="s">
        <v>151</v>
      </c>
      <c r="C5" s="279">
        <f>'Financials 1'!C5+'Financials 2'!C5</f>
        <v>0</v>
      </c>
      <c r="D5" s="279">
        <f>'Financials 1'!D5+'Financials 2'!D5</f>
        <v>0</v>
      </c>
      <c r="E5" s="323">
        <f>'Financials 1'!E5+'Financials 2'!E5</f>
        <v>0</v>
      </c>
      <c r="F5" s="121"/>
      <c r="G5" s="112"/>
      <c r="H5" s="112"/>
    </row>
    <row r="6" spans="1:8" ht="15.75" customHeight="1">
      <c r="B6" s="274" t="s">
        <v>14</v>
      </c>
      <c r="C6" s="277">
        <f>'Financials 1'!C6+'Financials 2'!C6</f>
        <v>0</v>
      </c>
      <c r="D6" s="277">
        <f>'Financials 1'!D6+'Financials 2'!D6</f>
        <v>0</v>
      </c>
      <c r="E6" s="324">
        <f>'Financials 1'!E6+'Financials 2'!E6</f>
        <v>0</v>
      </c>
      <c r="F6" s="121"/>
      <c r="G6" s="112"/>
      <c r="H6" s="112"/>
    </row>
    <row r="7" spans="1:8" ht="14.25" customHeight="1">
      <c r="B7" s="274" t="s">
        <v>152</v>
      </c>
      <c r="C7" s="277">
        <f>'Financials 1'!C7+'Financials 2'!C7</f>
        <v>0</v>
      </c>
      <c r="D7" s="277">
        <f>'Financials 1'!D7+'Financials 2'!D7</f>
        <v>0</v>
      </c>
      <c r="E7" s="324">
        <f>'Financials 1'!E7+'Financials 2'!E7</f>
        <v>0</v>
      </c>
      <c r="F7" s="121"/>
      <c r="G7" s="112"/>
      <c r="H7" s="112"/>
    </row>
    <row r="8" spans="1:8" ht="14.25" customHeight="1">
      <c r="B8" s="274" t="s">
        <v>153</v>
      </c>
      <c r="C8" s="277">
        <f>'Financials 1'!C8+'Financials 2'!C8</f>
        <v>0</v>
      </c>
      <c r="D8" s="277">
        <f>'Financials 1'!D8+'Financials 2'!D8</f>
        <v>0</v>
      </c>
      <c r="E8" s="324">
        <f>'Financials 1'!E8+'Financials 2'!E8</f>
        <v>0</v>
      </c>
      <c r="F8" s="121"/>
      <c r="G8" s="112"/>
      <c r="H8" s="112"/>
    </row>
    <row r="9" spans="1:8" ht="14.25" customHeight="1">
      <c r="B9" s="186" t="s">
        <v>154</v>
      </c>
      <c r="C9" s="276">
        <f>C4-SUM(C5:C8)</f>
        <v>0</v>
      </c>
      <c r="D9" s="276">
        <f t="shared" ref="D9:E9" si="0">D4-SUM(D5:D8)</f>
        <v>0</v>
      </c>
      <c r="E9" s="325">
        <f t="shared" si="0"/>
        <v>0</v>
      </c>
      <c r="F9" s="121"/>
      <c r="G9" s="112"/>
      <c r="H9" s="112"/>
    </row>
    <row r="10" spans="1:8" ht="14.25" customHeight="1">
      <c r="B10" s="187" t="s">
        <v>162</v>
      </c>
      <c r="C10" s="277">
        <f>'Financials 1'!C10+'Financials 2'!C10</f>
        <v>0</v>
      </c>
      <c r="D10" s="277">
        <f>'Financials 1'!D10+'Financials 2'!D10</f>
        <v>0</v>
      </c>
      <c r="E10" s="324">
        <f>'Financials 1'!E10+'Financials 2'!E10</f>
        <v>0</v>
      </c>
      <c r="F10" s="121"/>
      <c r="G10" s="112"/>
      <c r="H10" s="112"/>
    </row>
    <row r="11" spans="1:8" ht="14.25" customHeight="1">
      <c r="B11" s="186" t="s">
        <v>155</v>
      </c>
      <c r="C11" s="228">
        <f>C9-C10</f>
        <v>0</v>
      </c>
      <c r="D11" s="228">
        <f t="shared" ref="D11:E11" si="1">D9-D10</f>
        <v>0</v>
      </c>
      <c r="E11" s="321">
        <f t="shared" si="1"/>
        <v>0</v>
      </c>
      <c r="F11" s="121"/>
      <c r="G11" s="112"/>
      <c r="H11" s="112"/>
    </row>
    <row r="12" spans="1:8" ht="14.25" customHeight="1">
      <c r="B12" s="181"/>
      <c r="C12" s="182"/>
      <c r="D12" s="182"/>
      <c r="E12" s="291"/>
      <c r="F12" s="121"/>
      <c r="G12" s="112"/>
      <c r="H12" s="112"/>
    </row>
    <row r="13" spans="1:8" ht="14.25" customHeight="1">
      <c r="B13" s="188" t="s">
        <v>15</v>
      </c>
      <c r="C13" s="189"/>
      <c r="D13" s="190"/>
      <c r="E13" s="199"/>
      <c r="F13" s="121"/>
      <c r="G13" s="112"/>
      <c r="H13" s="112"/>
    </row>
    <row r="14" spans="1:8" ht="14.25" customHeight="1">
      <c r="B14" s="181" t="s">
        <v>16</v>
      </c>
      <c r="C14" s="277">
        <f>'Financials 1'!C14+'Financials 2'!C14</f>
        <v>0</v>
      </c>
      <c r="D14" s="277">
        <f>'Financials 1'!D14+'Financials 2'!D14</f>
        <v>0</v>
      </c>
      <c r="E14" s="324">
        <f>'Financials 1'!E14+'Financials 2'!E14</f>
        <v>0</v>
      </c>
      <c r="F14" s="121"/>
      <c r="G14" s="112"/>
      <c r="H14" s="112"/>
    </row>
    <row r="15" spans="1:8" ht="14.25" customHeight="1">
      <c r="B15" s="181" t="s">
        <v>143</v>
      </c>
      <c r="C15" s="277">
        <f>'Financials 1'!C15+'Financials 2'!C15</f>
        <v>0</v>
      </c>
      <c r="D15" s="277">
        <f>'Financials 1'!D15+'Financials 2'!D15</f>
        <v>0</v>
      </c>
      <c r="E15" s="324">
        <f>'Financials 1'!E15+'Financials 2'!E15</f>
        <v>0</v>
      </c>
      <c r="F15" s="121"/>
      <c r="G15" s="112"/>
      <c r="H15" s="112"/>
    </row>
    <row r="16" spans="1:8" ht="14.25" customHeight="1">
      <c r="B16" s="181" t="s">
        <v>354</v>
      </c>
      <c r="C16" s="277">
        <f>'Financials 1'!C16+'Financials 2'!C16</f>
        <v>0</v>
      </c>
      <c r="D16" s="277">
        <f>'Financials 1'!D16+'Financials 2'!D16</f>
        <v>0</v>
      </c>
      <c r="E16" s="324">
        <f>'Financials 1'!E16+'Financials 2'!E16</f>
        <v>0</v>
      </c>
      <c r="F16" s="121"/>
      <c r="G16" s="112"/>
      <c r="H16" s="112"/>
    </row>
    <row r="17" spans="2:8" ht="14.25" customHeight="1">
      <c r="B17" s="181" t="s">
        <v>355</v>
      </c>
      <c r="C17" s="277">
        <f>'Financials 1'!C17+'Financials 2'!C17</f>
        <v>0</v>
      </c>
      <c r="D17" s="277">
        <f>'Financials 1'!D17+'Financials 2'!D17</f>
        <v>0</v>
      </c>
      <c r="E17" s="324">
        <f>'Financials 1'!E17+'Financials 2'!E17</f>
        <v>0</v>
      </c>
      <c r="F17" s="121"/>
      <c r="G17" s="112"/>
      <c r="H17" s="112"/>
    </row>
    <row r="18" spans="2:8" ht="14.25" customHeight="1">
      <c r="B18" s="181" t="s">
        <v>356</v>
      </c>
      <c r="C18" s="277">
        <f>'Financials 1'!C18+'Financials 2'!C18</f>
        <v>0</v>
      </c>
      <c r="D18" s="277">
        <f>'Financials 1'!D18+'Financials 2'!D18</f>
        <v>0</v>
      </c>
      <c r="E18" s="324">
        <f>'Financials 1'!E18+'Financials 2'!E18</f>
        <v>0</v>
      </c>
      <c r="F18" s="124"/>
      <c r="G18" s="113"/>
      <c r="H18" s="113"/>
    </row>
    <row r="19" spans="2:8" ht="14.25" customHeight="1">
      <c r="B19" s="181" t="s">
        <v>17</v>
      </c>
      <c r="C19" s="277">
        <f>'Financials 1'!C19+'Financials 2'!C19</f>
        <v>0</v>
      </c>
      <c r="D19" s="277">
        <f>'Financials 1'!D19+'Financials 2'!D19</f>
        <v>0</v>
      </c>
      <c r="E19" s="324">
        <f>'Financials 1'!E19+'Financials 2'!E19</f>
        <v>0</v>
      </c>
      <c r="F19" s="121"/>
      <c r="G19" s="112"/>
      <c r="H19" s="112"/>
    </row>
    <row r="20" spans="2:8" ht="14.25" customHeight="1">
      <c r="B20" s="191" t="s">
        <v>163</v>
      </c>
      <c r="C20" s="228">
        <f>SUM(C14:C19)</f>
        <v>0</v>
      </c>
      <c r="D20" s="228">
        <f>SUM(D14:D19)</f>
        <v>0</v>
      </c>
      <c r="E20" s="201">
        <f>SUM(E14:E19)</f>
        <v>0</v>
      </c>
      <c r="F20" s="125"/>
      <c r="G20" s="114"/>
      <c r="H20" s="114"/>
    </row>
    <row r="21" spans="2:8" ht="14.25" customHeight="1">
      <c r="B21" s="192" t="s">
        <v>18</v>
      </c>
      <c r="C21" s="277">
        <f>'Financials 1'!C21+'Financials 2'!C21</f>
        <v>0</v>
      </c>
      <c r="D21" s="277">
        <f>'Financials 1'!D21+'Financials 2'!D21</f>
        <v>0</v>
      </c>
      <c r="E21" s="324">
        <f>'Financials 1'!E21+'Financials 2'!E21</f>
        <v>0</v>
      </c>
      <c r="F21" s="125"/>
      <c r="G21" s="114"/>
      <c r="H21" s="114"/>
    </row>
    <row r="22" spans="2:8" ht="14.25" customHeight="1">
      <c r="B22" s="181" t="s">
        <v>156</v>
      </c>
      <c r="C22" s="277">
        <f>'Financials 1'!C22+'Financials 2'!C22</f>
        <v>0</v>
      </c>
      <c r="D22" s="277">
        <f>'Financials 1'!D22+'Financials 2'!D22</f>
        <v>0</v>
      </c>
      <c r="E22" s="324">
        <f>'Financials 1'!E22+'Financials 2'!E22</f>
        <v>0</v>
      </c>
      <c r="F22" s="121"/>
      <c r="G22" s="112"/>
      <c r="H22" s="112"/>
    </row>
    <row r="23" spans="2:8" ht="14.25" customHeight="1">
      <c r="B23" s="181" t="s">
        <v>157</v>
      </c>
      <c r="C23" s="277">
        <f>'Financials 1'!C23+'Financials 2'!C23</f>
        <v>0</v>
      </c>
      <c r="D23" s="277">
        <f>'Financials 1'!D23+'Financials 2'!D23</f>
        <v>0</v>
      </c>
      <c r="E23" s="324">
        <f>'Financials 1'!E23+'Financials 2'!E23</f>
        <v>0</v>
      </c>
      <c r="F23" s="121"/>
      <c r="G23" s="112"/>
      <c r="H23" s="112"/>
    </row>
    <row r="24" spans="2:8" ht="14.25" customHeight="1">
      <c r="B24" s="181" t="s">
        <v>158</v>
      </c>
      <c r="C24" s="277">
        <f>'Financials 1'!C24+'Financials 2'!C24</f>
        <v>0</v>
      </c>
      <c r="D24" s="277">
        <f>'Financials 1'!D24+'Financials 2'!D24</f>
        <v>0</v>
      </c>
      <c r="E24" s="324">
        <f>'Financials 1'!E24+'Financials 2'!E24</f>
        <v>0</v>
      </c>
      <c r="F24" s="121"/>
      <c r="G24" s="112"/>
      <c r="H24" s="112"/>
    </row>
    <row r="25" spans="2:8" ht="14.25" customHeight="1">
      <c r="B25" s="181" t="s">
        <v>19</v>
      </c>
      <c r="C25" s="277">
        <f>'Financials 1'!C25+'Financials 2'!C25</f>
        <v>0</v>
      </c>
      <c r="D25" s="277">
        <f>'Financials 1'!D25+'Financials 2'!D25</f>
        <v>0</v>
      </c>
      <c r="E25" s="324">
        <f>'Financials 1'!E25+'Financials 2'!E25</f>
        <v>0</v>
      </c>
      <c r="F25" s="121"/>
      <c r="G25" s="112"/>
      <c r="H25" s="112"/>
    </row>
    <row r="26" spans="2:8" ht="14.25" customHeight="1">
      <c r="B26" s="181" t="s">
        <v>159</v>
      </c>
      <c r="C26" s="277">
        <f>'Financials 1'!C26+'Financials 2'!C26</f>
        <v>0</v>
      </c>
      <c r="D26" s="277">
        <f>'Financials 1'!D26+'Financials 2'!D26</f>
        <v>0</v>
      </c>
      <c r="E26" s="324">
        <f>'Financials 1'!E26+'Financials 2'!E26</f>
        <v>0</v>
      </c>
      <c r="F26" s="121"/>
      <c r="G26" s="112"/>
      <c r="H26" s="112"/>
    </row>
    <row r="27" spans="2:8" ht="14.25" customHeight="1">
      <c r="B27" s="181" t="s">
        <v>160</v>
      </c>
      <c r="C27" s="277">
        <f>'Financials 1'!C27+'Financials 2'!C27</f>
        <v>0</v>
      </c>
      <c r="D27" s="277">
        <f>'Financials 1'!D27+'Financials 2'!D27</f>
        <v>0</v>
      </c>
      <c r="E27" s="324">
        <f>'Financials 1'!E27+'Financials 2'!E27</f>
        <v>0</v>
      </c>
      <c r="F27" s="121"/>
      <c r="G27" s="112"/>
      <c r="H27" s="112"/>
    </row>
    <row r="28" spans="2:8" ht="14.25" customHeight="1" thickBot="1">
      <c r="B28" s="193" t="s">
        <v>20</v>
      </c>
      <c r="C28" s="230">
        <f>SUM(C21:C27)</f>
        <v>0</v>
      </c>
      <c r="D28" s="230">
        <f>SUM(D21:D27)</f>
        <v>0</v>
      </c>
      <c r="E28" s="179">
        <f>SUM(E21:E27)</f>
        <v>0</v>
      </c>
      <c r="F28" s="121"/>
      <c r="G28" s="112"/>
      <c r="H28" s="112"/>
    </row>
    <row r="29" spans="2:8" ht="14.25" customHeight="1" thickBot="1">
      <c r="B29" s="193" t="s">
        <v>174</v>
      </c>
      <c r="C29" s="230">
        <f>C20-C28</f>
        <v>0</v>
      </c>
      <c r="D29" s="230">
        <f t="shared" ref="D29:E29" si="2">D20-D28</f>
        <v>0</v>
      </c>
      <c r="E29" s="179">
        <f t="shared" si="2"/>
        <v>0</v>
      </c>
      <c r="F29" s="126"/>
      <c r="G29" s="115"/>
      <c r="H29" s="115"/>
    </row>
    <row r="30" spans="2:8" ht="14.25" customHeight="1" thickBot="1">
      <c r="B30" s="118"/>
      <c r="C30" s="120"/>
      <c r="D30" s="121"/>
      <c r="E30" s="121"/>
      <c r="F30" s="121"/>
      <c r="G30" s="112"/>
      <c r="H30" s="112"/>
    </row>
    <row r="31" spans="2:8" ht="14.25" customHeight="1">
      <c r="B31" s="194" t="s">
        <v>21</v>
      </c>
      <c r="C31" s="195"/>
      <c r="D31" s="196"/>
      <c r="E31" s="196"/>
      <c r="F31" s="121"/>
      <c r="G31" s="112"/>
      <c r="H31" s="112"/>
    </row>
    <row r="32" spans="2:8" ht="14.25" customHeight="1">
      <c r="B32" s="173" t="s">
        <v>346</v>
      </c>
      <c r="C32" s="231">
        <f>SUM(C24:C27)</f>
        <v>0</v>
      </c>
      <c r="D32" s="232">
        <f>SUM(D24:D27)</f>
        <v>0</v>
      </c>
      <c r="E32" s="232">
        <f>SUM(E24:E27)</f>
        <v>0</v>
      </c>
      <c r="F32" s="121"/>
      <c r="G32" s="112"/>
      <c r="H32" s="112"/>
    </row>
    <row r="33" spans="2:8" ht="14.25" customHeight="1">
      <c r="B33" s="173" t="s">
        <v>347</v>
      </c>
      <c r="C33" s="231">
        <f>SUM(C17:C19)</f>
        <v>0</v>
      </c>
      <c r="D33" s="232">
        <f>SUM(D17:D19)</f>
        <v>0</v>
      </c>
      <c r="E33" s="232">
        <f>SUM(E17:E19)</f>
        <v>0</v>
      </c>
      <c r="F33" s="121"/>
      <c r="G33" s="112"/>
      <c r="H33" s="112"/>
    </row>
    <row r="34" spans="2:8" ht="14.25" customHeight="1" thickBot="1">
      <c r="B34" s="197" t="s">
        <v>144</v>
      </c>
      <c r="C34" s="233" t="e">
        <f>C32/C33</f>
        <v>#DIV/0!</v>
      </c>
      <c r="D34" s="234" t="e">
        <f>D32/D33</f>
        <v>#DIV/0!</v>
      </c>
      <c r="E34" s="234" t="e">
        <f>E32/E33</f>
        <v>#DIV/0!</v>
      </c>
      <c r="F34" s="121"/>
      <c r="G34" s="112"/>
      <c r="H34" s="112"/>
    </row>
    <row r="35" spans="2:8" ht="14.25" customHeight="1">
      <c r="B35" s="174"/>
      <c r="C35" s="172"/>
      <c r="D35" s="176"/>
      <c r="E35" s="176"/>
      <c r="F35" s="125"/>
      <c r="G35" s="114"/>
      <c r="H35" s="114"/>
    </row>
    <row r="36" spans="2:8" ht="14.25" customHeight="1">
      <c r="B36" s="198" t="s">
        <v>348</v>
      </c>
      <c r="C36" s="235">
        <f>SUM(C16:C19)</f>
        <v>0</v>
      </c>
      <c r="D36" s="236">
        <f>SUM(D16:D19)</f>
        <v>0</v>
      </c>
      <c r="E36" s="236">
        <f>SUM(E16:E19)</f>
        <v>0</v>
      </c>
      <c r="F36" s="124"/>
      <c r="G36" s="113"/>
      <c r="H36" s="113"/>
    </row>
    <row r="37" spans="2:8" ht="14.25" customHeight="1">
      <c r="B37" s="175" t="s">
        <v>349</v>
      </c>
      <c r="C37" s="237">
        <f>SUM(C14:C15)</f>
        <v>0</v>
      </c>
      <c r="D37" s="238">
        <f>SUM(D14:D15)</f>
        <v>0</v>
      </c>
      <c r="E37" s="238">
        <f>SUM(E14:E15)</f>
        <v>0</v>
      </c>
      <c r="F37" s="125"/>
      <c r="G37" s="111"/>
      <c r="H37" s="111"/>
    </row>
    <row r="38" spans="2:8" ht="14.25" customHeight="1" thickBot="1">
      <c r="B38" s="197" t="s">
        <v>350</v>
      </c>
      <c r="C38" s="233" t="e">
        <f>C36/C37</f>
        <v>#DIV/0!</v>
      </c>
      <c r="D38" s="234" t="e">
        <f>D36/D37</f>
        <v>#DIV/0!</v>
      </c>
      <c r="E38" s="234" t="e">
        <f>E36/E37</f>
        <v>#DIV/0!</v>
      </c>
      <c r="F38" s="125"/>
      <c r="G38" s="114"/>
      <c r="H38" s="114"/>
    </row>
    <row r="39" spans="2:8" ht="14.25" customHeight="1">
      <c r="B39" s="173"/>
      <c r="C39" s="171"/>
      <c r="D39" s="177"/>
      <c r="E39" s="177"/>
      <c r="F39" s="121"/>
      <c r="G39" s="112"/>
      <c r="H39" s="112"/>
    </row>
    <row r="40" spans="2:8" ht="14.25" customHeight="1">
      <c r="B40" s="173" t="s">
        <v>353</v>
      </c>
      <c r="C40" s="239" t="e">
        <f>C18/C4*360</f>
        <v>#DIV/0!</v>
      </c>
      <c r="D40" s="240" t="e">
        <f>D18/D4*360</f>
        <v>#DIV/0!</v>
      </c>
      <c r="E40" s="240" t="e">
        <f>E18/E4*360</f>
        <v>#DIV/0!</v>
      </c>
      <c r="F40" s="121"/>
      <c r="G40" s="112"/>
      <c r="H40" s="112"/>
    </row>
    <row r="41" spans="2:8" ht="14.25" customHeight="1">
      <c r="B41" s="173" t="s">
        <v>352</v>
      </c>
      <c r="C41" s="241" t="e">
        <f>C25/C4*360</f>
        <v>#DIV/0!</v>
      </c>
      <c r="D41" s="242" t="e">
        <f>D25/D4*360</f>
        <v>#DIV/0!</v>
      </c>
      <c r="E41" s="242" t="e">
        <f>E25/E4*360</f>
        <v>#DIV/0!</v>
      </c>
      <c r="F41" s="121"/>
      <c r="G41" s="112"/>
      <c r="H41" s="112"/>
    </row>
    <row r="42" spans="2:8" ht="14.25" customHeight="1" thickBot="1">
      <c r="B42" s="178" t="s">
        <v>351</v>
      </c>
      <c r="C42" s="243" t="e">
        <f>C24/C4*360</f>
        <v>#DIV/0!</v>
      </c>
      <c r="D42" s="244" t="e">
        <f>D24/D4*360</f>
        <v>#DIV/0!</v>
      </c>
      <c r="E42" s="244" t="e">
        <f>E24/E4*360</f>
        <v>#DIV/0!</v>
      </c>
      <c r="F42" s="121"/>
      <c r="G42" s="112"/>
      <c r="H42" s="112"/>
    </row>
    <row r="43" spans="2:8" ht="14.25" customHeight="1">
      <c r="B43" s="118"/>
      <c r="C43" s="118"/>
      <c r="D43" s="121"/>
      <c r="E43" s="121"/>
      <c r="F43" s="121"/>
      <c r="G43" s="112"/>
      <c r="H43" s="112"/>
    </row>
    <row r="44" spans="2:8" ht="14.25" customHeight="1">
      <c r="B44" s="118"/>
      <c r="C44" s="118"/>
      <c r="D44" s="121"/>
      <c r="E44" s="121"/>
      <c r="F44" s="121"/>
      <c r="G44" s="112"/>
      <c r="H44" s="112"/>
    </row>
    <row r="45" spans="2:8" ht="14.25" customHeight="1">
      <c r="B45" s="122"/>
      <c r="C45" s="123"/>
      <c r="D45" s="124"/>
      <c r="E45" s="124"/>
      <c r="F45" s="124"/>
      <c r="G45" s="113"/>
      <c r="H45" s="113"/>
    </row>
    <row r="46" spans="2:8" ht="14.25" customHeight="1">
      <c r="B46" s="118"/>
      <c r="C46" s="118"/>
      <c r="D46" s="121"/>
      <c r="E46" s="121"/>
      <c r="F46" s="121"/>
      <c r="G46" s="112"/>
      <c r="H46" s="112"/>
    </row>
    <row r="47" spans="2:8" ht="14.25" customHeight="1">
      <c r="B47" s="118"/>
      <c r="C47" s="118"/>
      <c r="D47" s="121"/>
      <c r="E47" s="121"/>
      <c r="F47" s="121"/>
      <c r="G47" s="112"/>
      <c r="H47" s="112"/>
    </row>
    <row r="48" spans="2:8" ht="14.25" customHeight="1">
      <c r="B48" s="118"/>
      <c r="C48" s="118"/>
      <c r="D48" s="121"/>
      <c r="E48" s="121"/>
      <c r="F48" s="121"/>
      <c r="G48" s="112"/>
      <c r="H48" s="112"/>
    </row>
    <row r="49" spans="2:8" ht="14.25" customHeight="1">
      <c r="B49" s="118"/>
      <c r="C49" s="118"/>
      <c r="D49" s="121"/>
      <c r="E49" s="121"/>
      <c r="F49" s="121"/>
      <c r="G49" s="112"/>
      <c r="H49" s="112"/>
    </row>
    <row r="50" spans="2:8" ht="14.25" customHeight="1">
      <c r="B50" s="118"/>
      <c r="C50" s="118"/>
      <c r="D50" s="121"/>
      <c r="E50" s="121"/>
      <c r="F50" s="121"/>
      <c r="G50" s="112"/>
      <c r="H50" s="112"/>
    </row>
    <row r="51" spans="2:8" ht="14.25" customHeight="1">
      <c r="B51" s="111"/>
      <c r="C51" s="119"/>
      <c r="D51" s="125"/>
      <c r="E51" s="125"/>
      <c r="F51" s="125"/>
      <c r="G51" s="114"/>
      <c r="H51" s="114"/>
    </row>
    <row r="52" spans="2:8" ht="14.25" customHeight="1">
      <c r="B52" s="122"/>
      <c r="C52" s="123"/>
      <c r="D52" s="124"/>
      <c r="E52" s="124"/>
      <c r="F52" s="124"/>
      <c r="G52" s="113"/>
      <c r="H52" s="113"/>
    </row>
    <row r="53" spans="2:8" ht="14.25" customHeight="1">
      <c r="B53" s="118"/>
      <c r="C53" s="120"/>
      <c r="D53" s="121"/>
      <c r="E53" s="121"/>
      <c r="F53" s="121"/>
      <c r="G53" s="112"/>
      <c r="H53" s="112"/>
    </row>
    <row r="54" spans="2:8" ht="14.25" customHeight="1">
      <c r="B54" s="626"/>
      <c r="C54" s="626"/>
      <c r="D54" s="111"/>
      <c r="E54" s="111"/>
      <c r="F54" s="111"/>
      <c r="G54" s="111"/>
      <c r="H54" s="111"/>
    </row>
    <row r="55" spans="2:8" ht="14.25" customHeight="1">
      <c r="B55" s="118"/>
      <c r="C55" s="118"/>
      <c r="D55" s="121"/>
      <c r="E55" s="121"/>
      <c r="F55" s="121"/>
      <c r="G55" s="112"/>
      <c r="H55" s="112"/>
    </row>
    <row r="56" spans="2:8" ht="14.25" customHeight="1">
      <c r="B56" s="118"/>
      <c r="C56" s="118"/>
      <c r="D56" s="121"/>
      <c r="E56" s="121"/>
      <c r="F56" s="121"/>
      <c r="G56" s="112"/>
      <c r="H56" s="112"/>
    </row>
    <row r="57" spans="2:8" ht="14.25" customHeight="1">
      <c r="B57" s="111"/>
      <c r="C57" s="118"/>
      <c r="D57" s="125"/>
      <c r="E57" s="125"/>
      <c r="F57" s="125"/>
      <c r="G57" s="114"/>
      <c r="H57" s="114"/>
    </row>
    <row r="58" spans="2:8" ht="14.25" customHeight="1">
      <c r="B58" s="118"/>
      <c r="C58" s="118"/>
      <c r="D58" s="121"/>
      <c r="E58" s="121"/>
      <c r="F58" s="121"/>
      <c r="G58" s="112"/>
      <c r="H58" s="112"/>
    </row>
    <row r="59" spans="2:8" ht="14.25" customHeight="1">
      <c r="B59" s="118"/>
      <c r="C59" s="118"/>
      <c r="D59" s="121"/>
      <c r="E59" s="121"/>
      <c r="F59" s="121"/>
      <c r="G59" s="112"/>
      <c r="H59" s="112"/>
    </row>
    <row r="60" spans="2:8" ht="14.25" customHeight="1">
      <c r="B60" s="118"/>
      <c r="C60" s="120"/>
      <c r="D60" s="121"/>
      <c r="E60" s="121"/>
      <c r="F60" s="121"/>
      <c r="G60" s="112"/>
      <c r="H60" s="112"/>
    </row>
    <row r="61" spans="2:8" ht="14.25" customHeight="1">
      <c r="B61" s="118"/>
      <c r="C61" s="118"/>
      <c r="D61" s="121"/>
      <c r="E61" s="121"/>
      <c r="F61" s="121"/>
      <c r="G61" s="112"/>
      <c r="H61" s="112"/>
    </row>
    <row r="62" spans="2:8" ht="14.25" customHeight="1">
      <c r="B62" s="118"/>
      <c r="C62" s="118"/>
      <c r="D62" s="121"/>
      <c r="E62" s="121"/>
      <c r="F62" s="121"/>
      <c r="G62" s="112"/>
      <c r="H62" s="112"/>
    </row>
    <row r="63" spans="2:8" ht="14.25" customHeight="1">
      <c r="B63" s="118"/>
      <c r="C63" s="118"/>
      <c r="D63" s="121"/>
      <c r="E63" s="121"/>
      <c r="F63" s="121"/>
      <c r="G63" s="112"/>
      <c r="H63" s="112"/>
    </row>
    <row r="64" spans="2:8" ht="14.25" customHeight="1">
      <c r="B64" s="118"/>
      <c r="C64" s="118"/>
      <c r="D64" s="121"/>
      <c r="E64" s="121"/>
      <c r="F64" s="121"/>
      <c r="G64" s="112"/>
      <c r="H64" s="112"/>
    </row>
    <row r="65" spans="2:8" ht="14.25" customHeight="1">
      <c r="B65" s="118"/>
      <c r="C65" s="118"/>
      <c r="D65" s="121"/>
      <c r="E65" s="121"/>
      <c r="F65" s="121"/>
      <c r="G65" s="112"/>
      <c r="H65" s="112"/>
    </row>
    <row r="66" spans="2:8" ht="14.25" customHeight="1">
      <c r="B66" s="122"/>
      <c r="C66" s="123"/>
      <c r="D66" s="124"/>
      <c r="E66" s="124"/>
      <c r="F66" s="124"/>
      <c r="G66" s="113"/>
      <c r="H66" s="113"/>
    </row>
    <row r="67" spans="2:8" ht="14.25" customHeight="1">
      <c r="B67" s="118"/>
      <c r="C67" s="118"/>
      <c r="D67" s="121"/>
      <c r="E67" s="121"/>
      <c r="F67" s="121"/>
      <c r="G67" s="112"/>
      <c r="H67" s="112"/>
    </row>
    <row r="68" spans="2:8" ht="14.25" customHeight="1">
      <c r="B68" s="118"/>
      <c r="C68" s="118"/>
      <c r="D68" s="121"/>
      <c r="E68" s="121"/>
      <c r="F68" s="121"/>
      <c r="G68" s="112"/>
      <c r="H68" s="112"/>
    </row>
    <row r="69" spans="2:8" ht="14.25" customHeight="1">
      <c r="B69" s="118"/>
      <c r="C69" s="118"/>
      <c r="D69" s="121"/>
      <c r="E69" s="121"/>
      <c r="F69" s="121"/>
      <c r="G69" s="112"/>
      <c r="H69" s="112"/>
    </row>
    <row r="70" spans="2:8" ht="14.25" customHeight="1">
      <c r="B70" s="122"/>
      <c r="C70" s="123"/>
      <c r="D70" s="124"/>
      <c r="E70" s="124"/>
      <c r="F70" s="124"/>
      <c r="G70" s="113"/>
      <c r="H70" s="113"/>
    </row>
    <row r="71" spans="2:8" ht="14.25" customHeight="1">
      <c r="B71" s="118"/>
      <c r="C71" s="118"/>
      <c r="D71" s="121"/>
      <c r="E71" s="121"/>
      <c r="F71" s="121"/>
      <c r="G71" s="112"/>
      <c r="H71" s="112"/>
    </row>
    <row r="72" spans="2:8" ht="14.25" customHeight="1">
      <c r="B72" s="118"/>
      <c r="C72" s="118"/>
      <c r="D72" s="121"/>
      <c r="E72" s="121"/>
      <c r="F72" s="121"/>
      <c r="G72" s="112"/>
      <c r="H72" s="112"/>
    </row>
    <row r="73" spans="2:8" ht="14.25" customHeight="1">
      <c r="B73" s="118"/>
      <c r="C73" s="118"/>
      <c r="D73" s="121"/>
      <c r="E73" s="121"/>
      <c r="F73" s="121"/>
      <c r="G73" s="112"/>
      <c r="H73" s="112"/>
    </row>
    <row r="74" spans="2:8" ht="14.25" customHeight="1">
      <c r="B74" s="118"/>
      <c r="C74" s="118"/>
      <c r="D74" s="121"/>
      <c r="E74" s="121"/>
      <c r="F74" s="121"/>
      <c r="G74" s="112"/>
      <c r="H74" s="112"/>
    </row>
    <row r="75" spans="2:8" ht="14.25" customHeight="1">
      <c r="B75" s="122"/>
      <c r="C75" s="122"/>
      <c r="D75" s="124"/>
      <c r="E75" s="124"/>
      <c r="F75" s="124"/>
      <c r="G75" s="113"/>
      <c r="H75" s="113"/>
    </row>
    <row r="76" spans="2:8" ht="14.25" customHeight="1">
      <c r="B76" s="118"/>
      <c r="C76" s="118"/>
      <c r="D76" s="121"/>
      <c r="E76" s="121"/>
      <c r="F76" s="121"/>
      <c r="G76" s="112"/>
      <c r="H76" s="112"/>
    </row>
    <row r="77" spans="2:8" ht="14.25" customHeight="1">
      <c r="B77" s="122"/>
      <c r="C77" s="123"/>
      <c r="D77" s="124"/>
      <c r="E77" s="124"/>
      <c r="F77" s="124"/>
      <c r="G77" s="113"/>
      <c r="H77" s="113"/>
    </row>
    <row r="78" spans="2:8" ht="14.25" customHeight="1">
      <c r="B78" s="626"/>
      <c r="C78" s="626"/>
      <c r="D78" s="111"/>
      <c r="E78" s="111"/>
      <c r="F78" s="111"/>
      <c r="G78" s="111"/>
      <c r="H78" s="111"/>
    </row>
    <row r="79" spans="2:8" ht="14.25" customHeight="1">
      <c r="B79" s="118"/>
      <c r="C79" s="120"/>
      <c r="D79" s="112"/>
      <c r="E79" s="112"/>
      <c r="F79" s="112"/>
      <c r="G79" s="112"/>
      <c r="H79" s="112"/>
    </row>
    <row r="80" spans="2:8" ht="14.25" customHeight="1">
      <c r="B80" s="118"/>
      <c r="C80" s="120"/>
      <c r="D80" s="112"/>
      <c r="E80" s="112"/>
      <c r="F80" s="112"/>
      <c r="G80" s="112"/>
      <c r="H80" s="112"/>
    </row>
    <row r="81" spans="2:8" ht="14.25" customHeight="1">
      <c r="B81" s="118"/>
      <c r="C81" s="120"/>
      <c r="D81" s="112"/>
      <c r="E81" s="112"/>
      <c r="F81" s="112"/>
      <c r="G81" s="112"/>
      <c r="H81" s="112"/>
    </row>
    <row r="82" spans="2:8" ht="14.25" customHeight="1">
      <c r="B82" s="118"/>
      <c r="C82" s="120"/>
      <c r="D82" s="112"/>
      <c r="E82" s="112"/>
      <c r="F82" s="112"/>
      <c r="G82" s="112"/>
      <c r="H82" s="112"/>
    </row>
    <row r="83" spans="2:8" ht="14.25" customHeight="1">
      <c r="B83" s="118"/>
      <c r="C83" s="120"/>
      <c r="D83" s="116"/>
      <c r="E83" s="116"/>
      <c r="F83" s="116"/>
      <c r="G83" s="116"/>
      <c r="H83" s="116"/>
    </row>
    <row r="84" spans="2:8" ht="14.25" customHeight="1">
      <c r="B84" s="118"/>
      <c r="C84" s="120"/>
      <c r="D84" s="116"/>
      <c r="E84" s="116"/>
      <c r="F84" s="116"/>
      <c r="G84" s="116"/>
      <c r="H84" s="116"/>
    </row>
    <row r="85" spans="2:8" ht="14.25" customHeight="1">
      <c r="B85" s="118"/>
      <c r="C85" s="120"/>
      <c r="D85" s="116"/>
      <c r="E85" s="116"/>
      <c r="F85" s="116"/>
      <c r="G85" s="116"/>
      <c r="H85" s="116"/>
    </row>
    <row r="86" spans="2:8" ht="14.25" customHeight="1">
      <c r="B86" s="118"/>
      <c r="C86" s="120"/>
      <c r="D86" s="112"/>
      <c r="E86" s="112"/>
      <c r="F86" s="112"/>
      <c r="G86" s="112"/>
      <c r="H86" s="112"/>
    </row>
    <row r="87" spans="2:8" ht="14.25" customHeight="1">
      <c r="B87" s="118"/>
      <c r="C87" s="120"/>
      <c r="D87" s="112"/>
      <c r="E87" s="112"/>
      <c r="F87" s="112"/>
      <c r="G87" s="112"/>
      <c r="H87" s="112"/>
    </row>
    <row r="88" spans="2:8" ht="14.25" customHeight="1">
      <c r="B88" s="118"/>
      <c r="C88" s="120"/>
      <c r="D88" s="112"/>
      <c r="E88" s="112"/>
      <c r="F88" s="112"/>
      <c r="G88" s="112"/>
      <c r="H88" s="112"/>
    </row>
    <row r="89" spans="2:8" ht="14.25" customHeight="1">
      <c r="B89" s="118"/>
      <c r="C89" s="120"/>
      <c r="D89" s="112"/>
      <c r="E89" s="112"/>
      <c r="F89" s="112"/>
      <c r="G89" s="112"/>
      <c r="H89" s="112"/>
    </row>
  </sheetData>
  <mergeCells count="3">
    <mergeCell ref="B54:C54"/>
    <mergeCell ref="B78:C78"/>
    <mergeCell ref="B1:E1"/>
  </mergeCells>
  <dataValidations disablePrompts="1" count="1">
    <dataValidation type="list" allowBlank="1" showInputMessage="1" showErrorMessage="1" sqref="F4" xr:uid="{884D2CEB-9BC4-4483-AE0F-1EF1448B5511}">
      <formula1>"Audited, Unaudited, Provisional, Projected"</formula1>
    </dataValidation>
  </dataValidations>
  <pageMargins left="0.7" right="0.7" top="0.75" bottom="0.75" header="0.3" footer="0.3"/>
  <pageSetup orientation="portrait" horizontalDpi="360" verticalDpi="36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7A851-2DFE-440D-A458-8D12D698D251}">
  <sheetPr codeName="Sheet10">
    <tabColor theme="3" tint="-0.499984740745262"/>
  </sheetPr>
  <dimension ref="A1:M27"/>
  <sheetViews>
    <sheetView workbookViewId="0">
      <selection activeCell="D9" sqref="D9"/>
    </sheetView>
  </sheetViews>
  <sheetFormatPr defaultRowHeight="14.25"/>
  <cols>
    <col min="1" max="1" width="25.5" style="109" bestFit="1" customWidth="1"/>
    <col min="2" max="2" width="14.375" style="109" customWidth="1"/>
    <col min="3" max="3" width="14" style="109" bestFit="1" customWidth="1"/>
    <col min="4" max="4" width="19" style="109" customWidth="1"/>
    <col min="5" max="5" width="22" style="109" bestFit="1" customWidth="1"/>
    <col min="6" max="6" width="14.375" style="109" customWidth="1"/>
    <col min="7" max="11" width="9" style="109"/>
    <col min="12" max="12" width="22" style="109" hidden="1" customWidth="1"/>
    <col min="13" max="13" width="0" style="109" hidden="1" customWidth="1"/>
    <col min="14" max="16384" width="9" style="109"/>
  </cols>
  <sheetData>
    <row r="1" spans="1:13" ht="16.5" thickBot="1">
      <c r="A1" s="637" t="s">
        <v>173</v>
      </c>
      <c r="B1" s="638"/>
      <c r="C1" s="638"/>
      <c r="D1" s="638"/>
      <c r="E1" s="638"/>
      <c r="F1" s="639"/>
    </row>
    <row r="2" spans="1:13" ht="15">
      <c r="A2" s="203" t="s">
        <v>12</v>
      </c>
      <c r="B2" s="204" t="s">
        <v>190</v>
      </c>
      <c r="C2" s="204" t="s">
        <v>373</v>
      </c>
      <c r="D2" s="204" t="s">
        <v>374</v>
      </c>
      <c r="E2" s="204" t="s">
        <v>369</v>
      </c>
      <c r="F2" s="255" t="s">
        <v>370</v>
      </c>
    </row>
    <row r="3" spans="1:13" ht="15">
      <c r="A3" s="256" t="s">
        <v>365</v>
      </c>
      <c r="B3" s="253">
        <f>Financials_Consolidated!C9</f>
        <v>0</v>
      </c>
      <c r="C3" s="253">
        <f>Financials_Consolidated!D9</f>
        <v>0</v>
      </c>
      <c r="D3" s="253">
        <f>Financials_Consolidated!E9</f>
        <v>0</v>
      </c>
      <c r="E3" s="271">
        <v>1</v>
      </c>
      <c r="F3" s="257"/>
    </row>
    <row r="4" spans="1:13" ht="15">
      <c r="A4" s="256" t="s">
        <v>375</v>
      </c>
      <c r="B4" s="252" t="s">
        <v>385</v>
      </c>
      <c r="C4" s="252" t="s">
        <v>383</v>
      </c>
      <c r="D4" s="252" t="s">
        <v>384</v>
      </c>
      <c r="E4" s="252"/>
      <c r="F4" s="257"/>
      <c r="H4" s="252" t="s">
        <v>358</v>
      </c>
      <c r="I4" s="211" t="s">
        <v>359</v>
      </c>
      <c r="J4" s="212">
        <v>0</v>
      </c>
      <c r="K4" s="292"/>
      <c r="L4" s="254" t="s">
        <v>381</v>
      </c>
      <c r="M4" s="109">
        <f>AVERAGE(B6,C6)</f>
        <v>0</v>
      </c>
    </row>
    <row r="5" spans="1:13" ht="15">
      <c r="A5" s="256" t="s">
        <v>376</v>
      </c>
      <c r="B5" s="252">
        <f>VLOOKUP(B4,$H$4:$J$7,3,0)*B3</f>
        <v>0</v>
      </c>
      <c r="C5" s="252">
        <f t="shared" ref="C5:D5" si="0">VLOOKUP(C4,$H$4:$J$7,3,0)*C3</f>
        <v>0</v>
      </c>
      <c r="D5" s="252">
        <f t="shared" si="0"/>
        <v>0</v>
      </c>
      <c r="E5" s="252"/>
      <c r="F5" s="257"/>
      <c r="H5" s="252" t="s">
        <v>383</v>
      </c>
      <c r="I5" s="211" t="s">
        <v>360</v>
      </c>
      <c r="J5" s="212">
        <v>0.05</v>
      </c>
      <c r="K5" s="292"/>
      <c r="L5" s="254" t="s">
        <v>386</v>
      </c>
      <c r="M5" s="109">
        <f>D6</f>
        <v>0</v>
      </c>
    </row>
    <row r="6" spans="1:13" ht="15">
      <c r="A6" s="256" t="s">
        <v>382</v>
      </c>
      <c r="B6" s="252">
        <f>B3-B5</f>
        <v>0</v>
      </c>
      <c r="C6" s="252">
        <f t="shared" ref="C6:D6" si="1">C3-C5</f>
        <v>0</v>
      </c>
      <c r="D6" s="252">
        <f t="shared" si="1"/>
        <v>0</v>
      </c>
      <c r="E6" s="272"/>
      <c r="F6" s="257"/>
      <c r="H6" s="252" t="s">
        <v>384</v>
      </c>
      <c r="I6" s="211" t="s">
        <v>361</v>
      </c>
      <c r="J6" s="212">
        <v>0.2</v>
      </c>
      <c r="K6" s="292"/>
      <c r="L6" s="254" t="s">
        <v>387</v>
      </c>
      <c r="M6" s="109">
        <f>C6</f>
        <v>0</v>
      </c>
    </row>
    <row r="7" spans="1:13" ht="15">
      <c r="A7" s="290" t="s">
        <v>452</v>
      </c>
      <c r="B7" s="289"/>
      <c r="C7" s="289"/>
      <c r="D7" s="289"/>
      <c r="E7" s="272"/>
      <c r="F7" s="257"/>
      <c r="H7" s="252" t="s">
        <v>385</v>
      </c>
      <c r="I7" s="211" t="s">
        <v>362</v>
      </c>
      <c r="J7" s="212">
        <v>0.3</v>
      </c>
      <c r="K7" s="292"/>
      <c r="L7" s="254" t="s">
        <v>388</v>
      </c>
      <c r="M7" s="109">
        <f>AVERAGE(D6,C6)</f>
        <v>0</v>
      </c>
    </row>
    <row r="8" spans="1:13" ht="15">
      <c r="A8" s="256" t="s">
        <v>371</v>
      </c>
      <c r="B8" s="640"/>
      <c r="C8" s="641"/>
      <c r="D8" s="642"/>
      <c r="E8" s="254" t="s">
        <v>388</v>
      </c>
      <c r="F8" s="258">
        <f>VLOOKUP(E8,L4:M7,2,0)</f>
        <v>0</v>
      </c>
    </row>
    <row r="9" spans="1:13" ht="15">
      <c r="A9" s="256" t="s">
        <v>367</v>
      </c>
      <c r="B9" s="253">
        <f>Financials_Consolidated!C8</f>
        <v>0</v>
      </c>
      <c r="C9" s="253">
        <f>Financials_Consolidated!D8</f>
        <v>0</v>
      </c>
      <c r="D9" s="253">
        <f>Financials_Consolidated!E8</f>
        <v>0</v>
      </c>
      <c r="E9" s="272"/>
      <c r="F9" s="257"/>
    </row>
    <row r="10" spans="1:13" ht="15">
      <c r="A10" s="256" t="s">
        <v>368</v>
      </c>
      <c r="B10" s="252"/>
      <c r="C10" s="253"/>
      <c r="D10" s="253"/>
      <c r="E10" s="271">
        <v>1</v>
      </c>
      <c r="F10" s="257"/>
    </row>
    <row r="11" spans="1:13" ht="15">
      <c r="A11" s="213" t="s">
        <v>217</v>
      </c>
      <c r="B11" s="252"/>
      <c r="C11" s="253"/>
      <c r="D11" s="253"/>
      <c r="E11" s="271">
        <v>1</v>
      </c>
      <c r="F11" s="257"/>
    </row>
    <row r="12" spans="1:13" ht="15">
      <c r="A12" s="213" t="s">
        <v>208</v>
      </c>
      <c r="B12" s="252"/>
      <c r="C12" s="253"/>
      <c r="D12" s="253"/>
      <c r="E12" s="272"/>
      <c r="F12" s="257"/>
    </row>
    <row r="13" spans="1:13" ht="15">
      <c r="A13" s="213" t="s">
        <v>209</v>
      </c>
      <c r="B13" s="251"/>
      <c r="C13" s="253"/>
      <c r="D13" s="253"/>
      <c r="E13" s="273"/>
      <c r="F13" s="257"/>
    </row>
    <row r="14" spans="1:13" ht="15">
      <c r="A14" s="256" t="s">
        <v>121</v>
      </c>
      <c r="B14" s="640"/>
      <c r="C14" s="641"/>
      <c r="D14" s="641"/>
      <c r="E14" s="642"/>
      <c r="F14" s="257">
        <f>SUM(F8:F13)</f>
        <v>0</v>
      </c>
    </row>
    <row r="15" spans="1:13" ht="15">
      <c r="A15" s="259" t="s">
        <v>372</v>
      </c>
      <c r="B15" s="640"/>
      <c r="C15" s="641"/>
      <c r="D15" s="641"/>
      <c r="E15" s="642"/>
      <c r="F15" s="260">
        <f>F14/12</f>
        <v>0</v>
      </c>
    </row>
    <row r="16" spans="1:13" ht="15">
      <c r="A16" s="261"/>
      <c r="B16" s="248"/>
      <c r="C16" s="249"/>
      <c r="D16" s="249"/>
      <c r="E16" s="250"/>
      <c r="F16" s="262"/>
    </row>
    <row r="17" spans="1:8" ht="15">
      <c r="A17" s="246" t="s">
        <v>165</v>
      </c>
      <c r="B17" s="652"/>
      <c r="C17" s="653"/>
      <c r="D17" s="653"/>
      <c r="E17" s="654"/>
      <c r="F17" s="263"/>
    </row>
    <row r="18" spans="1:8" ht="15">
      <c r="A18" s="198" t="s">
        <v>7</v>
      </c>
      <c r="B18" s="652"/>
      <c r="C18" s="653"/>
      <c r="D18" s="653"/>
      <c r="E18" s="654"/>
      <c r="F18" s="264"/>
    </row>
    <row r="19" spans="1:8" ht="15">
      <c r="A19" s="265" t="s">
        <v>219</v>
      </c>
      <c r="B19" s="643"/>
      <c r="C19" s="644"/>
      <c r="D19" s="644"/>
      <c r="E19" s="645"/>
      <c r="F19" s="264"/>
    </row>
    <row r="20" spans="1:8" ht="15">
      <c r="A20" s="266" t="s">
        <v>220</v>
      </c>
      <c r="B20" s="643"/>
      <c r="C20" s="644"/>
      <c r="D20" s="644"/>
      <c r="E20" s="645"/>
      <c r="F20" s="267" t="e">
        <f>PMT(F18%/12,F19,-F17)</f>
        <v>#NUM!</v>
      </c>
    </row>
    <row r="21" spans="1:8" ht="15">
      <c r="A21" s="268" t="s">
        <v>221</v>
      </c>
      <c r="B21" s="643"/>
      <c r="C21" s="644"/>
      <c r="D21" s="644"/>
      <c r="E21" s="645"/>
      <c r="F21" s="264"/>
    </row>
    <row r="22" spans="1:8" ht="15">
      <c r="A22" s="266" t="s">
        <v>225</v>
      </c>
      <c r="B22" s="643"/>
      <c r="C22" s="644"/>
      <c r="D22" s="644"/>
      <c r="E22" s="645"/>
      <c r="F22" s="267" t="e">
        <f>F20+F21</f>
        <v>#NUM!</v>
      </c>
    </row>
    <row r="23" spans="1:8" ht="15">
      <c r="A23" s="328" t="s">
        <v>450</v>
      </c>
      <c r="B23" s="643"/>
      <c r="C23" s="644"/>
      <c r="D23" s="644"/>
      <c r="E23" s="645"/>
      <c r="F23" s="267" t="e">
        <f>F22/F15</f>
        <v>#NUM!</v>
      </c>
    </row>
    <row r="24" spans="1:8" ht="15">
      <c r="A24" s="328" t="s">
        <v>451</v>
      </c>
      <c r="B24" s="646"/>
      <c r="C24" s="647"/>
      <c r="D24" s="647"/>
      <c r="E24" s="648"/>
      <c r="F24" s="267" t="e">
        <f>F15-F22</f>
        <v>#NUM!</v>
      </c>
    </row>
    <row r="25" spans="1:8" ht="15.75" thickBot="1">
      <c r="A25" s="269" t="s">
        <v>191</v>
      </c>
      <c r="B25" s="649"/>
      <c r="C25" s="650"/>
      <c r="D25" s="650"/>
      <c r="E25" s="651"/>
      <c r="F25" s="270"/>
      <c r="G25" s="109" t="s">
        <v>394</v>
      </c>
    </row>
    <row r="26" spans="1:8" ht="15">
      <c r="A26" s="108"/>
      <c r="B26" s="247"/>
      <c r="C26" s="636"/>
      <c r="D26" s="636"/>
      <c r="E26" s="215"/>
    </row>
    <row r="27" spans="1:8" ht="15">
      <c r="A27" s="108"/>
      <c r="B27" s="247"/>
      <c r="C27" s="636"/>
      <c r="D27" s="636"/>
      <c r="E27" s="215"/>
      <c r="F27" s="108"/>
      <c r="G27" s="108"/>
      <c r="H27" s="108"/>
    </row>
  </sheetData>
  <mergeCells count="15">
    <mergeCell ref="C27:D27"/>
    <mergeCell ref="A1:F1"/>
    <mergeCell ref="B8:D8"/>
    <mergeCell ref="B14:E14"/>
    <mergeCell ref="B15:E15"/>
    <mergeCell ref="C26:D26"/>
    <mergeCell ref="B22:E22"/>
    <mergeCell ref="B23:E23"/>
    <mergeCell ref="B24:E24"/>
    <mergeCell ref="B25:E25"/>
    <mergeCell ref="B17:E17"/>
    <mergeCell ref="B18:E18"/>
    <mergeCell ref="B19:E19"/>
    <mergeCell ref="B20:E20"/>
    <mergeCell ref="B21:E21"/>
  </mergeCells>
  <dataValidations count="7">
    <dataValidation type="list" allowBlank="1" showInputMessage="1" showErrorMessage="1" sqref="C27:D27" xr:uid="{040CA3F3-E7D0-424C-8CD4-921B63A2FDAC}">
      <formula1>"Rural, Semi-Urban, Urban, Metro"</formula1>
    </dataValidation>
    <dataValidation type="list" allowBlank="1" showInputMessage="1" showErrorMessage="1" sqref="B4:D4" xr:uid="{2C87964D-BFB6-47E0-8E9B-EA43E7138164}">
      <formula1>"&lt;=2.5L,2.5L-5L,5L-10L,&gt;10L"</formula1>
    </dataValidation>
    <dataValidation type="list" allowBlank="1" showInputMessage="1" showErrorMessage="1" sqref="E6:E7" xr:uid="{DE39A182-F18D-421B-ABB4-7022BBBEE92D}">
      <formula1>"50%, 60%, 70%, 80%, 90%, 100%"</formula1>
    </dataValidation>
    <dataValidation type="list" allowBlank="1" showInputMessage="1" showErrorMessage="1" sqref="E9 B7:D7" xr:uid="{D8C9B83F-1147-4021-AF01-C7110FE4030D}">
      <formula1>"50%,60%,70%,80%,90%,100%"</formula1>
    </dataValidation>
    <dataValidation type="list" allowBlank="1" showInputMessage="1" showErrorMessage="1" sqref="L4:L6" xr:uid="{5F813660-DF24-4164-8CC2-B592069BCC57}">
      <formula1>"Avg of last 2 years, Latest Provisional, Latest Audited, Provisional+Latest Audited"</formula1>
    </dataValidation>
    <dataValidation allowBlank="1" showInputMessage="1" showErrorMessage="1" sqref="H4:H7" xr:uid="{D1CA3654-86F4-4122-9E77-A8EF39EB9CC2}"/>
    <dataValidation type="list" allowBlank="1" showInputMessage="1" showErrorMessage="1" sqref="E8 L7" xr:uid="{51F850EF-005B-4619-8F08-49500F3B58A1}">
      <formula1>"Avg of last 2 years, Latest Provisional, Latest Audited, Avg of Prov+Latest Aud"</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E1713-D545-4EFB-907E-B19C30381467}">
  <sheetPr codeName="Sheet3">
    <tabColor theme="3" tint="-0.499984740745262"/>
  </sheetPr>
  <dimension ref="A1:F24"/>
  <sheetViews>
    <sheetView topLeftCell="A6" workbookViewId="0">
      <selection activeCell="C23" sqref="C23"/>
    </sheetView>
  </sheetViews>
  <sheetFormatPr defaultRowHeight="15"/>
  <cols>
    <col min="1" max="1" width="9" style="146"/>
    <col min="2" max="2" width="8.5" style="146" customWidth="1"/>
    <col min="3" max="3" width="45.75" style="146" customWidth="1"/>
    <col min="4" max="4" width="22.125" style="146" customWidth="1"/>
    <col min="5" max="5" width="20.625" style="146" customWidth="1"/>
    <col min="6" max="6" width="20" style="146" customWidth="1"/>
    <col min="7" max="16384" width="9" style="146"/>
  </cols>
  <sheetData>
    <row r="1" spans="1:6" ht="15.75" thickBot="1"/>
    <row r="2" spans="1:6" ht="16.5" thickBot="1">
      <c r="C2" s="637" t="s">
        <v>173</v>
      </c>
      <c r="D2" s="638"/>
      <c r="E2" s="638"/>
      <c r="F2" s="639"/>
    </row>
    <row r="3" spans="1:6" ht="14.25" customHeight="1">
      <c r="C3" s="203" t="s">
        <v>12</v>
      </c>
      <c r="D3" s="204" t="s">
        <v>166</v>
      </c>
      <c r="E3" s="204" t="s">
        <v>190</v>
      </c>
      <c r="F3" s="204" t="s">
        <v>207</v>
      </c>
    </row>
    <row r="4" spans="1:6" ht="14.25" customHeight="1">
      <c r="C4" s="205" t="s">
        <v>343</v>
      </c>
      <c r="D4" s="221">
        <f>'Financials 1'!C9</f>
        <v>0</v>
      </c>
      <c r="E4" s="221">
        <f>'Financials 1'!D9</f>
        <v>0</v>
      </c>
      <c r="F4" s="207"/>
    </row>
    <row r="5" spans="1:6" ht="14.25" customHeight="1">
      <c r="B5" s="208" t="s">
        <v>357</v>
      </c>
      <c r="C5" s="205" t="s">
        <v>358</v>
      </c>
      <c r="D5" s="221" t="b">
        <f>IF(AND(D4&gt;0,D4&lt;=250000),D4/100*0,IF(AND(D4&gt;250000,D4&lt;=500000),D4/100*5,IF(AND(D4&gt;500000,D4&lt;=1000000),D4/100*20,IF(AND(D4&gt;1000000),D4/100*30))))</f>
        <v>0</v>
      </c>
      <c r="E5" s="221" t="b">
        <f>IF(AND(E4&gt;0,E4&lt;=250000),E4/100*0,IF(AND(E4&gt;250000,E4&lt;=500000),E4/100*5,IF(AND(E4&gt;500000,E4&lt;=1000000),E4/100*20,IF(AND(E4&gt;1000000),E4/100*30))))</f>
        <v>0</v>
      </c>
      <c r="F5" s="206"/>
    </row>
    <row r="6" spans="1:6" ht="14.25" customHeight="1">
      <c r="C6" s="209" t="s">
        <v>344</v>
      </c>
      <c r="D6" s="222">
        <f>D4-D5</f>
        <v>0</v>
      </c>
      <c r="E6" s="222">
        <f>E4-E5</f>
        <v>0</v>
      </c>
      <c r="F6" s="210"/>
    </row>
    <row r="7" spans="1:6" ht="14.25" customHeight="1">
      <c r="B7" s="208" t="s">
        <v>210</v>
      </c>
      <c r="C7" s="209" t="s">
        <v>364</v>
      </c>
      <c r="D7" s="222"/>
      <c r="E7" s="223" t="b">
        <f>IF(C7="Provisional Income", F6, IF(C7="Average Income of last 2 years",(D6+E6)/2))</f>
        <v>0</v>
      </c>
      <c r="F7" s="210"/>
    </row>
    <row r="8" spans="1:6" ht="14.25" customHeight="1">
      <c r="A8" s="211" t="s">
        <v>345</v>
      </c>
      <c r="B8" s="208" t="s">
        <v>211</v>
      </c>
      <c r="C8" s="205" t="s">
        <v>363</v>
      </c>
      <c r="D8" s="221"/>
      <c r="E8" s="221">
        <f>IF(C8="50% Deprn on FA",'Financials 1'!D21*50%, IF(C8="60% Deprn on FA",'Financials 1'!D21*60%, IF(C8="70% Deprn on FA",'Financials 1'!D21*70%, IF(C8="80% Deprn on FA",'Financials 1'!D21*80%,IF(C8="90% Deprn on FA",'Financials 1'!D21*90%,IF(C8="100% Deprn on FA",'Financials 1'!D21*100%))))))</f>
        <v>0</v>
      </c>
      <c r="F8" s="207"/>
    </row>
    <row r="9" spans="1:6" ht="14.25" customHeight="1">
      <c r="A9" s="211" t="s">
        <v>345</v>
      </c>
      <c r="B9" s="208" t="s">
        <v>212</v>
      </c>
      <c r="C9" s="213" t="s">
        <v>216</v>
      </c>
      <c r="D9" s="221"/>
      <c r="E9" s="224"/>
      <c r="F9" s="207"/>
    </row>
    <row r="10" spans="1:6" ht="14.25" customHeight="1">
      <c r="A10" s="211" t="s">
        <v>345</v>
      </c>
      <c r="B10" s="208" t="s">
        <v>213</v>
      </c>
      <c r="C10" s="213" t="s">
        <v>217</v>
      </c>
      <c r="D10" s="665"/>
      <c r="E10" s="666"/>
      <c r="F10" s="207"/>
    </row>
    <row r="11" spans="1:6" ht="14.25" customHeight="1">
      <c r="A11" s="211" t="s">
        <v>345</v>
      </c>
      <c r="B11" s="208" t="s">
        <v>214</v>
      </c>
      <c r="C11" s="213" t="s">
        <v>208</v>
      </c>
      <c r="D11" s="665"/>
      <c r="E11" s="666"/>
      <c r="F11" s="207"/>
    </row>
    <row r="12" spans="1:6" ht="14.25" customHeight="1">
      <c r="A12" s="211" t="s">
        <v>345</v>
      </c>
      <c r="B12" s="208" t="s">
        <v>215</v>
      </c>
      <c r="C12" s="213" t="s">
        <v>209</v>
      </c>
      <c r="D12" s="665"/>
      <c r="E12" s="666"/>
      <c r="F12" s="207"/>
    </row>
    <row r="13" spans="1:6" ht="14.25" customHeight="1">
      <c r="C13" s="209" t="s">
        <v>218</v>
      </c>
      <c r="D13" s="667">
        <f>SUM(D7:E12)</f>
        <v>0</v>
      </c>
      <c r="E13" s="668"/>
      <c r="F13" s="210"/>
    </row>
    <row r="14" spans="1:6" ht="14.25" customHeight="1">
      <c r="C14" s="209" t="s">
        <v>164</v>
      </c>
      <c r="D14" s="667">
        <f>D13/12</f>
        <v>0</v>
      </c>
      <c r="E14" s="668"/>
      <c r="F14" s="210"/>
    </row>
    <row r="15" spans="1:6" ht="14.25" customHeight="1">
      <c r="C15" s="214"/>
      <c r="D15" s="225"/>
      <c r="E15" s="225"/>
      <c r="F15" s="215"/>
    </row>
    <row r="16" spans="1:6" ht="14.25" customHeight="1">
      <c r="C16" s="198" t="s">
        <v>165</v>
      </c>
      <c r="D16" s="663"/>
      <c r="E16" s="664"/>
      <c r="F16" s="207"/>
    </row>
    <row r="17" spans="2:6" ht="14.25" customHeight="1">
      <c r="C17" s="198" t="s">
        <v>7</v>
      </c>
      <c r="D17" s="663"/>
      <c r="E17" s="664"/>
      <c r="F17" s="207"/>
    </row>
    <row r="18" spans="2:6" ht="14.25" customHeight="1">
      <c r="C18" s="198" t="s">
        <v>219</v>
      </c>
      <c r="D18" s="663"/>
      <c r="E18" s="664"/>
      <c r="F18" s="207"/>
    </row>
    <row r="19" spans="2:6" ht="14.25" customHeight="1">
      <c r="B19" s="146" t="s">
        <v>222</v>
      </c>
      <c r="C19" s="216" t="s">
        <v>220</v>
      </c>
      <c r="D19" s="661" t="e">
        <f>PMT(D17%/12,D18,-D16)</f>
        <v>#NUM!</v>
      </c>
      <c r="E19" s="662"/>
      <c r="F19" s="210"/>
    </row>
    <row r="20" spans="2:6" ht="14.25" customHeight="1">
      <c r="B20" s="146" t="s">
        <v>223</v>
      </c>
      <c r="C20" s="217" t="s">
        <v>221</v>
      </c>
      <c r="D20" s="659"/>
      <c r="E20" s="660"/>
      <c r="F20" s="207"/>
    </row>
    <row r="21" spans="2:6" ht="14.25" customHeight="1">
      <c r="B21" s="146" t="s">
        <v>224</v>
      </c>
      <c r="C21" s="216" t="s">
        <v>225</v>
      </c>
      <c r="D21" s="661" t="e">
        <f>D19+D20</f>
        <v>#NUM!</v>
      </c>
      <c r="E21" s="662"/>
      <c r="F21" s="210"/>
    </row>
    <row r="22" spans="2:6" ht="14.25" customHeight="1">
      <c r="C22" s="216" t="s">
        <v>226</v>
      </c>
      <c r="D22" s="661" t="e">
        <f>D21/D14</f>
        <v>#NUM!</v>
      </c>
      <c r="E22" s="662"/>
      <c r="F22" s="210"/>
    </row>
    <row r="23" spans="2:6" ht="14.25" customHeight="1" thickBot="1">
      <c r="C23" s="218" t="s">
        <v>227</v>
      </c>
      <c r="D23" s="657" t="e">
        <f>D14-D22</f>
        <v>#NUM!</v>
      </c>
      <c r="E23" s="658"/>
      <c r="F23" s="219"/>
    </row>
    <row r="24" spans="2:6" ht="14.25" customHeight="1" thickBot="1">
      <c r="C24" s="218" t="s">
        <v>191</v>
      </c>
      <c r="D24" s="655"/>
      <c r="E24" s="656"/>
      <c r="F24" s="220"/>
    </row>
  </sheetData>
  <mergeCells count="15">
    <mergeCell ref="C2:F2"/>
    <mergeCell ref="D17:E17"/>
    <mergeCell ref="D18:E18"/>
    <mergeCell ref="D19:E19"/>
    <mergeCell ref="D10:E10"/>
    <mergeCell ref="D13:E13"/>
    <mergeCell ref="D14:E14"/>
    <mergeCell ref="D16:E16"/>
    <mergeCell ref="D11:E11"/>
    <mergeCell ref="D12:E12"/>
    <mergeCell ref="D24:E24"/>
    <mergeCell ref="D23:E23"/>
    <mergeCell ref="D20:E20"/>
    <mergeCell ref="D21:E21"/>
    <mergeCell ref="D22:E22"/>
  </mergeCells>
  <dataValidations count="4">
    <dataValidation type="list" allowBlank="1" showInputMessage="1" showErrorMessage="1" sqref="D24:E24" xr:uid="{E583BBEF-12D9-4B92-B68D-3BDFDCE51216}">
      <formula1>"Rural, Semi-Urban, Urban, Metro"</formula1>
    </dataValidation>
    <dataValidation type="list" allowBlank="1" showInputMessage="1" showErrorMessage="1" sqref="C8" xr:uid="{9F78876D-0D65-4C8E-B2B7-B27FB6A0F88E}">
      <formula1>"50% Deprn on FA,60% Deprn on FA,70% Deprn on FA,80% Deprn on FA, 90% Deprn on FA,100% Deprn on FA"</formula1>
    </dataValidation>
    <dataValidation type="list" allowBlank="1" showInputMessage="1" showErrorMessage="1" sqref="C7" xr:uid="{D4696C77-A99B-4848-8837-04C19A61B8C5}">
      <formula1>"Average inc of last 2 years, Provisional Income, Latest audited Income, Latest Audtied+Prov Inc next year"</formula1>
    </dataValidation>
    <dataValidation type="list" allowBlank="1" showInputMessage="1" showErrorMessage="1" sqref="C5" xr:uid="{ACA04863-84ED-44C0-92EE-6A6B8A72B303}">
      <formula1>"&lt;=2.5L, 2.5L - &lt;=5.00L, 5.00L - &lt;=10.00L, &gt;10.00L"</formula1>
    </dataValidation>
  </dataValidations>
  <pageMargins left="0.7" right="0.7" top="0.75" bottom="0.75" header="0.3" footer="0.3"/>
  <pageSetup orientation="portrait" horizontalDpi="360" verticalDpi="36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415C8-9B5A-4DEF-A78D-FE10474B428B}">
  <sheetPr codeName="Sheet4">
    <tabColor theme="3" tint="-0.499984740745262"/>
  </sheetPr>
  <dimension ref="B1:F27"/>
  <sheetViews>
    <sheetView workbookViewId="0">
      <selection activeCell="O24" sqref="O24"/>
    </sheetView>
  </sheetViews>
  <sheetFormatPr defaultRowHeight="14.25"/>
  <cols>
    <col min="1" max="4" width="9" style="109"/>
    <col min="5" max="5" width="11.5" style="109" customWidth="1"/>
    <col min="6" max="6" width="12.875" style="109" customWidth="1"/>
    <col min="7" max="16384" width="9" style="109"/>
  </cols>
  <sheetData>
    <row r="1" spans="2:6" ht="15" thickBot="1"/>
    <row r="2" spans="2:6" ht="15.75" thickBot="1">
      <c r="B2" s="702" t="s">
        <v>172</v>
      </c>
      <c r="C2" s="703"/>
      <c r="D2" s="703"/>
      <c r="E2" s="703"/>
      <c r="F2" s="704"/>
    </row>
    <row r="3" spans="2:6" ht="14.25" customHeight="1">
      <c r="B3" s="705" t="s">
        <v>12</v>
      </c>
      <c r="C3" s="706"/>
      <c r="D3" s="707"/>
      <c r="E3" s="675" t="s">
        <v>192</v>
      </c>
      <c r="F3" s="676"/>
    </row>
    <row r="4" spans="2:6" ht="14.25" customHeight="1">
      <c r="B4" s="685" t="s">
        <v>193</v>
      </c>
      <c r="C4" s="686"/>
      <c r="D4" s="687"/>
      <c r="E4" s="677"/>
      <c r="F4" s="678"/>
    </row>
    <row r="5" spans="2:6" ht="14.25" customHeight="1">
      <c r="B5" s="692" t="s">
        <v>194</v>
      </c>
      <c r="C5" s="693"/>
      <c r="D5" s="694"/>
      <c r="E5" s="671"/>
      <c r="F5" s="672"/>
    </row>
    <row r="6" spans="2:6" ht="14.25" customHeight="1">
      <c r="B6" s="692" t="s">
        <v>195</v>
      </c>
      <c r="C6" s="693"/>
      <c r="D6" s="694"/>
      <c r="E6" s="671"/>
      <c r="F6" s="672"/>
    </row>
    <row r="7" spans="2:6" ht="14.25" customHeight="1">
      <c r="B7" s="692" t="s">
        <v>196</v>
      </c>
      <c r="C7" s="693"/>
      <c r="D7" s="694"/>
      <c r="E7" s="671"/>
      <c r="F7" s="672"/>
    </row>
    <row r="8" spans="2:6" ht="14.25" customHeight="1">
      <c r="B8" s="692" t="s">
        <v>205</v>
      </c>
      <c r="C8" s="693"/>
      <c r="D8" s="694"/>
      <c r="E8" s="671"/>
      <c r="F8" s="672"/>
    </row>
    <row r="9" spans="2:6" ht="14.25" customHeight="1">
      <c r="B9" s="692" t="s">
        <v>206</v>
      </c>
      <c r="C9" s="693"/>
      <c r="D9" s="694"/>
      <c r="E9" s="671"/>
      <c r="F9" s="672"/>
    </row>
    <row r="10" spans="2:6" ht="14.25" customHeight="1">
      <c r="B10" s="688" t="s">
        <v>197</v>
      </c>
      <c r="C10" s="689"/>
      <c r="D10" s="708"/>
      <c r="E10" s="679"/>
      <c r="F10" s="680"/>
    </row>
    <row r="11" spans="2:6" ht="14.25" customHeight="1">
      <c r="B11" s="685" t="s">
        <v>198</v>
      </c>
      <c r="C11" s="686"/>
      <c r="D11" s="687"/>
      <c r="E11" s="677"/>
      <c r="F11" s="678"/>
    </row>
    <row r="12" spans="2:6" ht="14.25" customHeight="1">
      <c r="B12" s="692" t="s">
        <v>199</v>
      </c>
      <c r="C12" s="693"/>
      <c r="D12" s="694"/>
      <c r="E12" s="673"/>
      <c r="F12" s="674"/>
    </row>
    <row r="13" spans="2:6" ht="14.25" customHeight="1">
      <c r="B13" s="692" t="s">
        <v>200</v>
      </c>
      <c r="C13" s="693"/>
      <c r="D13" s="694"/>
      <c r="E13" s="671"/>
      <c r="F13" s="672"/>
    </row>
    <row r="14" spans="2:6" ht="14.25" customHeight="1">
      <c r="B14" s="688" t="s">
        <v>228</v>
      </c>
      <c r="C14" s="689"/>
      <c r="D14" s="689"/>
      <c r="E14" s="669">
        <f>SUM(E11:F13)*50%</f>
        <v>0</v>
      </c>
      <c r="F14" s="670"/>
    </row>
    <row r="15" spans="2:6" ht="14.25" customHeight="1">
      <c r="B15" s="685" t="s">
        <v>201</v>
      </c>
      <c r="C15" s="686"/>
      <c r="D15" s="687"/>
      <c r="E15" s="671"/>
      <c r="F15" s="672"/>
    </row>
    <row r="16" spans="2:6" ht="14.25" customHeight="1">
      <c r="B16" s="688" t="s">
        <v>202</v>
      </c>
      <c r="C16" s="689"/>
      <c r="D16" s="689"/>
      <c r="E16" s="669">
        <f>E10+E14-E15</f>
        <v>0</v>
      </c>
      <c r="F16" s="670"/>
    </row>
    <row r="17" spans="2:6" ht="15" customHeight="1" thickBot="1">
      <c r="B17" s="697" t="s">
        <v>203</v>
      </c>
      <c r="C17" s="698"/>
      <c r="D17" s="699"/>
      <c r="E17" s="690"/>
      <c r="F17" s="691"/>
    </row>
    <row r="18" spans="2:6" ht="15" customHeight="1" thickBot="1">
      <c r="B18" s="683" t="s">
        <v>167</v>
      </c>
      <c r="C18" s="684"/>
      <c r="D18" s="684"/>
      <c r="E18" s="681">
        <f>E16+E17</f>
        <v>0</v>
      </c>
      <c r="F18" s="682"/>
    </row>
    <row r="19" spans="2:6" ht="15" customHeight="1">
      <c r="B19" s="700" t="s">
        <v>204</v>
      </c>
      <c r="C19" s="701"/>
      <c r="D19" s="701"/>
      <c r="E19" s="154" t="s">
        <v>4</v>
      </c>
      <c r="F19" s="151"/>
    </row>
    <row r="20" spans="2:6" ht="15" customHeight="1">
      <c r="B20" s="152"/>
      <c r="C20" s="153"/>
      <c r="D20" s="153"/>
      <c r="E20" s="155" t="s">
        <v>7</v>
      </c>
      <c r="F20" s="150"/>
    </row>
    <row r="21" spans="2:6" ht="15" customHeight="1">
      <c r="B21" s="152"/>
      <c r="C21" s="153"/>
      <c r="D21" s="153"/>
      <c r="E21" s="155" t="s">
        <v>6</v>
      </c>
      <c r="F21" s="150"/>
    </row>
    <row r="22" spans="2:6" ht="15" customHeight="1">
      <c r="B22" s="152"/>
      <c r="C22" s="153"/>
      <c r="D22" s="153"/>
      <c r="E22" s="155" t="s">
        <v>2</v>
      </c>
      <c r="F22" s="170" t="e">
        <f>PMT(F20/12,F21,-F19)</f>
        <v>#NUM!</v>
      </c>
    </row>
    <row r="23" spans="2:6" ht="15" customHeight="1">
      <c r="B23" s="685" t="s">
        <v>168</v>
      </c>
      <c r="C23" s="686"/>
      <c r="D23" s="687"/>
      <c r="E23" s="711"/>
      <c r="F23" s="712"/>
    </row>
    <row r="24" spans="2:6" ht="15" customHeight="1">
      <c r="B24" s="685" t="s">
        <v>169</v>
      </c>
      <c r="C24" s="686"/>
      <c r="D24" s="687"/>
      <c r="E24" s="711"/>
      <c r="F24" s="712"/>
    </row>
    <row r="25" spans="2:6" ht="15" customHeight="1">
      <c r="B25" s="695" t="s">
        <v>170</v>
      </c>
      <c r="C25" s="696"/>
      <c r="D25" s="696"/>
      <c r="E25" s="713">
        <f>E24+E23</f>
        <v>0</v>
      </c>
      <c r="F25" s="714"/>
    </row>
    <row r="26" spans="2:6" ht="15.75" customHeight="1">
      <c r="B26" s="695" t="s">
        <v>171</v>
      </c>
      <c r="C26" s="696"/>
      <c r="D26" s="696"/>
      <c r="E26" s="713">
        <f>E18-E25</f>
        <v>0</v>
      </c>
      <c r="F26" s="714"/>
    </row>
    <row r="27" spans="2:6" ht="15" thickBot="1">
      <c r="B27" s="709" t="s">
        <v>10</v>
      </c>
      <c r="C27" s="710"/>
      <c r="D27" s="710"/>
      <c r="E27" s="715" t="e">
        <f>E25/E18</f>
        <v>#DIV/0!</v>
      </c>
      <c r="F27" s="716"/>
    </row>
  </sheetData>
  <mergeCells count="44">
    <mergeCell ref="B26:D26"/>
    <mergeCell ref="B27:D27"/>
    <mergeCell ref="E23:F23"/>
    <mergeCell ref="E24:F24"/>
    <mergeCell ref="E25:F25"/>
    <mergeCell ref="E26:F26"/>
    <mergeCell ref="E27:F27"/>
    <mergeCell ref="B7:D7"/>
    <mergeCell ref="B8:D8"/>
    <mergeCell ref="B9:D9"/>
    <mergeCell ref="B10:D10"/>
    <mergeCell ref="B11:D11"/>
    <mergeCell ref="B2:F2"/>
    <mergeCell ref="B3:D3"/>
    <mergeCell ref="B4:D4"/>
    <mergeCell ref="B5:D5"/>
    <mergeCell ref="B6:D6"/>
    <mergeCell ref="B12:D12"/>
    <mergeCell ref="B24:D24"/>
    <mergeCell ref="B25:D25"/>
    <mergeCell ref="B23:D23"/>
    <mergeCell ref="B17:D17"/>
    <mergeCell ref="B19:D19"/>
    <mergeCell ref="B13:D13"/>
    <mergeCell ref="B14:D14"/>
    <mergeCell ref="E18:F18"/>
    <mergeCell ref="B18:D18"/>
    <mergeCell ref="B15:D15"/>
    <mergeCell ref="B16:D16"/>
    <mergeCell ref="E16:F16"/>
    <mergeCell ref="E17:F17"/>
    <mergeCell ref="E14:F14"/>
    <mergeCell ref="E15:F15"/>
    <mergeCell ref="E13:F13"/>
    <mergeCell ref="E12:F12"/>
    <mergeCell ref="E3:F3"/>
    <mergeCell ref="E4:F4"/>
    <mergeCell ref="E5:F5"/>
    <mergeCell ref="E6:F6"/>
    <mergeCell ref="E7:F7"/>
    <mergeCell ref="E8:F8"/>
    <mergeCell ref="E9:F9"/>
    <mergeCell ref="E10:F10"/>
    <mergeCell ref="E11:F11"/>
  </mergeCells>
  <pageMargins left="0.7" right="0.7" top="0.75" bottom="0.75" header="0.3" footer="0.3"/>
  <pageSetup orientation="portrait" horizontalDpi="360" verticalDpi="36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71F02-3EA5-481B-8925-60E4D1B5FA80}">
  <sheetPr codeName="Sheet5"/>
  <dimension ref="L1:AK1"/>
  <sheetViews>
    <sheetView showGridLines="0" workbookViewId="0">
      <selection activeCell="E2" sqref="E2"/>
    </sheetView>
  </sheetViews>
  <sheetFormatPr defaultColWidth="7.75" defaultRowHeight="15"/>
  <cols>
    <col min="1" max="1" width="2.125" style="389" customWidth="1"/>
    <col min="2" max="10" width="7.75" style="389"/>
    <col min="11" max="11" width="3" style="389" customWidth="1"/>
    <col min="12" max="12" width="4.875" style="389" customWidth="1"/>
    <col min="13" max="13" width="3" style="389" customWidth="1"/>
    <col min="14" max="14" width="61.25" style="389" customWidth="1"/>
    <col min="15" max="17" width="3" style="389" customWidth="1"/>
    <col min="18" max="18" width="4.875" style="388" customWidth="1"/>
    <col min="19" max="20" width="6.125" style="388" bestFit="1" customWidth="1"/>
    <col min="21" max="21" width="8" style="388" customWidth="1"/>
    <col min="22" max="37" width="8" style="390" customWidth="1"/>
    <col min="38" max="16384" width="7.75" style="389"/>
  </cols>
  <sheetData>
    <row r="1" spans="12:18">
      <c r="L1" s="386"/>
      <c r="M1" s="386" t="s">
        <v>181</v>
      </c>
      <c r="N1" s="386"/>
      <c r="O1" s="386"/>
      <c r="P1" s="386"/>
      <c r="Q1" s="386"/>
      <c r="R1" s="387"/>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34E5D-8905-4201-9890-09E2017AB38F}">
  <sheetPr codeName="Sheet6"/>
  <dimension ref="B1"/>
  <sheetViews>
    <sheetView showGridLines="0" workbookViewId="0">
      <selection activeCell="M2" sqref="M2"/>
    </sheetView>
  </sheetViews>
  <sheetFormatPr defaultColWidth="7.75" defaultRowHeight="14.25"/>
  <cols>
    <col min="1" max="1" width="1.5" style="391" customWidth="1"/>
    <col min="2" max="2" width="22.5" style="391" customWidth="1"/>
    <col min="3" max="3" width="12" style="391" customWidth="1"/>
    <col min="4" max="4" width="7.625" style="391" customWidth="1"/>
    <col min="5" max="5" width="12" style="391" customWidth="1"/>
    <col min="6" max="6" width="7.625" style="391" customWidth="1"/>
    <col min="7" max="7" width="12" style="391" customWidth="1"/>
    <col min="8" max="8" width="7.625" style="391" customWidth="1"/>
    <col min="9" max="16384" width="7.75" style="391"/>
  </cols>
  <sheetData>
    <row r="1" spans="2:2" ht="9" customHeight="1">
      <c r="B1" s="391" t="s">
        <v>181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9A7A1-6E64-4B62-A28B-82DC924AD0E6}">
  <sheetPr codeName="Sheet11"/>
  <dimension ref="B1"/>
  <sheetViews>
    <sheetView showGridLines="0" workbookViewId="0">
      <selection activeCell="M2" sqref="M2"/>
    </sheetView>
  </sheetViews>
  <sheetFormatPr defaultRowHeight="14.25"/>
  <cols>
    <col min="1" max="1" width="2" customWidth="1"/>
    <col min="2" max="2" width="12.5" customWidth="1"/>
  </cols>
  <sheetData>
    <row r="1" spans="2:2">
      <c r="B1" t="s">
        <v>181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46153-3644-444D-B26C-F25D1EDEF7AC}">
  <sheetPr codeName="Sheet12"/>
  <dimension ref="B1:J1"/>
  <sheetViews>
    <sheetView showGridLines="0" zoomScale="85" zoomScaleNormal="85" workbookViewId="0">
      <selection activeCell="M2" sqref="M2"/>
    </sheetView>
  </sheetViews>
  <sheetFormatPr defaultColWidth="7.75" defaultRowHeight="14.25"/>
  <cols>
    <col min="1" max="1" width="1.5" style="391" customWidth="1"/>
    <col min="2" max="2" width="10.25" style="391" customWidth="1"/>
    <col min="3" max="3" width="37.375" style="391" customWidth="1"/>
    <col min="4" max="4" width="10.25" style="391" customWidth="1"/>
    <col min="5" max="5" width="5.875" style="391" customWidth="1"/>
    <col min="6" max="6" width="10.25" style="391" customWidth="1"/>
    <col min="7" max="7" width="5.875" style="391" customWidth="1"/>
    <col min="8" max="8" width="12.875" style="391" customWidth="1"/>
    <col min="9" max="9" width="5" style="391" customWidth="1"/>
    <col min="10" max="10" width="10.25" style="391" customWidth="1"/>
    <col min="11" max="11" width="37.375" style="391" customWidth="1"/>
    <col min="12" max="12" width="10.25" style="391" customWidth="1"/>
    <col min="13" max="13" width="5.875" style="391" customWidth="1"/>
    <col min="14" max="14" width="10.25" style="391" customWidth="1"/>
    <col min="15" max="15" width="5.875" style="391" customWidth="1"/>
    <col min="16" max="16" width="12.875" style="391" customWidth="1"/>
    <col min="17" max="16384" width="7.75" style="391"/>
  </cols>
  <sheetData>
    <row r="1" spans="2:10" ht="9" customHeight="1">
      <c r="B1" s="391" t="s">
        <v>181</v>
      </c>
      <c r="J1" s="391" t="s">
        <v>181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F60C9-5E36-47E2-BABB-D372B7B77ADF}">
  <sheetPr codeName="Sheet13"/>
  <dimension ref="A1:H1"/>
  <sheetViews>
    <sheetView showGridLines="0" workbookViewId="0">
      <selection activeCell="M2" sqref="M2"/>
    </sheetView>
  </sheetViews>
  <sheetFormatPr defaultColWidth="7.75" defaultRowHeight="14.25"/>
  <cols>
    <col min="1" max="3" width="1.5" style="391" customWidth="1"/>
    <col min="4" max="4" width="26.875" style="392" customWidth="1"/>
    <col min="5" max="5" width="6.375" style="391" customWidth="1"/>
    <col min="6" max="6" width="11.125" style="391" customWidth="1"/>
    <col min="7" max="7" width="7.75" style="391"/>
    <col min="8" max="8" width="26.875" style="391" customWidth="1"/>
    <col min="9" max="9" width="6.375" style="391" customWidth="1"/>
    <col min="10" max="10" width="11.125" style="391" customWidth="1"/>
    <col min="11" max="12" width="1.5" style="391" customWidth="1"/>
    <col min="13" max="16384" width="7.75" style="391"/>
  </cols>
  <sheetData>
    <row r="1" spans="1:8" ht="6.75" customHeight="1">
      <c r="A1"/>
      <c r="D1" s="392" t="s">
        <v>181</v>
      </c>
      <c r="H1" s="391" t="s">
        <v>181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E8910-7D62-4ADF-B24D-E64E56403B5E}">
  <sheetPr codeName="Sheet29">
    <tabColor theme="3" tint="-0.499984740745262"/>
  </sheetPr>
  <dimension ref="B1:N133"/>
  <sheetViews>
    <sheetView showGridLines="0" topLeftCell="A73" workbookViewId="0">
      <selection activeCell="G12" sqref="G12"/>
    </sheetView>
  </sheetViews>
  <sheetFormatPr defaultRowHeight="14.25"/>
  <cols>
    <col min="1" max="1" width="2.75" customWidth="1"/>
    <col min="2" max="2" width="8.625" customWidth="1"/>
    <col min="255" max="255" width="2.75" customWidth="1"/>
    <col min="256" max="256" width="8.625" customWidth="1"/>
    <col min="511" max="511" width="2.75" customWidth="1"/>
    <col min="512" max="512" width="8.625" customWidth="1"/>
    <col min="767" max="767" width="2.75" customWidth="1"/>
    <col min="768" max="768" width="8.625" customWidth="1"/>
    <col min="1023" max="1023" width="2.75" customWidth="1"/>
    <col min="1024" max="1024" width="8.625" customWidth="1"/>
    <col min="1279" max="1279" width="2.75" customWidth="1"/>
    <col min="1280" max="1280" width="8.625" customWidth="1"/>
    <col min="1535" max="1535" width="2.75" customWidth="1"/>
    <col min="1536" max="1536" width="8.625" customWidth="1"/>
    <col min="1791" max="1791" width="2.75" customWidth="1"/>
    <col min="1792" max="1792" width="8.625" customWidth="1"/>
    <col min="2047" max="2047" width="2.75" customWidth="1"/>
    <col min="2048" max="2048" width="8.625" customWidth="1"/>
    <col min="2303" max="2303" width="2.75" customWidth="1"/>
    <col min="2304" max="2304" width="8.625" customWidth="1"/>
    <col min="2559" max="2559" width="2.75" customWidth="1"/>
    <col min="2560" max="2560" width="8.625" customWidth="1"/>
    <col min="2815" max="2815" width="2.75" customWidth="1"/>
    <col min="2816" max="2816" width="8.625" customWidth="1"/>
    <col min="3071" max="3071" width="2.75" customWidth="1"/>
    <col min="3072" max="3072" width="8.625" customWidth="1"/>
    <col min="3327" max="3327" width="2.75" customWidth="1"/>
    <col min="3328" max="3328" width="8.625" customWidth="1"/>
    <col min="3583" max="3583" width="2.75" customWidth="1"/>
    <col min="3584" max="3584" width="8.625" customWidth="1"/>
    <col min="3839" max="3839" width="2.75" customWidth="1"/>
    <col min="3840" max="3840" width="8.625" customWidth="1"/>
    <col min="4095" max="4095" width="2.75" customWidth="1"/>
    <col min="4096" max="4096" width="8.625" customWidth="1"/>
    <col min="4351" max="4351" width="2.75" customWidth="1"/>
    <col min="4352" max="4352" width="8.625" customWidth="1"/>
    <col min="4607" max="4607" width="2.75" customWidth="1"/>
    <col min="4608" max="4608" width="8.625" customWidth="1"/>
    <col min="4863" max="4863" width="2.75" customWidth="1"/>
    <col min="4864" max="4864" width="8.625" customWidth="1"/>
    <col min="5119" max="5119" width="2.75" customWidth="1"/>
    <col min="5120" max="5120" width="8.625" customWidth="1"/>
    <col min="5375" max="5375" width="2.75" customWidth="1"/>
    <col min="5376" max="5376" width="8.625" customWidth="1"/>
    <col min="5631" max="5631" width="2.75" customWidth="1"/>
    <col min="5632" max="5632" width="8.625" customWidth="1"/>
    <col min="5887" max="5887" width="2.75" customWidth="1"/>
    <col min="5888" max="5888" width="8.625" customWidth="1"/>
    <col min="6143" max="6143" width="2.75" customWidth="1"/>
    <col min="6144" max="6144" width="8.625" customWidth="1"/>
    <col min="6399" max="6399" width="2.75" customWidth="1"/>
    <col min="6400" max="6400" width="8.625" customWidth="1"/>
    <col min="6655" max="6655" width="2.75" customWidth="1"/>
    <col min="6656" max="6656" width="8.625" customWidth="1"/>
    <col min="6911" max="6911" width="2.75" customWidth="1"/>
    <col min="6912" max="6912" width="8.625" customWidth="1"/>
    <col min="7167" max="7167" width="2.75" customWidth="1"/>
    <col min="7168" max="7168" width="8.625" customWidth="1"/>
    <col min="7423" max="7423" width="2.75" customWidth="1"/>
    <col min="7424" max="7424" width="8.625" customWidth="1"/>
    <col min="7679" max="7679" width="2.75" customWidth="1"/>
    <col min="7680" max="7680" width="8.625" customWidth="1"/>
    <col min="7935" max="7935" width="2.75" customWidth="1"/>
    <col min="7936" max="7936" width="8.625" customWidth="1"/>
    <col min="8191" max="8191" width="2.75" customWidth="1"/>
    <col min="8192" max="8192" width="8.625" customWidth="1"/>
    <col min="8447" max="8447" width="2.75" customWidth="1"/>
    <col min="8448" max="8448" width="8.625" customWidth="1"/>
    <col min="8703" max="8703" width="2.75" customWidth="1"/>
    <col min="8704" max="8704" width="8.625" customWidth="1"/>
    <col min="8959" max="8959" width="2.75" customWidth="1"/>
    <col min="8960" max="8960" width="8.625" customWidth="1"/>
    <col min="9215" max="9215" width="2.75" customWidth="1"/>
    <col min="9216" max="9216" width="8.625" customWidth="1"/>
    <col min="9471" max="9471" width="2.75" customWidth="1"/>
    <col min="9472" max="9472" width="8.625" customWidth="1"/>
    <col min="9727" max="9727" width="2.75" customWidth="1"/>
    <col min="9728" max="9728" width="8.625" customWidth="1"/>
    <col min="9983" max="9983" width="2.75" customWidth="1"/>
    <col min="9984" max="9984" width="8.625" customWidth="1"/>
    <col min="10239" max="10239" width="2.75" customWidth="1"/>
    <col min="10240" max="10240" width="8.625" customWidth="1"/>
    <col min="10495" max="10495" width="2.75" customWidth="1"/>
    <col min="10496" max="10496" width="8.625" customWidth="1"/>
    <col min="10751" max="10751" width="2.75" customWidth="1"/>
    <col min="10752" max="10752" width="8.625" customWidth="1"/>
    <col min="11007" max="11007" width="2.75" customWidth="1"/>
    <col min="11008" max="11008" width="8.625" customWidth="1"/>
    <col min="11263" max="11263" width="2.75" customWidth="1"/>
    <col min="11264" max="11264" width="8.625" customWidth="1"/>
    <col min="11519" max="11519" width="2.75" customWidth="1"/>
    <col min="11520" max="11520" width="8.625" customWidth="1"/>
    <col min="11775" max="11775" width="2.75" customWidth="1"/>
    <col min="11776" max="11776" width="8.625" customWidth="1"/>
    <col min="12031" max="12031" width="2.75" customWidth="1"/>
    <col min="12032" max="12032" width="8.625" customWidth="1"/>
    <col min="12287" max="12287" width="2.75" customWidth="1"/>
    <col min="12288" max="12288" width="8.625" customWidth="1"/>
    <col min="12543" max="12543" width="2.75" customWidth="1"/>
    <col min="12544" max="12544" width="8.625" customWidth="1"/>
    <col min="12799" max="12799" width="2.75" customWidth="1"/>
    <col min="12800" max="12800" width="8.625" customWidth="1"/>
    <col min="13055" max="13055" width="2.75" customWidth="1"/>
    <col min="13056" max="13056" width="8.625" customWidth="1"/>
    <col min="13311" max="13311" width="2.75" customWidth="1"/>
    <col min="13312" max="13312" width="8.625" customWidth="1"/>
    <col min="13567" max="13567" width="2.75" customWidth="1"/>
    <col min="13568" max="13568" width="8.625" customWidth="1"/>
    <col min="13823" max="13823" width="2.75" customWidth="1"/>
    <col min="13824" max="13824" width="8.625" customWidth="1"/>
    <col min="14079" max="14079" width="2.75" customWidth="1"/>
    <col min="14080" max="14080" width="8.625" customWidth="1"/>
    <col min="14335" max="14335" width="2.75" customWidth="1"/>
    <col min="14336" max="14336" width="8.625" customWidth="1"/>
    <col min="14591" max="14591" width="2.75" customWidth="1"/>
    <col min="14592" max="14592" width="8.625" customWidth="1"/>
    <col min="14847" max="14847" width="2.75" customWidth="1"/>
    <col min="14848" max="14848" width="8.625" customWidth="1"/>
    <col min="15103" max="15103" width="2.75" customWidth="1"/>
    <col min="15104" max="15104" width="8.625" customWidth="1"/>
    <col min="15359" max="15359" width="2.75" customWidth="1"/>
    <col min="15360" max="15360" width="8.625" customWidth="1"/>
    <col min="15615" max="15615" width="2.75" customWidth="1"/>
    <col min="15616" max="15616" width="8.625" customWidth="1"/>
    <col min="15871" max="15871" width="2.75" customWidth="1"/>
    <col min="15872" max="15872" width="8.625" customWidth="1"/>
    <col min="16127" max="16127" width="2.75" customWidth="1"/>
    <col min="16128" max="16128" width="8.625" customWidth="1"/>
  </cols>
  <sheetData>
    <row r="1" spans="2:14" ht="15" thickBot="1"/>
    <row r="2" spans="2:14" ht="15">
      <c r="B2" s="723" t="s">
        <v>473</v>
      </c>
      <c r="C2" s="724"/>
      <c r="D2" s="724"/>
      <c r="E2" s="724"/>
      <c r="F2" s="724"/>
      <c r="G2" s="724"/>
      <c r="H2" s="724"/>
      <c r="I2" s="724"/>
      <c r="J2" s="724"/>
      <c r="K2" s="724"/>
      <c r="L2" s="724"/>
      <c r="M2" s="724"/>
      <c r="N2" s="725"/>
    </row>
    <row r="3" spans="2:14" ht="15">
      <c r="B3" s="408" t="s">
        <v>474</v>
      </c>
      <c r="C3" s="729" t="s">
        <v>475</v>
      </c>
      <c r="D3" s="730"/>
      <c r="E3" s="729" t="s">
        <v>476</v>
      </c>
      <c r="F3" s="731"/>
      <c r="G3" s="731"/>
      <c r="H3" s="731"/>
      <c r="I3" s="731"/>
      <c r="J3" s="731"/>
      <c r="K3" s="730"/>
      <c r="L3" s="729" t="s">
        <v>414</v>
      </c>
      <c r="M3" s="730"/>
      <c r="N3" s="749" t="s">
        <v>499</v>
      </c>
    </row>
    <row r="4" spans="2:14" ht="15">
      <c r="B4" s="409" t="s">
        <v>477</v>
      </c>
      <c r="C4" s="410" t="s">
        <v>478</v>
      </c>
      <c r="D4" s="410" t="s">
        <v>479</v>
      </c>
      <c r="E4" s="410" t="s">
        <v>480</v>
      </c>
      <c r="F4" s="410" t="s">
        <v>481</v>
      </c>
      <c r="G4" s="410" t="s">
        <v>482</v>
      </c>
      <c r="H4" s="410" t="s">
        <v>483</v>
      </c>
      <c r="I4" s="410" t="s">
        <v>484</v>
      </c>
      <c r="J4" s="410" t="s">
        <v>485</v>
      </c>
      <c r="K4" s="410" t="s">
        <v>486</v>
      </c>
      <c r="L4" s="410" t="s">
        <v>487</v>
      </c>
      <c r="M4" s="410" t="s">
        <v>488</v>
      </c>
      <c r="N4" s="750"/>
    </row>
    <row r="5" spans="2:14" ht="15">
      <c r="B5" s="393">
        <f>MAX(B28,B51,B74,B97,B120)</f>
        <v>43678</v>
      </c>
      <c r="C5" s="394">
        <f t="shared" ref="C5:D16" si="0">SUMIF($B$28:$B$133,$B5,C$28:C$133)</f>
        <v>0</v>
      </c>
      <c r="D5" s="394">
        <f t="shared" si="0"/>
        <v>0</v>
      </c>
      <c r="E5" s="416">
        <f>SUM(F5:K5)/COUNT(F5:K5)</f>
        <v>0</v>
      </c>
      <c r="F5" s="394">
        <f t="shared" ref="F5:N16" si="1">SUMIF($B$28:$B$133,$B5,F$28:F$133)</f>
        <v>0</v>
      </c>
      <c r="G5" s="394">
        <f t="shared" si="1"/>
        <v>0</v>
      </c>
      <c r="H5" s="394">
        <f t="shared" si="1"/>
        <v>0</v>
      </c>
      <c r="I5" s="394">
        <f t="shared" si="1"/>
        <v>0</v>
      </c>
      <c r="J5" s="394">
        <f t="shared" si="1"/>
        <v>0</v>
      </c>
      <c r="K5" s="394">
        <f t="shared" si="1"/>
        <v>0</v>
      </c>
      <c r="L5" s="395">
        <f t="shared" si="1"/>
        <v>0</v>
      </c>
      <c r="M5" s="395">
        <f t="shared" si="1"/>
        <v>0</v>
      </c>
      <c r="N5" s="396">
        <f t="shared" si="1"/>
        <v>0</v>
      </c>
    </row>
    <row r="6" spans="2:14" ht="15">
      <c r="B6" s="411">
        <f>EDATE(B5,-1)</f>
        <v>43647</v>
      </c>
      <c r="C6" s="394">
        <f t="shared" si="0"/>
        <v>0</v>
      </c>
      <c r="D6" s="394">
        <f t="shared" si="0"/>
        <v>0</v>
      </c>
      <c r="E6" s="416">
        <f t="shared" ref="E6:E16" si="2">SUM(F6:K6)/COUNT(F6:K6)</f>
        <v>0</v>
      </c>
      <c r="F6" s="394">
        <f t="shared" si="1"/>
        <v>0</v>
      </c>
      <c r="G6" s="394">
        <f t="shared" si="1"/>
        <v>0</v>
      </c>
      <c r="H6" s="394">
        <f t="shared" si="1"/>
        <v>0</v>
      </c>
      <c r="I6" s="394">
        <f t="shared" si="1"/>
        <v>0</v>
      </c>
      <c r="J6" s="394">
        <f t="shared" si="1"/>
        <v>0</v>
      </c>
      <c r="K6" s="394">
        <f t="shared" si="1"/>
        <v>0</v>
      </c>
      <c r="L6" s="395">
        <f t="shared" si="1"/>
        <v>0</v>
      </c>
      <c r="M6" s="395">
        <f t="shared" si="1"/>
        <v>0</v>
      </c>
      <c r="N6" s="396">
        <f t="shared" si="1"/>
        <v>0</v>
      </c>
    </row>
    <row r="7" spans="2:14" ht="15">
      <c r="B7" s="411">
        <f t="shared" ref="B7:B16" si="3">EDATE(B6,-1)</f>
        <v>43617</v>
      </c>
      <c r="C7" s="394">
        <f t="shared" si="0"/>
        <v>0</v>
      </c>
      <c r="D7" s="394">
        <f t="shared" si="0"/>
        <v>0</v>
      </c>
      <c r="E7" s="416">
        <f t="shared" si="2"/>
        <v>0</v>
      </c>
      <c r="F7" s="394">
        <f t="shared" si="1"/>
        <v>0</v>
      </c>
      <c r="G7" s="394">
        <f t="shared" si="1"/>
        <v>0</v>
      </c>
      <c r="H7" s="394">
        <f t="shared" si="1"/>
        <v>0</v>
      </c>
      <c r="I7" s="394">
        <f t="shared" si="1"/>
        <v>0</v>
      </c>
      <c r="J7" s="394">
        <f t="shared" si="1"/>
        <v>0</v>
      </c>
      <c r="K7" s="394">
        <f t="shared" si="1"/>
        <v>0</v>
      </c>
      <c r="L7" s="395">
        <f t="shared" si="1"/>
        <v>0</v>
      </c>
      <c r="M7" s="395">
        <f t="shared" si="1"/>
        <v>0</v>
      </c>
      <c r="N7" s="396">
        <f t="shared" si="1"/>
        <v>0</v>
      </c>
    </row>
    <row r="8" spans="2:14" ht="15">
      <c r="B8" s="411">
        <f t="shared" si="3"/>
        <v>43586</v>
      </c>
      <c r="C8" s="394">
        <f t="shared" si="0"/>
        <v>0</v>
      </c>
      <c r="D8" s="394">
        <f t="shared" si="0"/>
        <v>0</v>
      </c>
      <c r="E8" s="416">
        <f t="shared" si="2"/>
        <v>0</v>
      </c>
      <c r="F8" s="394">
        <f t="shared" si="1"/>
        <v>0</v>
      </c>
      <c r="G8" s="394">
        <f t="shared" si="1"/>
        <v>0</v>
      </c>
      <c r="H8" s="394">
        <f t="shared" si="1"/>
        <v>0</v>
      </c>
      <c r="I8" s="394">
        <f t="shared" si="1"/>
        <v>0</v>
      </c>
      <c r="J8" s="394">
        <f t="shared" si="1"/>
        <v>0</v>
      </c>
      <c r="K8" s="394">
        <f t="shared" si="1"/>
        <v>0</v>
      </c>
      <c r="L8" s="395">
        <f t="shared" si="1"/>
        <v>0</v>
      </c>
      <c r="M8" s="395">
        <f t="shared" si="1"/>
        <v>0</v>
      </c>
      <c r="N8" s="396">
        <f t="shared" si="1"/>
        <v>0</v>
      </c>
    </row>
    <row r="9" spans="2:14" ht="15">
      <c r="B9" s="411">
        <f t="shared" si="3"/>
        <v>43556</v>
      </c>
      <c r="C9" s="394">
        <f t="shared" si="0"/>
        <v>0</v>
      </c>
      <c r="D9" s="394">
        <f t="shared" si="0"/>
        <v>0</v>
      </c>
      <c r="E9" s="416">
        <f t="shared" si="2"/>
        <v>0</v>
      </c>
      <c r="F9" s="394">
        <f t="shared" si="1"/>
        <v>0</v>
      </c>
      <c r="G9" s="394">
        <f t="shared" si="1"/>
        <v>0</v>
      </c>
      <c r="H9" s="394">
        <f t="shared" si="1"/>
        <v>0</v>
      </c>
      <c r="I9" s="394">
        <f t="shared" si="1"/>
        <v>0</v>
      </c>
      <c r="J9" s="394">
        <f t="shared" si="1"/>
        <v>0</v>
      </c>
      <c r="K9" s="394">
        <f t="shared" si="1"/>
        <v>0</v>
      </c>
      <c r="L9" s="395">
        <f t="shared" si="1"/>
        <v>0</v>
      </c>
      <c r="M9" s="395">
        <f t="shared" si="1"/>
        <v>0</v>
      </c>
      <c r="N9" s="396">
        <f t="shared" si="1"/>
        <v>0</v>
      </c>
    </row>
    <row r="10" spans="2:14" ht="15">
      <c r="B10" s="411">
        <f t="shared" si="3"/>
        <v>43525</v>
      </c>
      <c r="C10" s="394">
        <f t="shared" si="0"/>
        <v>0</v>
      </c>
      <c r="D10" s="394">
        <f t="shared" si="0"/>
        <v>0</v>
      </c>
      <c r="E10" s="416">
        <f t="shared" si="2"/>
        <v>0</v>
      </c>
      <c r="F10" s="394">
        <f t="shared" si="1"/>
        <v>0</v>
      </c>
      <c r="G10" s="394">
        <f t="shared" si="1"/>
        <v>0</v>
      </c>
      <c r="H10" s="394">
        <f t="shared" si="1"/>
        <v>0</v>
      </c>
      <c r="I10" s="394">
        <f t="shared" si="1"/>
        <v>0</v>
      </c>
      <c r="J10" s="394">
        <f t="shared" si="1"/>
        <v>0</v>
      </c>
      <c r="K10" s="394">
        <f t="shared" si="1"/>
        <v>0</v>
      </c>
      <c r="L10" s="395">
        <f t="shared" si="1"/>
        <v>0</v>
      </c>
      <c r="M10" s="395">
        <f t="shared" si="1"/>
        <v>0</v>
      </c>
      <c r="N10" s="396">
        <f t="shared" si="1"/>
        <v>0</v>
      </c>
    </row>
    <row r="11" spans="2:14" ht="15">
      <c r="B11" s="411">
        <f t="shared" si="3"/>
        <v>43497</v>
      </c>
      <c r="C11" s="394">
        <f t="shared" si="0"/>
        <v>0</v>
      </c>
      <c r="D11" s="394">
        <f t="shared" si="0"/>
        <v>0</v>
      </c>
      <c r="E11" s="416">
        <f t="shared" si="2"/>
        <v>0</v>
      </c>
      <c r="F11" s="394">
        <f t="shared" si="1"/>
        <v>0</v>
      </c>
      <c r="G11" s="394">
        <f t="shared" si="1"/>
        <v>0</v>
      </c>
      <c r="H11" s="394">
        <f t="shared" si="1"/>
        <v>0</v>
      </c>
      <c r="I11" s="394">
        <f t="shared" si="1"/>
        <v>0</v>
      </c>
      <c r="J11" s="394">
        <f t="shared" si="1"/>
        <v>0</v>
      </c>
      <c r="K11" s="394">
        <f t="shared" si="1"/>
        <v>0</v>
      </c>
      <c r="L11" s="395">
        <f t="shared" si="1"/>
        <v>0</v>
      </c>
      <c r="M11" s="395">
        <f t="shared" si="1"/>
        <v>0</v>
      </c>
      <c r="N11" s="396">
        <f t="shared" si="1"/>
        <v>0</v>
      </c>
    </row>
    <row r="12" spans="2:14" ht="15">
      <c r="B12" s="411">
        <f t="shared" si="3"/>
        <v>43466</v>
      </c>
      <c r="C12" s="394">
        <f t="shared" si="0"/>
        <v>0</v>
      </c>
      <c r="D12" s="394">
        <f t="shared" si="0"/>
        <v>0</v>
      </c>
      <c r="E12" s="416">
        <f t="shared" si="2"/>
        <v>0</v>
      </c>
      <c r="F12" s="394">
        <f t="shared" si="1"/>
        <v>0</v>
      </c>
      <c r="G12" s="394">
        <f t="shared" si="1"/>
        <v>0</v>
      </c>
      <c r="H12" s="394">
        <f t="shared" si="1"/>
        <v>0</v>
      </c>
      <c r="I12" s="394">
        <f t="shared" si="1"/>
        <v>0</v>
      </c>
      <c r="J12" s="394">
        <f t="shared" si="1"/>
        <v>0</v>
      </c>
      <c r="K12" s="394">
        <f t="shared" si="1"/>
        <v>0</v>
      </c>
      <c r="L12" s="395">
        <f t="shared" si="1"/>
        <v>0</v>
      </c>
      <c r="M12" s="395">
        <f t="shared" si="1"/>
        <v>0</v>
      </c>
      <c r="N12" s="396">
        <f t="shared" si="1"/>
        <v>0</v>
      </c>
    </row>
    <row r="13" spans="2:14" ht="15">
      <c r="B13" s="411">
        <f t="shared" si="3"/>
        <v>43435</v>
      </c>
      <c r="C13" s="394">
        <f t="shared" si="0"/>
        <v>0</v>
      </c>
      <c r="D13" s="394">
        <f t="shared" si="0"/>
        <v>0</v>
      </c>
      <c r="E13" s="416">
        <f t="shared" si="2"/>
        <v>0</v>
      </c>
      <c r="F13" s="394">
        <f t="shared" si="1"/>
        <v>0</v>
      </c>
      <c r="G13" s="394">
        <f t="shared" si="1"/>
        <v>0</v>
      </c>
      <c r="H13" s="394">
        <f t="shared" si="1"/>
        <v>0</v>
      </c>
      <c r="I13" s="394">
        <f t="shared" si="1"/>
        <v>0</v>
      </c>
      <c r="J13" s="394">
        <f t="shared" si="1"/>
        <v>0</v>
      </c>
      <c r="K13" s="394">
        <f t="shared" si="1"/>
        <v>0</v>
      </c>
      <c r="L13" s="395">
        <f t="shared" si="1"/>
        <v>0</v>
      </c>
      <c r="M13" s="395">
        <f t="shared" si="1"/>
        <v>0</v>
      </c>
      <c r="N13" s="396">
        <f t="shared" si="1"/>
        <v>0</v>
      </c>
    </row>
    <row r="14" spans="2:14" ht="15">
      <c r="B14" s="411">
        <f t="shared" si="3"/>
        <v>43405</v>
      </c>
      <c r="C14" s="394">
        <f t="shared" si="0"/>
        <v>0</v>
      </c>
      <c r="D14" s="394">
        <f t="shared" si="0"/>
        <v>0</v>
      </c>
      <c r="E14" s="416">
        <f t="shared" si="2"/>
        <v>0</v>
      </c>
      <c r="F14" s="394">
        <f t="shared" si="1"/>
        <v>0</v>
      </c>
      <c r="G14" s="394">
        <f t="shared" si="1"/>
        <v>0</v>
      </c>
      <c r="H14" s="394">
        <f t="shared" si="1"/>
        <v>0</v>
      </c>
      <c r="I14" s="394">
        <f t="shared" si="1"/>
        <v>0</v>
      </c>
      <c r="J14" s="394">
        <f t="shared" si="1"/>
        <v>0</v>
      </c>
      <c r="K14" s="394">
        <f t="shared" si="1"/>
        <v>0</v>
      </c>
      <c r="L14" s="395">
        <f t="shared" si="1"/>
        <v>0</v>
      </c>
      <c r="M14" s="395">
        <f t="shared" si="1"/>
        <v>0</v>
      </c>
      <c r="N14" s="396">
        <f t="shared" si="1"/>
        <v>0</v>
      </c>
    </row>
    <row r="15" spans="2:14" ht="15">
      <c r="B15" s="411">
        <f t="shared" si="3"/>
        <v>43374</v>
      </c>
      <c r="C15" s="394">
        <f t="shared" si="0"/>
        <v>0</v>
      </c>
      <c r="D15" s="394">
        <f t="shared" si="0"/>
        <v>0</v>
      </c>
      <c r="E15" s="416">
        <f t="shared" si="2"/>
        <v>0</v>
      </c>
      <c r="F15" s="394">
        <f t="shared" si="1"/>
        <v>0</v>
      </c>
      <c r="G15" s="394">
        <f t="shared" si="1"/>
        <v>0</v>
      </c>
      <c r="H15" s="394">
        <f t="shared" si="1"/>
        <v>0</v>
      </c>
      <c r="I15" s="394">
        <f t="shared" si="1"/>
        <v>0</v>
      </c>
      <c r="J15" s="394">
        <f t="shared" si="1"/>
        <v>0</v>
      </c>
      <c r="K15" s="394">
        <f t="shared" si="1"/>
        <v>0</v>
      </c>
      <c r="L15" s="395">
        <f t="shared" si="1"/>
        <v>0</v>
      </c>
      <c r="M15" s="395">
        <f t="shared" si="1"/>
        <v>0</v>
      </c>
      <c r="N15" s="396">
        <f t="shared" si="1"/>
        <v>0</v>
      </c>
    </row>
    <row r="16" spans="2:14" ht="15">
      <c r="B16" s="411">
        <f t="shared" si="3"/>
        <v>43344</v>
      </c>
      <c r="C16" s="394">
        <f t="shared" si="0"/>
        <v>0</v>
      </c>
      <c r="D16" s="394">
        <f t="shared" si="0"/>
        <v>0</v>
      </c>
      <c r="E16" s="416">
        <f t="shared" si="2"/>
        <v>0</v>
      </c>
      <c r="F16" s="394">
        <f t="shared" si="1"/>
        <v>0</v>
      </c>
      <c r="G16" s="394">
        <f t="shared" si="1"/>
        <v>0</v>
      </c>
      <c r="H16" s="394">
        <f t="shared" si="1"/>
        <v>0</v>
      </c>
      <c r="I16" s="394">
        <f t="shared" si="1"/>
        <v>0</v>
      </c>
      <c r="J16" s="394">
        <f t="shared" si="1"/>
        <v>0</v>
      </c>
      <c r="K16" s="394">
        <f t="shared" si="1"/>
        <v>0</v>
      </c>
      <c r="L16" s="395">
        <f t="shared" si="1"/>
        <v>0</v>
      </c>
      <c r="M16" s="395">
        <f t="shared" si="1"/>
        <v>0</v>
      </c>
      <c r="N16" s="396">
        <f t="shared" si="1"/>
        <v>0</v>
      </c>
    </row>
    <row r="17" spans="2:14" ht="15">
      <c r="B17" s="409" t="s">
        <v>5</v>
      </c>
      <c r="C17" s="412">
        <f>SUM(C5:C16)</f>
        <v>0</v>
      </c>
      <c r="D17" s="412">
        <f>SUM(D5:D16)</f>
        <v>0</v>
      </c>
      <c r="E17" s="405"/>
      <c r="F17" s="405"/>
      <c r="G17" s="405"/>
      <c r="H17" s="405"/>
      <c r="I17" s="405"/>
      <c r="J17" s="405"/>
      <c r="K17" s="405"/>
      <c r="L17" s="417">
        <f>SUM(L5:L16)</f>
        <v>0</v>
      </c>
      <c r="M17" s="417">
        <f>SUM(M5:M16)</f>
        <v>0</v>
      </c>
      <c r="N17" s="418">
        <f>SUM(N5:N16)</f>
        <v>0</v>
      </c>
    </row>
    <row r="18" spans="2:14" ht="15.75" thickBot="1">
      <c r="B18" s="413" t="s">
        <v>3</v>
      </c>
      <c r="C18" s="414">
        <f>+AVERAGE(C5:C16)</f>
        <v>0</v>
      </c>
      <c r="D18" s="415">
        <f>+AVERAGE(D5:D16)</f>
        <v>0</v>
      </c>
      <c r="E18" s="414">
        <f>AVERAGE(F5:K16)</f>
        <v>0</v>
      </c>
      <c r="F18" s="406"/>
      <c r="G18" s="406"/>
      <c r="H18" s="406"/>
      <c r="I18" s="406"/>
      <c r="J18" s="406"/>
      <c r="K18" s="406"/>
      <c r="L18" s="406"/>
      <c r="M18" s="406"/>
      <c r="N18" s="407"/>
    </row>
    <row r="19" spans="2:14" ht="15" thickBot="1"/>
    <row r="20" spans="2:14" ht="15">
      <c r="B20" s="751" t="s">
        <v>489</v>
      </c>
      <c r="C20" s="721"/>
      <c r="D20" s="752"/>
      <c r="E20" s="720"/>
      <c r="F20" s="721"/>
      <c r="G20" s="721"/>
      <c r="H20" s="721"/>
      <c r="I20" s="721"/>
      <c r="J20" s="721"/>
      <c r="K20" s="721"/>
      <c r="L20" s="721"/>
      <c r="M20" s="721"/>
      <c r="N20" s="722"/>
    </row>
    <row r="21" spans="2:14" ht="15">
      <c r="B21" s="726" t="s">
        <v>490</v>
      </c>
      <c r="C21" s="727"/>
      <c r="D21" s="728"/>
      <c r="E21" s="717"/>
      <c r="F21" s="718"/>
      <c r="G21" s="718"/>
      <c r="H21" s="718"/>
      <c r="I21" s="718"/>
      <c r="J21" s="718"/>
      <c r="K21" s="718"/>
      <c r="L21" s="718"/>
      <c r="M21" s="718"/>
      <c r="N21" s="719"/>
    </row>
    <row r="22" spans="2:14" ht="15">
      <c r="B22" s="732" t="s">
        <v>491</v>
      </c>
      <c r="C22" s="733"/>
      <c r="D22" s="400"/>
      <c r="E22" s="400"/>
      <c r="F22" s="400"/>
      <c r="G22" s="400"/>
      <c r="H22" s="401"/>
      <c r="I22" s="737" t="s">
        <v>409</v>
      </c>
      <c r="J22" s="733"/>
      <c r="K22" s="747"/>
      <c r="L22" s="747"/>
      <c r="M22" s="747"/>
      <c r="N22" s="748"/>
    </row>
    <row r="23" spans="2:14" ht="15">
      <c r="B23" s="732" t="s">
        <v>492</v>
      </c>
      <c r="C23" s="733"/>
      <c r="D23" s="734"/>
      <c r="E23" s="735"/>
      <c r="F23" s="735"/>
      <c r="G23" s="735"/>
      <c r="H23" s="736"/>
      <c r="I23" s="737" t="s">
        <v>236</v>
      </c>
      <c r="J23" s="733"/>
      <c r="K23" s="747"/>
      <c r="L23" s="747"/>
      <c r="M23" s="747"/>
      <c r="N23" s="748"/>
    </row>
    <row r="24" spans="2:14" ht="15.75" thickBot="1">
      <c r="B24" s="732" t="s">
        <v>410</v>
      </c>
      <c r="C24" s="733"/>
      <c r="D24" s="734"/>
      <c r="E24" s="735"/>
      <c r="F24" s="735"/>
      <c r="G24" s="735"/>
      <c r="H24" s="736"/>
      <c r="I24" s="737" t="s">
        <v>493</v>
      </c>
      <c r="J24" s="733"/>
      <c r="K24" s="738"/>
      <c r="L24" s="738"/>
      <c r="M24" s="738"/>
      <c r="N24" s="739"/>
    </row>
    <row r="25" spans="2:14" ht="15">
      <c r="B25" s="740" t="s">
        <v>494</v>
      </c>
      <c r="C25" s="741"/>
      <c r="D25" s="742"/>
      <c r="E25" s="743"/>
      <c r="F25" s="744"/>
      <c r="G25" s="744"/>
      <c r="H25" s="745"/>
      <c r="I25" s="734"/>
      <c r="J25" s="736"/>
      <c r="K25" s="734"/>
      <c r="L25" s="735"/>
      <c r="M25" s="735"/>
      <c r="N25" s="746"/>
    </row>
    <row r="26" spans="2:14" ht="15" customHeight="1">
      <c r="B26" s="408" t="s">
        <v>474</v>
      </c>
      <c r="C26" s="729" t="s">
        <v>475</v>
      </c>
      <c r="D26" s="730"/>
      <c r="E26" s="729" t="s">
        <v>476</v>
      </c>
      <c r="F26" s="731"/>
      <c r="G26" s="731"/>
      <c r="H26" s="731"/>
      <c r="I26" s="731"/>
      <c r="J26" s="731"/>
      <c r="K26" s="730"/>
      <c r="L26" s="729" t="s">
        <v>414</v>
      </c>
      <c r="M26" s="730"/>
      <c r="N26" s="749" t="s">
        <v>499</v>
      </c>
    </row>
    <row r="27" spans="2:14" ht="15">
      <c r="B27" s="409" t="s">
        <v>477</v>
      </c>
      <c r="C27" s="410" t="s">
        <v>478</v>
      </c>
      <c r="D27" s="410" t="s">
        <v>479</v>
      </c>
      <c r="E27" s="410" t="s">
        <v>480</v>
      </c>
      <c r="F27" s="410" t="s">
        <v>481</v>
      </c>
      <c r="G27" s="410" t="s">
        <v>482</v>
      </c>
      <c r="H27" s="410" t="s">
        <v>483</v>
      </c>
      <c r="I27" s="410" t="s">
        <v>484</v>
      </c>
      <c r="J27" s="410" t="s">
        <v>485</v>
      </c>
      <c r="K27" s="410" t="s">
        <v>486</v>
      </c>
      <c r="L27" s="410" t="s">
        <v>487</v>
      </c>
      <c r="M27" s="410" t="s">
        <v>488</v>
      </c>
      <c r="N27" s="750"/>
    </row>
    <row r="28" spans="2:14" ht="15">
      <c r="B28" s="393">
        <v>43678</v>
      </c>
      <c r="C28" s="402"/>
      <c r="D28" s="402"/>
      <c r="E28" s="416" t="e">
        <f>SUM(F28:K28)/COUNT(F28:K28)</f>
        <v>#DIV/0!</v>
      </c>
      <c r="F28" s="403"/>
      <c r="G28" s="403"/>
      <c r="H28" s="403"/>
      <c r="I28" s="403"/>
      <c r="J28" s="403"/>
      <c r="K28" s="403"/>
      <c r="L28" s="404"/>
      <c r="M28" s="404"/>
      <c r="N28" s="397"/>
    </row>
    <row r="29" spans="2:14" ht="15">
      <c r="B29" s="411">
        <f>EDATE(B28,-1)</f>
        <v>43647</v>
      </c>
      <c r="C29" s="402"/>
      <c r="D29" s="402"/>
      <c r="E29" s="416" t="e">
        <f t="shared" ref="E29:E39" si="4">SUM(F29:K29)/COUNT(F29:K29)</f>
        <v>#DIV/0!</v>
      </c>
      <c r="F29" s="403"/>
      <c r="G29" s="403"/>
      <c r="H29" s="403"/>
      <c r="I29" s="403"/>
      <c r="J29" s="403"/>
      <c r="K29" s="403"/>
      <c r="L29" s="404"/>
      <c r="M29" s="404"/>
      <c r="N29" s="397"/>
    </row>
    <row r="30" spans="2:14" ht="15">
      <c r="B30" s="411">
        <f t="shared" ref="B30:B39" si="5">EDATE(B29,-1)</f>
        <v>43617</v>
      </c>
      <c r="C30" s="402"/>
      <c r="D30" s="402"/>
      <c r="E30" s="416" t="e">
        <f t="shared" si="4"/>
        <v>#DIV/0!</v>
      </c>
      <c r="F30" s="403"/>
      <c r="G30" s="403"/>
      <c r="H30" s="403"/>
      <c r="I30" s="403"/>
      <c r="J30" s="403"/>
      <c r="K30" s="403"/>
      <c r="L30" s="404"/>
      <c r="M30" s="404"/>
      <c r="N30" s="397"/>
    </row>
    <row r="31" spans="2:14" ht="15">
      <c r="B31" s="411">
        <f t="shared" si="5"/>
        <v>43586</v>
      </c>
      <c r="C31" s="402"/>
      <c r="D31" s="402"/>
      <c r="E31" s="416" t="e">
        <f t="shared" si="4"/>
        <v>#DIV/0!</v>
      </c>
      <c r="F31" s="403"/>
      <c r="G31" s="403"/>
      <c r="H31" s="403"/>
      <c r="I31" s="403"/>
      <c r="J31" s="403"/>
      <c r="K31" s="403"/>
      <c r="L31" s="404"/>
      <c r="M31" s="404"/>
      <c r="N31" s="397"/>
    </row>
    <row r="32" spans="2:14" ht="15">
      <c r="B32" s="411">
        <f t="shared" si="5"/>
        <v>43556</v>
      </c>
      <c r="C32" s="402"/>
      <c r="D32" s="402"/>
      <c r="E32" s="416" t="e">
        <f t="shared" si="4"/>
        <v>#DIV/0!</v>
      </c>
      <c r="F32" s="403"/>
      <c r="G32" s="403"/>
      <c r="H32" s="403"/>
      <c r="I32" s="403"/>
      <c r="J32" s="403"/>
      <c r="K32" s="403"/>
      <c r="L32" s="404"/>
      <c r="M32" s="404"/>
      <c r="N32" s="397"/>
    </row>
    <row r="33" spans="2:14" ht="15">
      <c r="B33" s="411">
        <f t="shared" si="5"/>
        <v>43525</v>
      </c>
      <c r="C33" s="402"/>
      <c r="D33" s="402"/>
      <c r="E33" s="416" t="e">
        <f t="shared" si="4"/>
        <v>#DIV/0!</v>
      </c>
      <c r="F33" s="403"/>
      <c r="G33" s="403"/>
      <c r="H33" s="403"/>
      <c r="I33" s="403"/>
      <c r="J33" s="403"/>
      <c r="K33" s="403"/>
      <c r="L33" s="404"/>
      <c r="M33" s="404"/>
      <c r="N33" s="397"/>
    </row>
    <row r="34" spans="2:14" ht="15">
      <c r="B34" s="411">
        <f t="shared" si="5"/>
        <v>43497</v>
      </c>
      <c r="C34" s="402"/>
      <c r="D34" s="402"/>
      <c r="E34" s="416" t="e">
        <f t="shared" si="4"/>
        <v>#DIV/0!</v>
      </c>
      <c r="F34" s="403"/>
      <c r="G34" s="403"/>
      <c r="H34" s="403"/>
      <c r="I34" s="403"/>
      <c r="J34" s="403"/>
      <c r="K34" s="403"/>
      <c r="L34" s="404"/>
      <c r="M34" s="404"/>
      <c r="N34" s="397"/>
    </row>
    <row r="35" spans="2:14" ht="15">
      <c r="B35" s="411">
        <f t="shared" si="5"/>
        <v>43466</v>
      </c>
      <c r="C35" s="402"/>
      <c r="D35" s="402"/>
      <c r="E35" s="416" t="e">
        <f t="shared" si="4"/>
        <v>#DIV/0!</v>
      </c>
      <c r="F35" s="403"/>
      <c r="G35" s="403"/>
      <c r="H35" s="403"/>
      <c r="I35" s="403"/>
      <c r="J35" s="403"/>
      <c r="K35" s="403"/>
      <c r="L35" s="404"/>
      <c r="M35" s="404"/>
      <c r="N35" s="397"/>
    </row>
    <row r="36" spans="2:14" ht="15">
      <c r="B36" s="411">
        <f t="shared" si="5"/>
        <v>43435</v>
      </c>
      <c r="C36" s="402"/>
      <c r="D36" s="402"/>
      <c r="E36" s="416" t="e">
        <f t="shared" si="4"/>
        <v>#DIV/0!</v>
      </c>
      <c r="F36" s="403"/>
      <c r="G36" s="403"/>
      <c r="H36" s="403"/>
      <c r="I36" s="403"/>
      <c r="J36" s="403"/>
      <c r="K36" s="403"/>
      <c r="L36" s="404"/>
      <c r="M36" s="404"/>
      <c r="N36" s="397"/>
    </row>
    <row r="37" spans="2:14" ht="15">
      <c r="B37" s="411">
        <f t="shared" si="5"/>
        <v>43405</v>
      </c>
      <c r="C37" s="402"/>
      <c r="D37" s="402"/>
      <c r="E37" s="416" t="e">
        <f t="shared" si="4"/>
        <v>#DIV/0!</v>
      </c>
      <c r="F37" s="403"/>
      <c r="G37" s="403"/>
      <c r="H37" s="403"/>
      <c r="I37" s="403"/>
      <c r="J37" s="403"/>
      <c r="K37" s="403"/>
      <c r="L37" s="404"/>
      <c r="M37" s="404"/>
      <c r="N37" s="397"/>
    </row>
    <row r="38" spans="2:14" ht="15">
      <c r="B38" s="411">
        <f t="shared" si="5"/>
        <v>43374</v>
      </c>
      <c r="C38" s="402"/>
      <c r="D38" s="402"/>
      <c r="E38" s="416" t="e">
        <f t="shared" si="4"/>
        <v>#DIV/0!</v>
      </c>
      <c r="F38" s="403"/>
      <c r="G38" s="403"/>
      <c r="H38" s="403"/>
      <c r="I38" s="403"/>
      <c r="J38" s="403"/>
      <c r="K38" s="403"/>
      <c r="L38" s="404"/>
      <c r="M38" s="404"/>
      <c r="N38" s="397"/>
    </row>
    <row r="39" spans="2:14" ht="15">
      <c r="B39" s="411">
        <f t="shared" si="5"/>
        <v>43344</v>
      </c>
      <c r="C39" s="402"/>
      <c r="D39" s="402"/>
      <c r="E39" s="416" t="e">
        <f t="shared" si="4"/>
        <v>#DIV/0!</v>
      </c>
      <c r="F39" s="403"/>
      <c r="G39" s="403"/>
      <c r="H39" s="403"/>
      <c r="I39" s="403"/>
      <c r="J39" s="403"/>
      <c r="K39" s="403"/>
      <c r="L39" s="404"/>
      <c r="M39" s="404"/>
      <c r="N39" s="397"/>
    </row>
    <row r="40" spans="2:14" ht="15">
      <c r="B40" s="409" t="s">
        <v>5</v>
      </c>
      <c r="C40" s="412">
        <f>SUM(C28:C39)</f>
        <v>0</v>
      </c>
      <c r="D40" s="412">
        <f>SUM(D28:D39)</f>
        <v>0</v>
      </c>
      <c r="E40" s="398"/>
      <c r="F40" s="398"/>
      <c r="G40" s="398"/>
      <c r="H40" s="398"/>
      <c r="I40" s="398"/>
      <c r="J40" s="398"/>
      <c r="K40" s="398"/>
      <c r="L40" s="417">
        <f>SUM(L28:L39)</f>
        <v>0</v>
      </c>
      <c r="M40" s="417">
        <f>SUM(M28:M39)</f>
        <v>0</v>
      </c>
      <c r="N40" s="418">
        <f>SUM(N28:N39)</f>
        <v>0</v>
      </c>
    </row>
    <row r="41" spans="2:14" ht="15">
      <c r="B41" s="419" t="s">
        <v>3</v>
      </c>
      <c r="C41" s="420" t="e">
        <f>+AVERAGE(C28:C39)</f>
        <v>#DIV/0!</v>
      </c>
      <c r="D41" s="420" t="e">
        <f>+AVERAGE(D28:D39)</f>
        <v>#DIV/0!</v>
      </c>
      <c r="E41" s="420" t="e">
        <f>AVERAGE(F28:K39)</f>
        <v>#DIV/0!</v>
      </c>
      <c r="F41" s="398"/>
      <c r="G41" s="398"/>
      <c r="H41" s="398"/>
      <c r="I41" s="398"/>
      <c r="J41" s="398"/>
      <c r="K41" s="398"/>
      <c r="L41" s="398"/>
      <c r="M41" s="398"/>
      <c r="N41" s="399"/>
    </row>
    <row r="42" spans="2:14" ht="15" thickBot="1"/>
    <row r="43" spans="2:14" ht="15">
      <c r="B43" s="751" t="s">
        <v>495</v>
      </c>
      <c r="C43" s="721"/>
      <c r="D43" s="752"/>
      <c r="E43" s="720"/>
      <c r="F43" s="721"/>
      <c r="G43" s="721"/>
      <c r="H43" s="721"/>
      <c r="I43" s="721"/>
      <c r="J43" s="721"/>
      <c r="K43" s="721"/>
      <c r="L43" s="721"/>
      <c r="M43" s="721"/>
      <c r="N43" s="722"/>
    </row>
    <row r="44" spans="2:14" ht="15">
      <c r="B44" s="726" t="s">
        <v>490</v>
      </c>
      <c r="C44" s="727"/>
      <c r="D44" s="728"/>
      <c r="E44" s="717"/>
      <c r="F44" s="718"/>
      <c r="G44" s="718"/>
      <c r="H44" s="718"/>
      <c r="I44" s="718"/>
      <c r="J44" s="718"/>
      <c r="K44" s="718"/>
      <c r="L44" s="718"/>
      <c r="M44" s="718"/>
      <c r="N44" s="719"/>
    </row>
    <row r="45" spans="2:14" ht="15">
      <c r="B45" s="732" t="s">
        <v>491</v>
      </c>
      <c r="C45" s="733"/>
      <c r="D45" s="400"/>
      <c r="E45" s="400"/>
      <c r="F45" s="400"/>
      <c r="G45" s="400"/>
      <c r="H45" s="401"/>
      <c r="I45" s="737" t="s">
        <v>409</v>
      </c>
      <c r="J45" s="733"/>
      <c r="K45" s="747"/>
      <c r="L45" s="747"/>
      <c r="M45" s="747"/>
      <c r="N45" s="748"/>
    </row>
    <row r="46" spans="2:14" ht="15">
      <c r="B46" s="732" t="s">
        <v>492</v>
      </c>
      <c r="C46" s="733"/>
      <c r="D46" s="734"/>
      <c r="E46" s="735"/>
      <c r="F46" s="735"/>
      <c r="G46" s="735"/>
      <c r="H46" s="736"/>
      <c r="I46" s="737" t="s">
        <v>236</v>
      </c>
      <c r="J46" s="733"/>
      <c r="K46" s="747"/>
      <c r="L46" s="747"/>
      <c r="M46" s="747"/>
      <c r="N46" s="748"/>
    </row>
    <row r="47" spans="2:14" ht="15">
      <c r="B47" s="732" t="s">
        <v>410</v>
      </c>
      <c r="C47" s="733"/>
      <c r="D47" s="734"/>
      <c r="E47" s="735"/>
      <c r="F47" s="735"/>
      <c r="G47" s="735"/>
      <c r="H47" s="736"/>
      <c r="I47" s="737" t="s">
        <v>493</v>
      </c>
      <c r="J47" s="733"/>
      <c r="K47" s="738"/>
      <c r="L47" s="738"/>
      <c r="M47" s="738"/>
      <c r="N47" s="739"/>
    </row>
    <row r="48" spans="2:14" ht="15">
      <c r="B48" s="740" t="s">
        <v>494</v>
      </c>
      <c r="C48" s="741"/>
      <c r="D48" s="742"/>
      <c r="E48" s="743"/>
      <c r="F48" s="744"/>
      <c r="G48" s="744"/>
      <c r="H48" s="745"/>
      <c r="I48" s="734"/>
      <c r="J48" s="736"/>
      <c r="K48" s="734"/>
      <c r="L48" s="735"/>
      <c r="M48" s="735"/>
      <c r="N48" s="746"/>
    </row>
    <row r="49" spans="2:14" ht="15" customHeight="1">
      <c r="B49" s="408" t="s">
        <v>474</v>
      </c>
      <c r="C49" s="729" t="s">
        <v>475</v>
      </c>
      <c r="D49" s="730"/>
      <c r="E49" s="729" t="s">
        <v>476</v>
      </c>
      <c r="F49" s="731"/>
      <c r="G49" s="731"/>
      <c r="H49" s="731"/>
      <c r="I49" s="731"/>
      <c r="J49" s="731"/>
      <c r="K49" s="730"/>
      <c r="L49" s="729" t="s">
        <v>414</v>
      </c>
      <c r="M49" s="730"/>
      <c r="N49" s="749" t="s">
        <v>499</v>
      </c>
    </row>
    <row r="50" spans="2:14" ht="15">
      <c r="B50" s="409" t="s">
        <v>477</v>
      </c>
      <c r="C50" s="410" t="s">
        <v>478</v>
      </c>
      <c r="D50" s="410" t="s">
        <v>479</v>
      </c>
      <c r="E50" s="410" t="s">
        <v>480</v>
      </c>
      <c r="F50" s="410" t="s">
        <v>481</v>
      </c>
      <c r="G50" s="410" t="s">
        <v>482</v>
      </c>
      <c r="H50" s="410" t="s">
        <v>483</v>
      </c>
      <c r="I50" s="410" t="s">
        <v>484</v>
      </c>
      <c r="J50" s="410" t="s">
        <v>485</v>
      </c>
      <c r="K50" s="410" t="s">
        <v>486</v>
      </c>
      <c r="L50" s="410" t="s">
        <v>487</v>
      </c>
      <c r="M50" s="410" t="s">
        <v>488</v>
      </c>
      <c r="N50" s="750"/>
    </row>
    <row r="51" spans="2:14" ht="15.75" thickBot="1">
      <c r="B51" s="393">
        <v>43678</v>
      </c>
      <c r="C51" s="402"/>
      <c r="D51" s="402"/>
      <c r="E51" s="416" t="e">
        <f>SUM(F51:K51)/COUNT(F51:K51)</f>
        <v>#DIV/0!</v>
      </c>
      <c r="F51" s="403"/>
      <c r="G51" s="403"/>
      <c r="H51" s="403"/>
      <c r="I51" s="403"/>
      <c r="J51" s="403"/>
      <c r="K51" s="403"/>
      <c r="L51" s="404"/>
      <c r="M51" s="404"/>
      <c r="N51" s="397"/>
    </row>
    <row r="52" spans="2:14" ht="15">
      <c r="B52" s="411">
        <f>EDATE(B51,-1)</f>
        <v>43647</v>
      </c>
      <c r="C52" s="402"/>
      <c r="D52" s="402"/>
      <c r="E52" s="416" t="e">
        <f t="shared" ref="E52:E62" si="6">SUM(F52:K52)/COUNT(F52:K52)</f>
        <v>#DIV/0!</v>
      </c>
      <c r="F52" s="403"/>
      <c r="G52" s="403"/>
      <c r="H52" s="403"/>
      <c r="I52" s="403"/>
      <c r="J52" s="403"/>
      <c r="K52" s="403"/>
      <c r="L52" s="404"/>
      <c r="M52" s="404"/>
      <c r="N52" s="397"/>
    </row>
    <row r="53" spans="2:14" ht="15">
      <c r="B53" s="411">
        <f t="shared" ref="B53:B62" si="7">EDATE(B52,-1)</f>
        <v>43617</v>
      </c>
      <c r="C53" s="402"/>
      <c r="D53" s="402"/>
      <c r="E53" s="416" t="e">
        <f t="shared" si="6"/>
        <v>#DIV/0!</v>
      </c>
      <c r="F53" s="403"/>
      <c r="G53" s="403"/>
      <c r="H53" s="403"/>
      <c r="I53" s="403"/>
      <c r="J53" s="403"/>
      <c r="K53" s="403"/>
      <c r="L53" s="404"/>
      <c r="M53" s="404"/>
      <c r="N53" s="397"/>
    </row>
    <row r="54" spans="2:14" ht="15">
      <c r="B54" s="411">
        <f t="shared" si="7"/>
        <v>43586</v>
      </c>
      <c r="C54" s="402"/>
      <c r="D54" s="402"/>
      <c r="E54" s="416" t="e">
        <f t="shared" si="6"/>
        <v>#DIV/0!</v>
      </c>
      <c r="F54" s="403"/>
      <c r="G54" s="403"/>
      <c r="H54" s="403"/>
      <c r="I54" s="403"/>
      <c r="J54" s="403"/>
      <c r="K54" s="403"/>
      <c r="L54" s="404"/>
      <c r="M54" s="404"/>
      <c r="N54" s="397"/>
    </row>
    <row r="55" spans="2:14" ht="15">
      <c r="B55" s="411">
        <f t="shared" si="7"/>
        <v>43556</v>
      </c>
      <c r="C55" s="402"/>
      <c r="D55" s="402"/>
      <c r="E55" s="416" t="e">
        <f t="shared" si="6"/>
        <v>#DIV/0!</v>
      </c>
      <c r="F55" s="403"/>
      <c r="G55" s="403"/>
      <c r="H55" s="403"/>
      <c r="I55" s="403"/>
      <c r="J55" s="403"/>
      <c r="K55" s="403"/>
      <c r="L55" s="404"/>
      <c r="M55" s="404"/>
      <c r="N55" s="397"/>
    </row>
    <row r="56" spans="2:14" ht="15">
      <c r="B56" s="411">
        <f t="shared" si="7"/>
        <v>43525</v>
      </c>
      <c r="C56" s="402"/>
      <c r="D56" s="402"/>
      <c r="E56" s="416" t="e">
        <f t="shared" si="6"/>
        <v>#DIV/0!</v>
      </c>
      <c r="F56" s="403"/>
      <c r="G56" s="403"/>
      <c r="H56" s="403"/>
      <c r="I56" s="403"/>
      <c r="J56" s="403"/>
      <c r="K56" s="403"/>
      <c r="L56" s="404"/>
      <c r="M56" s="404"/>
      <c r="N56" s="397"/>
    </row>
    <row r="57" spans="2:14" ht="15">
      <c r="B57" s="411">
        <f t="shared" si="7"/>
        <v>43497</v>
      </c>
      <c r="C57" s="402"/>
      <c r="D57" s="402"/>
      <c r="E57" s="416" t="e">
        <f t="shared" si="6"/>
        <v>#DIV/0!</v>
      </c>
      <c r="F57" s="403"/>
      <c r="G57" s="403"/>
      <c r="H57" s="403"/>
      <c r="I57" s="403"/>
      <c r="J57" s="403"/>
      <c r="K57" s="403"/>
      <c r="L57" s="404"/>
      <c r="M57" s="404"/>
      <c r="N57" s="397"/>
    </row>
    <row r="58" spans="2:14" ht="15">
      <c r="B58" s="411">
        <f t="shared" si="7"/>
        <v>43466</v>
      </c>
      <c r="C58" s="402"/>
      <c r="D58" s="402"/>
      <c r="E58" s="416" t="e">
        <f t="shared" si="6"/>
        <v>#DIV/0!</v>
      </c>
      <c r="F58" s="403"/>
      <c r="G58" s="403"/>
      <c r="H58" s="403"/>
      <c r="I58" s="403"/>
      <c r="J58" s="403"/>
      <c r="K58" s="403"/>
      <c r="L58" s="404"/>
      <c r="M58" s="404"/>
      <c r="N58" s="397"/>
    </row>
    <row r="59" spans="2:14" ht="15">
      <c r="B59" s="411">
        <f t="shared" si="7"/>
        <v>43435</v>
      </c>
      <c r="C59" s="402"/>
      <c r="D59" s="402"/>
      <c r="E59" s="416" t="e">
        <f t="shared" si="6"/>
        <v>#DIV/0!</v>
      </c>
      <c r="F59" s="403"/>
      <c r="G59" s="403"/>
      <c r="H59" s="403"/>
      <c r="I59" s="403"/>
      <c r="J59" s="403"/>
      <c r="K59" s="403"/>
      <c r="L59" s="404"/>
      <c r="M59" s="404"/>
      <c r="N59" s="397"/>
    </row>
    <row r="60" spans="2:14" ht="15">
      <c r="B60" s="411">
        <f t="shared" si="7"/>
        <v>43405</v>
      </c>
      <c r="C60" s="402"/>
      <c r="D60" s="402"/>
      <c r="E60" s="416" t="e">
        <f t="shared" si="6"/>
        <v>#DIV/0!</v>
      </c>
      <c r="F60" s="403"/>
      <c r="G60" s="403"/>
      <c r="H60" s="403"/>
      <c r="I60" s="403"/>
      <c r="J60" s="403"/>
      <c r="K60" s="403"/>
      <c r="L60" s="404"/>
      <c r="M60" s="404"/>
      <c r="N60" s="397"/>
    </row>
    <row r="61" spans="2:14" ht="15">
      <c r="B61" s="411">
        <f t="shared" si="7"/>
        <v>43374</v>
      </c>
      <c r="C61" s="402"/>
      <c r="D61" s="402"/>
      <c r="E61" s="416" t="e">
        <f t="shared" si="6"/>
        <v>#DIV/0!</v>
      </c>
      <c r="F61" s="403"/>
      <c r="G61" s="403"/>
      <c r="H61" s="403"/>
      <c r="I61" s="403"/>
      <c r="J61" s="403"/>
      <c r="K61" s="403"/>
      <c r="L61" s="404"/>
      <c r="M61" s="404"/>
      <c r="N61" s="397"/>
    </row>
    <row r="62" spans="2:14" ht="15">
      <c r="B62" s="411">
        <f t="shared" si="7"/>
        <v>43344</v>
      </c>
      <c r="C62" s="402"/>
      <c r="D62" s="402"/>
      <c r="E62" s="416" t="e">
        <f t="shared" si="6"/>
        <v>#DIV/0!</v>
      </c>
      <c r="F62" s="403"/>
      <c r="G62" s="403"/>
      <c r="H62" s="403"/>
      <c r="I62" s="403"/>
      <c r="J62" s="403"/>
      <c r="K62" s="403"/>
      <c r="L62" s="404"/>
      <c r="M62" s="404"/>
      <c r="N62" s="397"/>
    </row>
    <row r="63" spans="2:14" ht="15">
      <c r="B63" s="409" t="s">
        <v>5</v>
      </c>
      <c r="C63" s="412">
        <f>SUM(C51:C62)</f>
        <v>0</v>
      </c>
      <c r="D63" s="412">
        <f>SUM(D51:D62)</f>
        <v>0</v>
      </c>
      <c r="E63" s="398"/>
      <c r="F63" s="398"/>
      <c r="G63" s="398"/>
      <c r="H63" s="398"/>
      <c r="I63" s="398"/>
      <c r="J63" s="398"/>
      <c r="K63" s="398"/>
      <c r="L63" s="417">
        <f>SUM(L51:L62)</f>
        <v>0</v>
      </c>
      <c r="M63" s="417">
        <f>SUM(M51:M62)</f>
        <v>0</v>
      </c>
      <c r="N63" s="418">
        <f>SUM(N51:N62)</f>
        <v>0</v>
      </c>
    </row>
    <row r="64" spans="2:14" ht="15">
      <c r="B64" s="419" t="s">
        <v>3</v>
      </c>
      <c r="C64" s="420" t="e">
        <f>+AVERAGE(C51:C62)</f>
        <v>#DIV/0!</v>
      </c>
      <c r="D64" s="420" t="e">
        <f>+AVERAGE(D51:D62)</f>
        <v>#DIV/0!</v>
      </c>
      <c r="E64" s="420" t="e">
        <f>AVERAGE(F51:K62)</f>
        <v>#DIV/0!</v>
      </c>
      <c r="F64" s="398"/>
      <c r="G64" s="398"/>
      <c r="H64" s="398"/>
      <c r="I64" s="398"/>
      <c r="J64" s="398"/>
      <c r="K64" s="398"/>
      <c r="L64" s="398"/>
      <c r="M64" s="398"/>
      <c r="N64" s="399"/>
    </row>
    <row r="65" spans="2:14" ht="15" thickBot="1"/>
    <row r="66" spans="2:14" ht="15">
      <c r="B66" s="751" t="s">
        <v>496</v>
      </c>
      <c r="C66" s="721"/>
      <c r="D66" s="752"/>
      <c r="E66" s="720"/>
      <c r="F66" s="721"/>
      <c r="G66" s="721"/>
      <c r="H66" s="721"/>
      <c r="I66" s="721"/>
      <c r="J66" s="721"/>
      <c r="K66" s="721"/>
      <c r="L66" s="721"/>
      <c r="M66" s="721"/>
      <c r="N66" s="722"/>
    </row>
    <row r="67" spans="2:14" ht="15">
      <c r="B67" s="726" t="s">
        <v>490</v>
      </c>
      <c r="C67" s="727"/>
      <c r="D67" s="728"/>
      <c r="E67" s="717"/>
      <c r="F67" s="718"/>
      <c r="G67" s="718"/>
      <c r="H67" s="718"/>
      <c r="I67" s="718"/>
      <c r="J67" s="718"/>
      <c r="K67" s="718"/>
      <c r="L67" s="718"/>
      <c r="M67" s="718"/>
      <c r="N67" s="719"/>
    </row>
    <row r="68" spans="2:14" ht="15">
      <c r="B68" s="732" t="s">
        <v>491</v>
      </c>
      <c r="C68" s="733"/>
      <c r="D68" s="400"/>
      <c r="E68" s="400"/>
      <c r="F68" s="400"/>
      <c r="G68" s="400"/>
      <c r="H68" s="401"/>
      <c r="I68" s="737" t="s">
        <v>409</v>
      </c>
      <c r="J68" s="733"/>
      <c r="K68" s="747"/>
      <c r="L68" s="747"/>
      <c r="M68" s="747"/>
      <c r="N68" s="748"/>
    </row>
    <row r="69" spans="2:14" ht="15">
      <c r="B69" s="732" t="s">
        <v>492</v>
      </c>
      <c r="C69" s="733"/>
      <c r="D69" s="734"/>
      <c r="E69" s="735"/>
      <c r="F69" s="735"/>
      <c r="G69" s="735"/>
      <c r="H69" s="736"/>
      <c r="I69" s="737" t="s">
        <v>236</v>
      </c>
      <c r="J69" s="733"/>
      <c r="K69" s="747"/>
      <c r="L69" s="747"/>
      <c r="M69" s="747"/>
      <c r="N69" s="748"/>
    </row>
    <row r="70" spans="2:14" ht="15">
      <c r="B70" s="732" t="s">
        <v>410</v>
      </c>
      <c r="C70" s="733"/>
      <c r="D70" s="734"/>
      <c r="E70" s="735"/>
      <c r="F70" s="735"/>
      <c r="G70" s="735"/>
      <c r="H70" s="736"/>
      <c r="I70" s="737" t="s">
        <v>493</v>
      </c>
      <c r="J70" s="733"/>
      <c r="K70" s="738"/>
      <c r="L70" s="738"/>
      <c r="M70" s="738"/>
      <c r="N70" s="739"/>
    </row>
    <row r="71" spans="2:14" ht="15">
      <c r="B71" s="740" t="s">
        <v>494</v>
      </c>
      <c r="C71" s="741"/>
      <c r="D71" s="742"/>
      <c r="E71" s="743"/>
      <c r="F71" s="744"/>
      <c r="G71" s="744"/>
      <c r="H71" s="745"/>
      <c r="I71" s="734"/>
      <c r="J71" s="736"/>
      <c r="K71" s="734"/>
      <c r="L71" s="735"/>
      <c r="M71" s="735"/>
      <c r="N71" s="746"/>
    </row>
    <row r="72" spans="2:14" ht="15" customHeight="1">
      <c r="B72" s="408" t="s">
        <v>474</v>
      </c>
      <c r="C72" s="729" t="s">
        <v>475</v>
      </c>
      <c r="D72" s="730"/>
      <c r="E72" s="729" t="s">
        <v>476</v>
      </c>
      <c r="F72" s="731"/>
      <c r="G72" s="731"/>
      <c r="H72" s="731"/>
      <c r="I72" s="731"/>
      <c r="J72" s="731"/>
      <c r="K72" s="730"/>
      <c r="L72" s="729" t="s">
        <v>414</v>
      </c>
      <c r="M72" s="730"/>
      <c r="N72" s="749" t="s">
        <v>499</v>
      </c>
    </row>
    <row r="73" spans="2:14" ht="15">
      <c r="B73" s="409" t="s">
        <v>477</v>
      </c>
      <c r="C73" s="410" t="s">
        <v>478</v>
      </c>
      <c r="D73" s="410" t="s">
        <v>479</v>
      </c>
      <c r="E73" s="410" t="s">
        <v>480</v>
      </c>
      <c r="F73" s="410" t="s">
        <v>481</v>
      </c>
      <c r="G73" s="410" t="s">
        <v>482</v>
      </c>
      <c r="H73" s="410" t="s">
        <v>483</v>
      </c>
      <c r="I73" s="410" t="s">
        <v>484</v>
      </c>
      <c r="J73" s="410" t="s">
        <v>485</v>
      </c>
      <c r="K73" s="410" t="s">
        <v>486</v>
      </c>
      <c r="L73" s="410" t="s">
        <v>487</v>
      </c>
      <c r="M73" s="410" t="s">
        <v>488</v>
      </c>
      <c r="N73" s="750"/>
    </row>
    <row r="74" spans="2:14" ht="15">
      <c r="B74" s="393">
        <v>43678</v>
      </c>
      <c r="C74" s="402"/>
      <c r="D74" s="402"/>
      <c r="E74" s="416" t="e">
        <f>SUM(F74:K74)/COUNT(F74:K74)</f>
        <v>#DIV/0!</v>
      </c>
      <c r="F74" s="403"/>
      <c r="G74" s="403"/>
      <c r="H74" s="403"/>
      <c r="I74" s="403"/>
      <c r="J74" s="403"/>
      <c r="K74" s="403"/>
      <c r="L74" s="404"/>
      <c r="M74" s="404"/>
      <c r="N74" s="397"/>
    </row>
    <row r="75" spans="2:14" ht="15.75" thickBot="1">
      <c r="B75" s="411">
        <f>EDATE(B74,-1)</f>
        <v>43647</v>
      </c>
      <c r="C75" s="402"/>
      <c r="D75" s="402"/>
      <c r="E75" s="416" t="e">
        <f t="shared" ref="E75:E85" si="8">SUM(F75:K75)/COUNT(F75:K75)</f>
        <v>#DIV/0!</v>
      </c>
      <c r="F75" s="403"/>
      <c r="G75" s="403"/>
      <c r="H75" s="403"/>
      <c r="I75" s="403"/>
      <c r="J75" s="403"/>
      <c r="K75" s="403"/>
      <c r="L75" s="404"/>
      <c r="M75" s="404"/>
      <c r="N75" s="397"/>
    </row>
    <row r="76" spans="2:14" ht="15">
      <c r="B76" s="411">
        <f t="shared" ref="B76:B85" si="9">EDATE(B75,-1)</f>
        <v>43617</v>
      </c>
      <c r="C76" s="402"/>
      <c r="D76" s="402"/>
      <c r="E76" s="416" t="e">
        <f t="shared" si="8"/>
        <v>#DIV/0!</v>
      </c>
      <c r="F76" s="403"/>
      <c r="G76" s="403"/>
      <c r="H76" s="403"/>
      <c r="I76" s="403"/>
      <c r="J76" s="403"/>
      <c r="K76" s="403"/>
      <c r="L76" s="404"/>
      <c r="M76" s="404"/>
      <c r="N76" s="397"/>
    </row>
    <row r="77" spans="2:14" ht="15">
      <c r="B77" s="411">
        <f t="shared" si="9"/>
        <v>43586</v>
      </c>
      <c r="C77" s="402"/>
      <c r="D77" s="402"/>
      <c r="E77" s="416" t="e">
        <f t="shared" si="8"/>
        <v>#DIV/0!</v>
      </c>
      <c r="F77" s="403"/>
      <c r="G77" s="403"/>
      <c r="H77" s="403"/>
      <c r="I77" s="403"/>
      <c r="J77" s="403"/>
      <c r="K77" s="403"/>
      <c r="L77" s="404"/>
      <c r="M77" s="404"/>
      <c r="N77" s="397"/>
    </row>
    <row r="78" spans="2:14" ht="15">
      <c r="B78" s="411">
        <f t="shared" si="9"/>
        <v>43556</v>
      </c>
      <c r="C78" s="402"/>
      <c r="D78" s="402"/>
      <c r="E78" s="416" t="e">
        <f t="shared" si="8"/>
        <v>#DIV/0!</v>
      </c>
      <c r="F78" s="403"/>
      <c r="G78" s="403"/>
      <c r="H78" s="403"/>
      <c r="I78" s="403"/>
      <c r="J78" s="403"/>
      <c r="K78" s="403"/>
      <c r="L78" s="404"/>
      <c r="M78" s="404"/>
      <c r="N78" s="397"/>
    </row>
    <row r="79" spans="2:14" ht="15">
      <c r="B79" s="411">
        <f t="shared" si="9"/>
        <v>43525</v>
      </c>
      <c r="C79" s="402"/>
      <c r="D79" s="402"/>
      <c r="E79" s="416" t="e">
        <f t="shared" si="8"/>
        <v>#DIV/0!</v>
      </c>
      <c r="F79" s="403"/>
      <c r="G79" s="403"/>
      <c r="H79" s="403"/>
      <c r="I79" s="403"/>
      <c r="J79" s="403"/>
      <c r="K79" s="403"/>
      <c r="L79" s="404"/>
      <c r="M79" s="404"/>
      <c r="N79" s="397"/>
    </row>
    <row r="80" spans="2:14" ht="15">
      <c r="B80" s="411">
        <f t="shared" si="9"/>
        <v>43497</v>
      </c>
      <c r="C80" s="402"/>
      <c r="D80" s="402"/>
      <c r="E80" s="416" t="e">
        <f t="shared" si="8"/>
        <v>#DIV/0!</v>
      </c>
      <c r="F80" s="403"/>
      <c r="G80" s="403"/>
      <c r="H80" s="403"/>
      <c r="I80" s="403"/>
      <c r="J80" s="403"/>
      <c r="K80" s="403"/>
      <c r="L80" s="404"/>
      <c r="M80" s="404"/>
      <c r="N80" s="397"/>
    </row>
    <row r="81" spans="2:14" ht="15">
      <c r="B81" s="411">
        <f t="shared" si="9"/>
        <v>43466</v>
      </c>
      <c r="C81" s="402"/>
      <c r="D81" s="402"/>
      <c r="E81" s="416" t="e">
        <f t="shared" si="8"/>
        <v>#DIV/0!</v>
      </c>
      <c r="F81" s="403"/>
      <c r="G81" s="403"/>
      <c r="H81" s="403"/>
      <c r="I81" s="403"/>
      <c r="J81" s="403"/>
      <c r="K81" s="403"/>
      <c r="L81" s="404"/>
      <c r="M81" s="404"/>
      <c r="N81" s="397"/>
    </row>
    <row r="82" spans="2:14" ht="15">
      <c r="B82" s="411">
        <f t="shared" si="9"/>
        <v>43435</v>
      </c>
      <c r="C82" s="402"/>
      <c r="D82" s="402"/>
      <c r="E82" s="416" t="e">
        <f t="shared" si="8"/>
        <v>#DIV/0!</v>
      </c>
      <c r="F82" s="403"/>
      <c r="G82" s="403"/>
      <c r="H82" s="403"/>
      <c r="I82" s="403"/>
      <c r="J82" s="403"/>
      <c r="K82" s="403"/>
      <c r="L82" s="404"/>
      <c r="M82" s="404"/>
      <c r="N82" s="397"/>
    </row>
    <row r="83" spans="2:14" ht="15">
      <c r="B83" s="411">
        <f t="shared" si="9"/>
        <v>43405</v>
      </c>
      <c r="C83" s="402"/>
      <c r="D83" s="402"/>
      <c r="E83" s="416" t="e">
        <f t="shared" si="8"/>
        <v>#DIV/0!</v>
      </c>
      <c r="F83" s="403"/>
      <c r="G83" s="403"/>
      <c r="H83" s="403"/>
      <c r="I83" s="403"/>
      <c r="J83" s="403"/>
      <c r="K83" s="403"/>
      <c r="L83" s="404"/>
      <c r="M83" s="404"/>
      <c r="N83" s="397"/>
    </row>
    <row r="84" spans="2:14" ht="15">
      <c r="B84" s="411">
        <f t="shared" si="9"/>
        <v>43374</v>
      </c>
      <c r="C84" s="402"/>
      <c r="D84" s="402"/>
      <c r="E84" s="416" t="e">
        <f t="shared" si="8"/>
        <v>#DIV/0!</v>
      </c>
      <c r="F84" s="403"/>
      <c r="G84" s="403"/>
      <c r="H84" s="403"/>
      <c r="I84" s="403"/>
      <c r="J84" s="403"/>
      <c r="K84" s="403"/>
      <c r="L84" s="404"/>
      <c r="M84" s="404"/>
      <c r="N84" s="397"/>
    </row>
    <row r="85" spans="2:14" ht="15">
      <c r="B85" s="411">
        <f t="shared" si="9"/>
        <v>43344</v>
      </c>
      <c r="C85" s="402"/>
      <c r="D85" s="402"/>
      <c r="E85" s="416" t="e">
        <f t="shared" si="8"/>
        <v>#DIV/0!</v>
      </c>
      <c r="F85" s="403"/>
      <c r="G85" s="403"/>
      <c r="H85" s="403"/>
      <c r="I85" s="403"/>
      <c r="J85" s="403"/>
      <c r="K85" s="403"/>
      <c r="L85" s="404"/>
      <c r="M85" s="404"/>
      <c r="N85" s="397"/>
    </row>
    <row r="86" spans="2:14" ht="15">
      <c r="B86" s="409" t="s">
        <v>5</v>
      </c>
      <c r="C86" s="412">
        <f>SUM(C74:C85)</f>
        <v>0</v>
      </c>
      <c r="D86" s="412">
        <f>SUM(D74:D85)</f>
        <v>0</v>
      </c>
      <c r="E86" s="398"/>
      <c r="F86" s="398"/>
      <c r="G86" s="398"/>
      <c r="H86" s="398"/>
      <c r="I86" s="398"/>
      <c r="J86" s="398"/>
      <c r="K86" s="398"/>
      <c r="L86" s="417">
        <f>SUM(L74:L85)</f>
        <v>0</v>
      </c>
      <c r="M86" s="417">
        <f>SUM(M74:M85)</f>
        <v>0</v>
      </c>
      <c r="N86" s="418">
        <f>SUM(N74:N85)</f>
        <v>0</v>
      </c>
    </row>
    <row r="87" spans="2:14" ht="15">
      <c r="B87" s="419" t="s">
        <v>3</v>
      </c>
      <c r="C87" s="420" t="e">
        <f>+AVERAGE(C74:C85)</f>
        <v>#DIV/0!</v>
      </c>
      <c r="D87" s="420" t="e">
        <f>+AVERAGE(D74:D85)</f>
        <v>#DIV/0!</v>
      </c>
      <c r="E87" s="420" t="e">
        <f>AVERAGE(F74:K85)</f>
        <v>#DIV/0!</v>
      </c>
      <c r="F87" s="398"/>
      <c r="G87" s="398"/>
      <c r="H87" s="398"/>
      <c r="I87" s="398"/>
      <c r="J87" s="398"/>
      <c r="K87" s="398"/>
      <c r="L87" s="398"/>
      <c r="M87" s="398"/>
      <c r="N87" s="399"/>
    </row>
    <row r="88" spans="2:14" ht="15" thickBot="1"/>
    <row r="89" spans="2:14" ht="15">
      <c r="B89" s="751" t="s">
        <v>497</v>
      </c>
      <c r="C89" s="721"/>
      <c r="D89" s="752"/>
      <c r="E89" s="720"/>
      <c r="F89" s="721"/>
      <c r="G89" s="721"/>
      <c r="H89" s="721"/>
      <c r="I89" s="721"/>
      <c r="J89" s="721"/>
      <c r="K89" s="721"/>
      <c r="L89" s="721"/>
      <c r="M89" s="721"/>
      <c r="N89" s="722"/>
    </row>
    <row r="90" spans="2:14" ht="15">
      <c r="B90" s="726" t="s">
        <v>490</v>
      </c>
      <c r="C90" s="727"/>
      <c r="D90" s="728"/>
      <c r="E90" s="717"/>
      <c r="F90" s="718"/>
      <c r="G90" s="718"/>
      <c r="H90" s="718"/>
      <c r="I90" s="718"/>
      <c r="J90" s="718"/>
      <c r="K90" s="718"/>
      <c r="L90" s="718"/>
      <c r="M90" s="718"/>
      <c r="N90" s="719"/>
    </row>
    <row r="91" spans="2:14" ht="15">
      <c r="B91" s="732" t="s">
        <v>491</v>
      </c>
      <c r="C91" s="733"/>
      <c r="D91" s="400"/>
      <c r="E91" s="400"/>
      <c r="F91" s="400"/>
      <c r="G91" s="400"/>
      <c r="H91" s="401"/>
      <c r="I91" s="737" t="s">
        <v>409</v>
      </c>
      <c r="J91" s="733"/>
      <c r="K91" s="747"/>
      <c r="L91" s="747"/>
      <c r="M91" s="747"/>
      <c r="N91" s="748"/>
    </row>
    <row r="92" spans="2:14" ht="15">
      <c r="B92" s="732" t="s">
        <v>492</v>
      </c>
      <c r="C92" s="733"/>
      <c r="D92" s="734"/>
      <c r="E92" s="735"/>
      <c r="F92" s="735"/>
      <c r="G92" s="735"/>
      <c r="H92" s="736"/>
      <c r="I92" s="737" t="s">
        <v>236</v>
      </c>
      <c r="J92" s="733"/>
      <c r="K92" s="747"/>
      <c r="L92" s="747"/>
      <c r="M92" s="747"/>
      <c r="N92" s="748"/>
    </row>
    <row r="93" spans="2:14" ht="15.75" thickBot="1">
      <c r="B93" s="732" t="s">
        <v>410</v>
      </c>
      <c r="C93" s="733"/>
      <c r="D93" s="734"/>
      <c r="E93" s="735"/>
      <c r="F93" s="735"/>
      <c r="G93" s="735"/>
      <c r="H93" s="736"/>
      <c r="I93" s="737" t="s">
        <v>493</v>
      </c>
      <c r="J93" s="733"/>
      <c r="K93" s="738"/>
      <c r="L93" s="738"/>
      <c r="M93" s="738"/>
      <c r="N93" s="739"/>
    </row>
    <row r="94" spans="2:14" ht="15">
      <c r="B94" s="740" t="s">
        <v>494</v>
      </c>
      <c r="C94" s="741"/>
      <c r="D94" s="742"/>
      <c r="E94" s="743"/>
      <c r="F94" s="744"/>
      <c r="G94" s="744"/>
      <c r="H94" s="745"/>
      <c r="I94" s="734"/>
      <c r="J94" s="736"/>
      <c r="K94" s="734"/>
      <c r="L94" s="735"/>
      <c r="M94" s="735"/>
      <c r="N94" s="746"/>
    </row>
    <row r="95" spans="2:14" ht="15" customHeight="1">
      <c r="B95" s="408" t="s">
        <v>474</v>
      </c>
      <c r="C95" s="729" t="s">
        <v>475</v>
      </c>
      <c r="D95" s="730"/>
      <c r="E95" s="729" t="s">
        <v>476</v>
      </c>
      <c r="F95" s="731"/>
      <c r="G95" s="731"/>
      <c r="H95" s="731"/>
      <c r="I95" s="731"/>
      <c r="J95" s="731"/>
      <c r="K95" s="730"/>
      <c r="L95" s="729" t="s">
        <v>414</v>
      </c>
      <c r="M95" s="730"/>
      <c r="N95" s="749" t="s">
        <v>499</v>
      </c>
    </row>
    <row r="96" spans="2:14" ht="15">
      <c r="B96" s="409" t="s">
        <v>477</v>
      </c>
      <c r="C96" s="410" t="s">
        <v>478</v>
      </c>
      <c r="D96" s="410" t="s">
        <v>479</v>
      </c>
      <c r="E96" s="410" t="s">
        <v>480</v>
      </c>
      <c r="F96" s="410" t="s">
        <v>481</v>
      </c>
      <c r="G96" s="410" t="s">
        <v>482</v>
      </c>
      <c r="H96" s="410" t="s">
        <v>483</v>
      </c>
      <c r="I96" s="410" t="s">
        <v>484</v>
      </c>
      <c r="J96" s="410" t="s">
        <v>485</v>
      </c>
      <c r="K96" s="410" t="s">
        <v>486</v>
      </c>
      <c r="L96" s="410" t="s">
        <v>487</v>
      </c>
      <c r="M96" s="410" t="s">
        <v>488</v>
      </c>
      <c r="N96" s="750"/>
    </row>
    <row r="97" spans="2:14" ht="15">
      <c r="B97" s="393">
        <v>43678</v>
      </c>
      <c r="C97" s="402"/>
      <c r="D97" s="402"/>
      <c r="E97" s="416" t="e">
        <f>SUM(F97:K97)/COUNT(F97:K97)</f>
        <v>#DIV/0!</v>
      </c>
      <c r="F97" s="403"/>
      <c r="G97" s="403"/>
      <c r="H97" s="403"/>
      <c r="I97" s="403"/>
      <c r="J97" s="403"/>
      <c r="K97" s="403"/>
      <c r="L97" s="404"/>
      <c r="M97" s="404"/>
      <c r="N97" s="397"/>
    </row>
    <row r="98" spans="2:14" ht="15">
      <c r="B98" s="411">
        <f>EDATE(B97,-1)</f>
        <v>43647</v>
      </c>
      <c r="C98" s="402"/>
      <c r="D98" s="402"/>
      <c r="E98" s="416" t="e">
        <f t="shared" ref="E98:E108" si="10">SUM(F98:K98)/COUNT(F98:K98)</f>
        <v>#DIV/0!</v>
      </c>
      <c r="F98" s="403"/>
      <c r="G98" s="403"/>
      <c r="H98" s="403"/>
      <c r="I98" s="403"/>
      <c r="J98" s="403"/>
      <c r="K98" s="403"/>
      <c r="L98" s="404"/>
      <c r="M98" s="404"/>
      <c r="N98" s="397"/>
    </row>
    <row r="99" spans="2:14" ht="15">
      <c r="B99" s="411">
        <f t="shared" ref="B99:B108" si="11">EDATE(B98,-1)</f>
        <v>43617</v>
      </c>
      <c r="C99" s="402"/>
      <c r="D99" s="402"/>
      <c r="E99" s="416" t="e">
        <f t="shared" si="10"/>
        <v>#DIV/0!</v>
      </c>
      <c r="F99" s="403"/>
      <c r="G99" s="403"/>
      <c r="H99" s="403"/>
      <c r="I99" s="403"/>
      <c r="J99" s="403"/>
      <c r="K99" s="403"/>
      <c r="L99" s="404"/>
      <c r="M99" s="404"/>
      <c r="N99" s="397"/>
    </row>
    <row r="100" spans="2:14" ht="15">
      <c r="B100" s="411">
        <f t="shared" si="11"/>
        <v>43586</v>
      </c>
      <c r="C100" s="402"/>
      <c r="D100" s="402"/>
      <c r="E100" s="416" t="e">
        <f t="shared" si="10"/>
        <v>#DIV/0!</v>
      </c>
      <c r="F100" s="403"/>
      <c r="G100" s="403"/>
      <c r="H100" s="403"/>
      <c r="I100" s="403"/>
      <c r="J100" s="403"/>
      <c r="K100" s="403"/>
      <c r="L100" s="404"/>
      <c r="M100" s="404"/>
      <c r="N100" s="397"/>
    </row>
    <row r="101" spans="2:14" ht="15">
      <c r="B101" s="411">
        <f t="shared" si="11"/>
        <v>43556</v>
      </c>
      <c r="C101" s="402"/>
      <c r="D101" s="402"/>
      <c r="E101" s="416" t="e">
        <f t="shared" si="10"/>
        <v>#DIV/0!</v>
      </c>
      <c r="F101" s="403"/>
      <c r="G101" s="403"/>
      <c r="H101" s="403"/>
      <c r="I101" s="403"/>
      <c r="J101" s="403"/>
      <c r="K101" s="403"/>
      <c r="L101" s="404"/>
      <c r="M101" s="404"/>
      <c r="N101" s="397"/>
    </row>
    <row r="102" spans="2:14" ht="15">
      <c r="B102" s="411">
        <f t="shared" si="11"/>
        <v>43525</v>
      </c>
      <c r="C102" s="402"/>
      <c r="D102" s="402"/>
      <c r="E102" s="416" t="e">
        <f t="shared" si="10"/>
        <v>#DIV/0!</v>
      </c>
      <c r="F102" s="403"/>
      <c r="G102" s="403"/>
      <c r="H102" s="403"/>
      <c r="I102" s="403"/>
      <c r="J102" s="403"/>
      <c r="K102" s="403"/>
      <c r="L102" s="404"/>
      <c r="M102" s="404"/>
      <c r="N102" s="397"/>
    </row>
    <row r="103" spans="2:14" ht="15">
      <c r="B103" s="411">
        <f t="shared" si="11"/>
        <v>43497</v>
      </c>
      <c r="C103" s="402"/>
      <c r="D103" s="402"/>
      <c r="E103" s="416" t="e">
        <f t="shared" si="10"/>
        <v>#DIV/0!</v>
      </c>
      <c r="F103" s="403"/>
      <c r="G103" s="403"/>
      <c r="H103" s="403"/>
      <c r="I103" s="403"/>
      <c r="J103" s="403"/>
      <c r="K103" s="403"/>
      <c r="L103" s="404"/>
      <c r="M103" s="404"/>
      <c r="N103" s="397"/>
    </row>
    <row r="104" spans="2:14" ht="15">
      <c r="B104" s="411">
        <f t="shared" si="11"/>
        <v>43466</v>
      </c>
      <c r="C104" s="402"/>
      <c r="D104" s="402"/>
      <c r="E104" s="416" t="e">
        <f t="shared" si="10"/>
        <v>#DIV/0!</v>
      </c>
      <c r="F104" s="403"/>
      <c r="G104" s="403"/>
      <c r="H104" s="403"/>
      <c r="I104" s="403"/>
      <c r="J104" s="403"/>
      <c r="K104" s="403"/>
      <c r="L104" s="404"/>
      <c r="M104" s="404"/>
      <c r="N104" s="397"/>
    </row>
    <row r="105" spans="2:14" ht="15">
      <c r="B105" s="411">
        <f t="shared" si="11"/>
        <v>43435</v>
      </c>
      <c r="C105" s="402"/>
      <c r="D105" s="402"/>
      <c r="E105" s="416" t="e">
        <f>SUM(F105:K105)/COUNT(F105:K105)</f>
        <v>#DIV/0!</v>
      </c>
      <c r="F105" s="403"/>
      <c r="G105" s="403"/>
      <c r="H105" s="403"/>
      <c r="I105" s="403"/>
      <c r="J105" s="403"/>
      <c r="K105" s="403"/>
      <c r="L105" s="404"/>
      <c r="M105" s="404"/>
      <c r="N105" s="397"/>
    </row>
    <row r="106" spans="2:14" ht="15">
      <c r="B106" s="411">
        <f t="shared" si="11"/>
        <v>43405</v>
      </c>
      <c r="C106" s="402"/>
      <c r="D106" s="402"/>
      <c r="E106" s="416" t="e">
        <f t="shared" si="10"/>
        <v>#DIV/0!</v>
      </c>
      <c r="F106" s="403"/>
      <c r="G106" s="403"/>
      <c r="H106" s="403"/>
      <c r="I106" s="403"/>
      <c r="J106" s="403"/>
      <c r="K106" s="403"/>
      <c r="L106" s="404"/>
      <c r="M106" s="404"/>
      <c r="N106" s="397"/>
    </row>
    <row r="107" spans="2:14" ht="15">
      <c r="B107" s="411">
        <f t="shared" si="11"/>
        <v>43374</v>
      </c>
      <c r="C107" s="402"/>
      <c r="D107" s="402"/>
      <c r="E107" s="416" t="e">
        <f t="shared" si="10"/>
        <v>#DIV/0!</v>
      </c>
      <c r="F107" s="403"/>
      <c r="G107" s="403"/>
      <c r="H107" s="403"/>
      <c r="I107" s="403"/>
      <c r="J107" s="403"/>
      <c r="K107" s="403"/>
      <c r="L107" s="404"/>
      <c r="M107" s="404"/>
      <c r="N107" s="397"/>
    </row>
    <row r="108" spans="2:14" ht="15">
      <c r="B108" s="411">
        <f t="shared" si="11"/>
        <v>43344</v>
      </c>
      <c r="C108" s="402"/>
      <c r="D108" s="402"/>
      <c r="E108" s="416" t="e">
        <f t="shared" si="10"/>
        <v>#DIV/0!</v>
      </c>
      <c r="F108" s="403"/>
      <c r="G108" s="403"/>
      <c r="H108" s="403"/>
      <c r="I108" s="403"/>
      <c r="J108" s="403"/>
      <c r="K108" s="403"/>
      <c r="L108" s="404"/>
      <c r="M108" s="404"/>
      <c r="N108" s="397"/>
    </row>
    <row r="109" spans="2:14" ht="15">
      <c r="B109" s="409" t="s">
        <v>5</v>
      </c>
      <c r="C109" s="412">
        <f>SUM(C97:C108)</f>
        <v>0</v>
      </c>
      <c r="D109" s="412">
        <f>SUM(D97:D108)</f>
        <v>0</v>
      </c>
      <c r="E109" s="398"/>
      <c r="F109" s="398"/>
      <c r="G109" s="398"/>
      <c r="H109" s="398"/>
      <c r="I109" s="398"/>
      <c r="J109" s="398"/>
      <c r="K109" s="398"/>
      <c r="L109" s="417">
        <f>SUM(L97:L108)</f>
        <v>0</v>
      </c>
      <c r="M109" s="417">
        <f>SUM(M97:M108)</f>
        <v>0</v>
      </c>
      <c r="N109" s="418">
        <f>SUM(N97:N108)</f>
        <v>0</v>
      </c>
    </row>
    <row r="110" spans="2:14" ht="15">
      <c r="B110" s="419" t="s">
        <v>3</v>
      </c>
      <c r="C110" s="420" t="e">
        <f>+AVERAGE(C97:C108)</f>
        <v>#DIV/0!</v>
      </c>
      <c r="D110" s="420" t="e">
        <f>+AVERAGE(D97:D108)</f>
        <v>#DIV/0!</v>
      </c>
      <c r="E110" s="420" t="e">
        <f>AVERAGE(F97:K108)</f>
        <v>#DIV/0!</v>
      </c>
      <c r="F110" s="398"/>
      <c r="G110" s="398"/>
      <c r="H110" s="398"/>
      <c r="I110" s="398"/>
      <c r="J110" s="398"/>
      <c r="K110" s="398"/>
      <c r="L110" s="398"/>
      <c r="M110" s="398"/>
      <c r="N110" s="399"/>
    </row>
    <row r="111" spans="2:14" ht="15" thickBot="1"/>
    <row r="112" spans="2:14" ht="15">
      <c r="B112" s="751" t="s">
        <v>498</v>
      </c>
      <c r="C112" s="721"/>
      <c r="D112" s="752"/>
      <c r="E112" s="720"/>
      <c r="F112" s="721"/>
      <c r="G112" s="721"/>
      <c r="H112" s="721"/>
      <c r="I112" s="721"/>
      <c r="J112" s="721"/>
      <c r="K112" s="721"/>
      <c r="L112" s="721"/>
      <c r="M112" s="721"/>
      <c r="N112" s="722"/>
    </row>
    <row r="113" spans="2:14" ht="15">
      <c r="B113" s="726" t="s">
        <v>490</v>
      </c>
      <c r="C113" s="727"/>
      <c r="D113" s="728"/>
      <c r="E113" s="717"/>
      <c r="F113" s="718"/>
      <c r="G113" s="718"/>
      <c r="H113" s="718"/>
      <c r="I113" s="718"/>
      <c r="J113" s="718"/>
      <c r="K113" s="718"/>
      <c r="L113" s="718"/>
      <c r="M113" s="718"/>
      <c r="N113" s="719"/>
    </row>
    <row r="114" spans="2:14" ht="15">
      <c r="B114" s="732" t="s">
        <v>491</v>
      </c>
      <c r="C114" s="733"/>
      <c r="D114" s="400"/>
      <c r="E114" s="400"/>
      <c r="F114" s="400"/>
      <c r="G114" s="400"/>
      <c r="H114" s="401"/>
      <c r="I114" s="737" t="s">
        <v>409</v>
      </c>
      <c r="J114" s="733"/>
      <c r="K114" s="747"/>
      <c r="L114" s="747"/>
      <c r="M114" s="747"/>
      <c r="N114" s="748"/>
    </row>
    <row r="115" spans="2:14" ht="15">
      <c r="B115" s="732" t="s">
        <v>492</v>
      </c>
      <c r="C115" s="733"/>
      <c r="D115" s="734"/>
      <c r="E115" s="735"/>
      <c r="F115" s="735"/>
      <c r="G115" s="735"/>
      <c r="H115" s="736"/>
      <c r="I115" s="737" t="s">
        <v>236</v>
      </c>
      <c r="J115" s="733"/>
      <c r="K115" s="747"/>
      <c r="L115" s="747"/>
      <c r="M115" s="747"/>
      <c r="N115" s="748"/>
    </row>
    <row r="116" spans="2:14" ht="15">
      <c r="B116" s="732" t="s">
        <v>410</v>
      </c>
      <c r="C116" s="733"/>
      <c r="D116" s="734"/>
      <c r="E116" s="735"/>
      <c r="F116" s="735"/>
      <c r="G116" s="735"/>
      <c r="H116" s="736"/>
      <c r="I116" s="737" t="s">
        <v>493</v>
      </c>
      <c r="J116" s="733"/>
      <c r="K116" s="738"/>
      <c r="L116" s="738"/>
      <c r="M116" s="738"/>
      <c r="N116" s="739"/>
    </row>
    <row r="117" spans="2:14" ht="15.75" thickBot="1">
      <c r="B117" s="740" t="s">
        <v>494</v>
      </c>
      <c r="C117" s="741"/>
      <c r="D117" s="742"/>
      <c r="E117" s="743"/>
      <c r="F117" s="744"/>
      <c r="G117" s="744"/>
      <c r="H117" s="745"/>
      <c r="I117" s="734"/>
      <c r="J117" s="736"/>
      <c r="K117" s="734"/>
      <c r="L117" s="735"/>
      <c r="M117" s="735"/>
      <c r="N117" s="746"/>
    </row>
    <row r="118" spans="2:14" ht="15" customHeight="1">
      <c r="B118" s="408" t="s">
        <v>474</v>
      </c>
      <c r="C118" s="729" t="s">
        <v>475</v>
      </c>
      <c r="D118" s="730"/>
      <c r="E118" s="729" t="s">
        <v>476</v>
      </c>
      <c r="F118" s="731"/>
      <c r="G118" s="731"/>
      <c r="H118" s="731"/>
      <c r="I118" s="731"/>
      <c r="J118" s="731"/>
      <c r="K118" s="730"/>
      <c r="L118" s="729" t="s">
        <v>414</v>
      </c>
      <c r="M118" s="730"/>
      <c r="N118" s="749" t="s">
        <v>499</v>
      </c>
    </row>
    <row r="119" spans="2:14" ht="15">
      <c r="B119" s="409" t="s">
        <v>477</v>
      </c>
      <c r="C119" s="410" t="s">
        <v>478</v>
      </c>
      <c r="D119" s="410" t="s">
        <v>479</v>
      </c>
      <c r="E119" s="410" t="s">
        <v>480</v>
      </c>
      <c r="F119" s="410" t="s">
        <v>481</v>
      </c>
      <c r="G119" s="410" t="s">
        <v>482</v>
      </c>
      <c r="H119" s="410" t="s">
        <v>483</v>
      </c>
      <c r="I119" s="410" t="s">
        <v>484</v>
      </c>
      <c r="J119" s="410" t="s">
        <v>485</v>
      </c>
      <c r="K119" s="410" t="s">
        <v>486</v>
      </c>
      <c r="L119" s="410" t="s">
        <v>487</v>
      </c>
      <c r="M119" s="410" t="s">
        <v>488</v>
      </c>
      <c r="N119" s="750"/>
    </row>
    <row r="120" spans="2:14" ht="15">
      <c r="B120" s="393">
        <v>43678</v>
      </c>
      <c r="C120" s="402"/>
      <c r="D120" s="402"/>
      <c r="E120" s="416" t="e">
        <f>SUM(F120:K120)/COUNT(F120:K120)</f>
        <v>#DIV/0!</v>
      </c>
      <c r="F120" s="403"/>
      <c r="G120" s="403"/>
      <c r="H120" s="403"/>
      <c r="I120" s="403"/>
      <c r="J120" s="403"/>
      <c r="K120" s="403"/>
      <c r="L120" s="404"/>
      <c r="M120" s="404"/>
      <c r="N120" s="397"/>
    </row>
    <row r="121" spans="2:14" ht="15">
      <c r="B121" s="411">
        <f>EDATE(B120,-1)</f>
        <v>43647</v>
      </c>
      <c r="C121" s="402"/>
      <c r="D121" s="402"/>
      <c r="E121" s="416" t="e">
        <f t="shared" ref="E121:E131" si="12">SUM(F121:K121)/COUNT(F121:K121)</f>
        <v>#DIV/0!</v>
      </c>
      <c r="F121" s="403"/>
      <c r="G121" s="403"/>
      <c r="H121" s="403"/>
      <c r="I121" s="403"/>
      <c r="J121" s="403"/>
      <c r="K121" s="403"/>
      <c r="L121" s="404"/>
      <c r="M121" s="404"/>
      <c r="N121" s="397"/>
    </row>
    <row r="122" spans="2:14" ht="15">
      <c r="B122" s="411">
        <f t="shared" ref="B122:B131" si="13">EDATE(B121,-1)</f>
        <v>43617</v>
      </c>
      <c r="C122" s="402"/>
      <c r="D122" s="402"/>
      <c r="E122" s="416" t="e">
        <f t="shared" si="12"/>
        <v>#DIV/0!</v>
      </c>
      <c r="F122" s="403"/>
      <c r="G122" s="403"/>
      <c r="H122" s="403"/>
      <c r="I122" s="403"/>
      <c r="J122" s="403"/>
      <c r="K122" s="403"/>
      <c r="L122" s="404"/>
      <c r="M122" s="404"/>
      <c r="N122" s="397"/>
    </row>
    <row r="123" spans="2:14" ht="15">
      <c r="B123" s="411">
        <f t="shared" si="13"/>
        <v>43586</v>
      </c>
      <c r="C123" s="402"/>
      <c r="D123" s="402"/>
      <c r="E123" s="416" t="e">
        <f t="shared" si="12"/>
        <v>#DIV/0!</v>
      </c>
      <c r="F123" s="403"/>
      <c r="G123" s="403"/>
      <c r="H123" s="403"/>
      <c r="I123" s="403"/>
      <c r="J123" s="403"/>
      <c r="K123" s="403"/>
      <c r="L123" s="404"/>
      <c r="M123" s="404"/>
      <c r="N123" s="397"/>
    </row>
    <row r="124" spans="2:14" ht="15">
      <c r="B124" s="411">
        <f t="shared" si="13"/>
        <v>43556</v>
      </c>
      <c r="C124" s="402"/>
      <c r="D124" s="402"/>
      <c r="E124" s="416" t="e">
        <f t="shared" si="12"/>
        <v>#DIV/0!</v>
      </c>
      <c r="F124" s="403"/>
      <c r="G124" s="403"/>
      <c r="H124" s="403"/>
      <c r="I124" s="403"/>
      <c r="J124" s="403"/>
      <c r="K124" s="403"/>
      <c r="L124" s="404"/>
      <c r="M124" s="404"/>
      <c r="N124" s="397"/>
    </row>
    <row r="125" spans="2:14" ht="15">
      <c r="B125" s="411">
        <f t="shared" si="13"/>
        <v>43525</v>
      </c>
      <c r="C125" s="402"/>
      <c r="D125" s="402"/>
      <c r="E125" s="416" t="e">
        <f t="shared" si="12"/>
        <v>#DIV/0!</v>
      </c>
      <c r="F125" s="403"/>
      <c r="G125" s="403"/>
      <c r="H125" s="403"/>
      <c r="I125" s="403"/>
      <c r="J125" s="403"/>
      <c r="K125" s="403"/>
      <c r="L125" s="404"/>
      <c r="M125" s="404"/>
      <c r="N125" s="397"/>
    </row>
    <row r="126" spans="2:14" ht="15">
      <c r="B126" s="411">
        <f t="shared" si="13"/>
        <v>43497</v>
      </c>
      <c r="C126" s="402"/>
      <c r="D126" s="402"/>
      <c r="E126" s="416" t="e">
        <f t="shared" si="12"/>
        <v>#DIV/0!</v>
      </c>
      <c r="F126" s="403"/>
      <c r="G126" s="403"/>
      <c r="H126" s="403"/>
      <c r="I126" s="403"/>
      <c r="J126" s="403"/>
      <c r="K126" s="403"/>
      <c r="L126" s="404"/>
      <c r="M126" s="404"/>
      <c r="N126" s="397"/>
    </row>
    <row r="127" spans="2:14" ht="15">
      <c r="B127" s="411">
        <f t="shared" si="13"/>
        <v>43466</v>
      </c>
      <c r="C127" s="402"/>
      <c r="D127" s="402"/>
      <c r="E127" s="416" t="e">
        <f t="shared" si="12"/>
        <v>#DIV/0!</v>
      </c>
      <c r="F127" s="403"/>
      <c r="G127" s="403"/>
      <c r="H127" s="403"/>
      <c r="I127" s="403"/>
      <c r="J127" s="403"/>
      <c r="K127" s="403"/>
      <c r="L127" s="404"/>
      <c r="M127" s="404"/>
      <c r="N127" s="397"/>
    </row>
    <row r="128" spans="2:14" ht="15">
      <c r="B128" s="411">
        <f t="shared" si="13"/>
        <v>43435</v>
      </c>
      <c r="C128" s="402"/>
      <c r="D128" s="402"/>
      <c r="E128" s="416" t="e">
        <f t="shared" si="12"/>
        <v>#DIV/0!</v>
      </c>
      <c r="F128" s="403"/>
      <c r="G128" s="403"/>
      <c r="H128" s="403"/>
      <c r="I128" s="403"/>
      <c r="J128" s="403"/>
      <c r="K128" s="403"/>
      <c r="L128" s="404"/>
      <c r="M128" s="404"/>
      <c r="N128" s="397"/>
    </row>
    <row r="129" spans="2:14" ht="15">
      <c r="B129" s="411">
        <f t="shared" si="13"/>
        <v>43405</v>
      </c>
      <c r="C129" s="402"/>
      <c r="D129" s="402"/>
      <c r="E129" s="416" t="e">
        <f t="shared" si="12"/>
        <v>#DIV/0!</v>
      </c>
      <c r="F129" s="403"/>
      <c r="G129" s="403"/>
      <c r="H129" s="403"/>
      <c r="I129" s="403"/>
      <c r="J129" s="403"/>
      <c r="K129" s="403"/>
      <c r="L129" s="404"/>
      <c r="M129" s="404"/>
      <c r="N129" s="397"/>
    </row>
    <row r="130" spans="2:14" ht="15">
      <c r="B130" s="411">
        <f t="shared" si="13"/>
        <v>43374</v>
      </c>
      <c r="C130" s="402"/>
      <c r="D130" s="402"/>
      <c r="E130" s="416" t="e">
        <f t="shared" si="12"/>
        <v>#DIV/0!</v>
      </c>
      <c r="F130" s="403"/>
      <c r="G130" s="403"/>
      <c r="H130" s="403"/>
      <c r="I130" s="403"/>
      <c r="J130" s="403"/>
      <c r="K130" s="403"/>
      <c r="L130" s="404"/>
      <c r="M130" s="404"/>
      <c r="N130" s="397"/>
    </row>
    <row r="131" spans="2:14" ht="15">
      <c r="B131" s="411">
        <f t="shared" si="13"/>
        <v>43344</v>
      </c>
      <c r="C131" s="402"/>
      <c r="D131" s="402"/>
      <c r="E131" s="416" t="e">
        <f t="shared" si="12"/>
        <v>#DIV/0!</v>
      </c>
      <c r="F131" s="403"/>
      <c r="G131" s="403"/>
      <c r="H131" s="403"/>
      <c r="I131" s="403"/>
      <c r="J131" s="403"/>
      <c r="K131" s="403"/>
      <c r="L131" s="404"/>
      <c r="M131" s="404"/>
      <c r="N131" s="397"/>
    </row>
    <row r="132" spans="2:14" ht="15">
      <c r="B132" s="409" t="s">
        <v>5</v>
      </c>
      <c r="C132" s="412">
        <f>SUM(C120:C131)</f>
        <v>0</v>
      </c>
      <c r="D132" s="412">
        <f>SUM(D120:D131)</f>
        <v>0</v>
      </c>
      <c r="E132" s="398"/>
      <c r="F132" s="398"/>
      <c r="G132" s="398"/>
      <c r="H132" s="398"/>
      <c r="I132" s="398"/>
      <c r="J132" s="398"/>
      <c r="K132" s="398"/>
      <c r="L132" s="417">
        <f>SUM(L120:L131)</f>
        <v>0</v>
      </c>
      <c r="M132" s="417">
        <f t="shared" ref="M132:N132" si="14">SUM(M120:M131)</f>
        <v>0</v>
      </c>
      <c r="N132" s="418">
        <f t="shared" si="14"/>
        <v>0</v>
      </c>
    </row>
    <row r="133" spans="2:14" ht="15">
      <c r="B133" s="419" t="s">
        <v>3</v>
      </c>
      <c r="C133" s="420" t="e">
        <f>+AVERAGE(C120:C131)</f>
        <v>#DIV/0!</v>
      </c>
      <c r="D133" s="420" t="e">
        <f>+AVERAGE(D120:D131)</f>
        <v>#DIV/0!</v>
      </c>
      <c r="E133" s="420" t="e">
        <f>AVERAGE(F120:K131)</f>
        <v>#DIV/0!</v>
      </c>
      <c r="F133" s="398"/>
      <c r="G133" s="398"/>
      <c r="H133" s="398"/>
      <c r="I133" s="398"/>
      <c r="J133" s="398"/>
      <c r="K133" s="398"/>
      <c r="L133" s="398"/>
      <c r="M133" s="398"/>
      <c r="N133" s="399"/>
    </row>
  </sheetData>
  <mergeCells count="120">
    <mergeCell ref="C3:D3"/>
    <mergeCell ref="E3:K3"/>
    <mergeCell ref="L3:M3"/>
    <mergeCell ref="N3:N4"/>
    <mergeCell ref="B22:C22"/>
    <mergeCell ref="I22:J22"/>
    <mergeCell ref="K22:N22"/>
    <mergeCell ref="B23:C23"/>
    <mergeCell ref="D23:H23"/>
    <mergeCell ref="I23:J23"/>
    <mergeCell ref="K23:N23"/>
    <mergeCell ref="B20:D20"/>
    <mergeCell ref="E20:N20"/>
    <mergeCell ref="B21:D21"/>
    <mergeCell ref="E21:N21"/>
    <mergeCell ref="C26:D26"/>
    <mergeCell ref="E26:K26"/>
    <mergeCell ref="L26:M26"/>
    <mergeCell ref="B24:C24"/>
    <mergeCell ref="D24:H24"/>
    <mergeCell ref="I24:J24"/>
    <mergeCell ref="K24:N24"/>
    <mergeCell ref="B25:D25"/>
    <mergeCell ref="E25:H25"/>
    <mergeCell ref="I25:J25"/>
    <mergeCell ref="K25:N25"/>
    <mergeCell ref="B45:C45"/>
    <mergeCell ref="I45:J45"/>
    <mergeCell ref="K45:N45"/>
    <mergeCell ref="B46:C46"/>
    <mergeCell ref="D46:H46"/>
    <mergeCell ref="I46:J46"/>
    <mergeCell ref="K46:N46"/>
    <mergeCell ref="B43:D43"/>
    <mergeCell ref="B44:D44"/>
    <mergeCell ref="E44:N44"/>
    <mergeCell ref="E43:N43"/>
    <mergeCell ref="C49:D49"/>
    <mergeCell ref="E49:K49"/>
    <mergeCell ref="L49:M49"/>
    <mergeCell ref="B47:C47"/>
    <mergeCell ref="D47:H47"/>
    <mergeCell ref="I47:J47"/>
    <mergeCell ref="K47:N47"/>
    <mergeCell ref="B48:D48"/>
    <mergeCell ref="E48:H48"/>
    <mergeCell ref="I48:J48"/>
    <mergeCell ref="K48:N48"/>
    <mergeCell ref="B68:C68"/>
    <mergeCell ref="I68:J68"/>
    <mergeCell ref="K68:N68"/>
    <mergeCell ref="B69:C69"/>
    <mergeCell ref="D69:H69"/>
    <mergeCell ref="I69:J69"/>
    <mergeCell ref="K69:N69"/>
    <mergeCell ref="B66:D66"/>
    <mergeCell ref="B67:D67"/>
    <mergeCell ref="E67:N67"/>
    <mergeCell ref="E66:N66"/>
    <mergeCell ref="B89:D89"/>
    <mergeCell ref="B90:D90"/>
    <mergeCell ref="C72:D72"/>
    <mergeCell ref="E72:K72"/>
    <mergeCell ref="L72:M72"/>
    <mergeCell ref="B70:C70"/>
    <mergeCell ref="D70:H70"/>
    <mergeCell ref="I70:J70"/>
    <mergeCell ref="K70:N70"/>
    <mergeCell ref="B71:D71"/>
    <mergeCell ref="E71:H71"/>
    <mergeCell ref="I71:J71"/>
    <mergeCell ref="K71:N71"/>
    <mergeCell ref="N118:N119"/>
    <mergeCell ref="N95:N96"/>
    <mergeCell ref="N72:N73"/>
    <mergeCell ref="N49:N50"/>
    <mergeCell ref="N26:N27"/>
    <mergeCell ref="C118:D118"/>
    <mergeCell ref="E118:K118"/>
    <mergeCell ref="L118:M118"/>
    <mergeCell ref="B116:C116"/>
    <mergeCell ref="D116:H116"/>
    <mergeCell ref="I116:J116"/>
    <mergeCell ref="K116:N116"/>
    <mergeCell ref="B117:D117"/>
    <mergeCell ref="E117:H117"/>
    <mergeCell ref="I117:J117"/>
    <mergeCell ref="K117:N117"/>
    <mergeCell ref="B114:C114"/>
    <mergeCell ref="I114:J114"/>
    <mergeCell ref="K114:N114"/>
    <mergeCell ref="B115:C115"/>
    <mergeCell ref="D115:H115"/>
    <mergeCell ref="I115:J115"/>
    <mergeCell ref="K115:N115"/>
    <mergeCell ref="B112:D112"/>
    <mergeCell ref="E113:N113"/>
    <mergeCell ref="E112:N112"/>
    <mergeCell ref="E90:N90"/>
    <mergeCell ref="E89:N89"/>
    <mergeCell ref="B2:N2"/>
    <mergeCell ref="B113:D113"/>
    <mergeCell ref="C95:D95"/>
    <mergeCell ref="E95:K95"/>
    <mergeCell ref="L95:M95"/>
    <mergeCell ref="B93:C93"/>
    <mergeCell ref="D93:H93"/>
    <mergeCell ref="I93:J93"/>
    <mergeCell ref="K93:N93"/>
    <mergeCell ref="B94:D94"/>
    <mergeCell ref="E94:H94"/>
    <mergeCell ref="I94:J94"/>
    <mergeCell ref="K94:N94"/>
    <mergeCell ref="B91:C91"/>
    <mergeCell ref="I91:J91"/>
    <mergeCell ref="K91:N91"/>
    <mergeCell ref="B92:C92"/>
    <mergeCell ref="D92:H92"/>
    <mergeCell ref="I92:J92"/>
    <mergeCell ref="K92:N92"/>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7B46A-963A-4DA9-8E48-E80B93D115F5}">
  <sheetPr codeName="Sheet7">
    <tabColor theme="3" tint="-0.499984740745262"/>
  </sheetPr>
  <dimension ref="A1:J44"/>
  <sheetViews>
    <sheetView workbookViewId="0">
      <selection activeCell="E4" sqref="E4"/>
    </sheetView>
  </sheetViews>
  <sheetFormatPr defaultRowHeight="14.25"/>
  <cols>
    <col min="1" max="1" width="27" customWidth="1"/>
    <col min="2" max="2" width="9" customWidth="1"/>
    <col min="3" max="3" width="17.5" customWidth="1"/>
    <col min="7" max="7" width="24.5" customWidth="1"/>
    <col min="9" max="9" width="16.625" customWidth="1"/>
  </cols>
  <sheetData>
    <row r="1" spans="1:10" ht="15.75">
      <c r="A1" s="436" t="s">
        <v>424</v>
      </c>
      <c r="B1" s="437"/>
      <c r="C1" s="437"/>
      <c r="D1" s="438"/>
      <c r="G1" s="436" t="s">
        <v>441</v>
      </c>
      <c r="H1" s="437"/>
      <c r="I1" s="437"/>
      <c r="J1" s="438"/>
    </row>
    <row r="2" spans="1:10" ht="30" customHeight="1">
      <c r="A2" s="314" t="s">
        <v>425</v>
      </c>
      <c r="B2" s="315" t="s">
        <v>444</v>
      </c>
      <c r="C2" s="315" t="s">
        <v>425</v>
      </c>
      <c r="D2" s="316" t="s">
        <v>444</v>
      </c>
      <c r="G2" s="314" t="s">
        <v>425</v>
      </c>
      <c r="H2" s="315" t="s">
        <v>444</v>
      </c>
      <c r="I2" s="315"/>
      <c r="J2" s="316" t="s">
        <v>444</v>
      </c>
    </row>
    <row r="3" spans="1:10" ht="15">
      <c r="A3" s="314" t="s">
        <v>446</v>
      </c>
      <c r="B3" s="315"/>
      <c r="C3" s="315" t="s">
        <v>447</v>
      </c>
      <c r="D3" s="317"/>
      <c r="G3" s="314" t="s">
        <v>446</v>
      </c>
      <c r="H3" s="315"/>
      <c r="I3" s="315" t="s">
        <v>447</v>
      </c>
      <c r="J3" s="317"/>
    </row>
    <row r="4" spans="1:10" ht="45">
      <c r="A4" s="308" t="s">
        <v>426</v>
      </c>
      <c r="B4" s="306"/>
      <c r="C4" s="306" t="s">
        <v>427</v>
      </c>
      <c r="D4" s="309"/>
      <c r="G4" s="308" t="s">
        <v>426</v>
      </c>
      <c r="H4" s="306"/>
      <c r="I4" s="306" t="s">
        <v>427</v>
      </c>
      <c r="J4" s="309"/>
    </row>
    <row r="5" spans="1:10" ht="45">
      <c r="A5" s="308" t="s">
        <v>428</v>
      </c>
      <c r="B5" s="306"/>
      <c r="C5" s="306" t="s">
        <v>429</v>
      </c>
      <c r="D5" s="309"/>
      <c r="G5" s="308" t="s">
        <v>428</v>
      </c>
      <c r="H5" s="306"/>
      <c r="I5" s="306" t="s">
        <v>429</v>
      </c>
      <c r="J5" s="309"/>
    </row>
    <row r="6" spans="1:10" ht="30">
      <c r="A6" s="308" t="s">
        <v>430</v>
      </c>
      <c r="B6" s="306"/>
      <c r="C6" s="306" t="s">
        <v>431</v>
      </c>
      <c r="D6" s="309"/>
      <c r="G6" s="308" t="s">
        <v>430</v>
      </c>
      <c r="H6" s="306"/>
      <c r="I6" s="306" t="s">
        <v>431</v>
      </c>
      <c r="J6" s="309"/>
    </row>
    <row r="7" spans="1:10" ht="45">
      <c r="A7" s="308" t="s">
        <v>432</v>
      </c>
      <c r="B7" s="306"/>
      <c r="C7" s="306" t="s">
        <v>432</v>
      </c>
      <c r="D7" s="309"/>
      <c r="G7" s="308" t="s">
        <v>432</v>
      </c>
      <c r="H7" s="306"/>
      <c r="I7" s="306" t="s">
        <v>432</v>
      </c>
      <c r="J7" s="309"/>
    </row>
    <row r="8" spans="1:10" ht="30">
      <c r="A8" s="308" t="s">
        <v>433</v>
      </c>
      <c r="B8" s="439"/>
      <c r="C8" s="440"/>
      <c r="D8" s="441"/>
      <c r="G8" s="308" t="s">
        <v>433</v>
      </c>
      <c r="H8" s="439"/>
      <c r="I8" s="440"/>
      <c r="J8" s="441"/>
    </row>
    <row r="9" spans="1:10" ht="75">
      <c r="A9" s="308" t="s">
        <v>434</v>
      </c>
      <c r="B9" s="306"/>
      <c r="C9" s="306"/>
      <c r="D9" s="309"/>
      <c r="G9" s="308" t="s">
        <v>434</v>
      </c>
      <c r="H9" s="306"/>
      <c r="I9" s="306"/>
      <c r="J9" s="309"/>
    </row>
    <row r="10" spans="1:10" ht="30">
      <c r="A10" s="308" t="s">
        <v>435</v>
      </c>
      <c r="B10" s="306"/>
      <c r="C10" s="306"/>
      <c r="D10" s="309"/>
      <c r="G10" s="308" t="s">
        <v>435</v>
      </c>
      <c r="H10" s="306"/>
      <c r="I10" s="306"/>
      <c r="J10" s="309"/>
    </row>
    <row r="11" spans="1:10" ht="60">
      <c r="A11" s="308" t="s">
        <v>436</v>
      </c>
      <c r="B11" s="439"/>
      <c r="C11" s="440"/>
      <c r="D11" s="441"/>
      <c r="G11" s="308" t="s">
        <v>436</v>
      </c>
      <c r="H11" s="439"/>
      <c r="I11" s="440"/>
      <c r="J11" s="441"/>
    </row>
    <row r="12" spans="1:10" ht="30">
      <c r="A12" s="308" t="s">
        <v>445</v>
      </c>
      <c r="B12" s="306"/>
      <c r="C12" s="306"/>
      <c r="D12" s="309"/>
      <c r="G12" s="313" t="s">
        <v>445</v>
      </c>
      <c r="H12" s="306"/>
      <c r="I12" s="306"/>
      <c r="J12" s="309"/>
    </row>
    <row r="13" spans="1:10" ht="360">
      <c r="A13" s="308" t="s">
        <v>448</v>
      </c>
      <c r="B13" s="306"/>
      <c r="C13" s="306"/>
      <c r="D13" s="309"/>
      <c r="G13" s="308" t="s">
        <v>448</v>
      </c>
      <c r="H13" s="306"/>
      <c r="I13" s="306"/>
      <c r="J13" s="309"/>
    </row>
    <row r="14" spans="1:10" ht="30">
      <c r="A14" s="308" t="s">
        <v>442</v>
      </c>
      <c r="B14" s="306"/>
      <c r="C14" s="306"/>
      <c r="D14" s="309"/>
      <c r="G14" s="308" t="s">
        <v>442</v>
      </c>
      <c r="H14" s="306"/>
      <c r="I14" s="306"/>
      <c r="J14" s="309"/>
    </row>
    <row r="15" spans="1:10" ht="60">
      <c r="A15" s="308" t="s">
        <v>437</v>
      </c>
      <c r="B15" s="306"/>
      <c r="C15" s="306"/>
      <c r="D15" s="309"/>
      <c r="G15" s="308" t="s">
        <v>437</v>
      </c>
      <c r="H15" s="306"/>
      <c r="I15" s="306"/>
      <c r="J15" s="309"/>
    </row>
    <row r="16" spans="1:10" ht="15">
      <c r="A16" s="308" t="s">
        <v>438</v>
      </c>
      <c r="B16" s="306"/>
      <c r="C16" s="306"/>
      <c r="D16" s="309"/>
      <c r="G16" s="308" t="s">
        <v>438</v>
      </c>
      <c r="H16" s="306"/>
      <c r="I16" s="306"/>
      <c r="J16" s="309"/>
    </row>
    <row r="17" spans="1:10" ht="45">
      <c r="A17" s="308" t="s">
        <v>439</v>
      </c>
      <c r="B17" s="306"/>
      <c r="C17" s="306"/>
      <c r="D17" s="309"/>
      <c r="G17" s="308" t="s">
        <v>439</v>
      </c>
      <c r="H17" s="306"/>
      <c r="I17" s="306"/>
      <c r="J17" s="309"/>
    </row>
    <row r="18" spans="1:10" ht="30">
      <c r="A18" s="308" t="s">
        <v>443</v>
      </c>
      <c r="B18" s="306"/>
      <c r="C18" s="306"/>
      <c r="D18" s="309"/>
      <c r="G18" s="308" t="s">
        <v>443</v>
      </c>
      <c r="H18" s="306"/>
      <c r="I18" s="306"/>
      <c r="J18" s="309"/>
    </row>
    <row r="19" spans="1:10" ht="30">
      <c r="A19" s="308" t="s">
        <v>440</v>
      </c>
      <c r="B19" s="306"/>
      <c r="C19" s="306"/>
      <c r="D19" s="309"/>
      <c r="G19" s="308" t="s">
        <v>440</v>
      </c>
      <c r="H19" s="306"/>
      <c r="I19" s="306"/>
      <c r="J19" s="309"/>
    </row>
    <row r="20" spans="1:10" ht="45.75" thickBot="1">
      <c r="A20" s="310" t="s">
        <v>439</v>
      </c>
      <c r="B20" s="311"/>
      <c r="C20" s="311"/>
      <c r="D20" s="312"/>
      <c r="G20" s="310" t="s">
        <v>439</v>
      </c>
      <c r="H20" s="311"/>
      <c r="I20" s="311"/>
      <c r="J20" s="312"/>
    </row>
    <row r="22" spans="1:10" ht="30" customHeight="1"/>
    <row r="37" spans="1:3" ht="30" customHeight="1"/>
    <row r="38" spans="1:3" ht="60" customHeight="1"/>
    <row r="40" spans="1:3" ht="45" customHeight="1"/>
    <row r="41" spans="1:3" ht="30" customHeight="1"/>
    <row r="42" spans="1:3" ht="30" customHeight="1"/>
    <row r="43" spans="1:3" ht="45" customHeight="1"/>
    <row r="44" spans="1:3" ht="15">
      <c r="A44" s="307"/>
      <c r="B44" s="307"/>
      <c r="C44" s="305"/>
    </row>
  </sheetData>
  <mergeCells count="6">
    <mergeCell ref="A1:D1"/>
    <mergeCell ref="G1:J1"/>
    <mergeCell ref="B11:D11"/>
    <mergeCell ref="H11:J11"/>
    <mergeCell ref="B8:D8"/>
    <mergeCell ref="H8:J8"/>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33FAF-9518-403F-9249-B194DE045DB7}">
  <sheetPr codeName="Sheet14">
    <tabColor theme="3" tint="-0.499984740745262"/>
  </sheetPr>
  <dimension ref="A1:BD30"/>
  <sheetViews>
    <sheetView zoomScale="90" zoomScaleNormal="90" workbookViewId="0">
      <selection activeCell="BD21" sqref="BD21"/>
    </sheetView>
  </sheetViews>
  <sheetFormatPr defaultRowHeight="12.75" outlineLevelRow="1"/>
  <cols>
    <col min="1" max="1" width="1.5" style="345" customWidth="1"/>
    <col min="2" max="2" width="4" style="346" customWidth="1"/>
    <col min="3" max="3" width="19.75" style="346" customWidth="1"/>
    <col min="4" max="4" width="18.125" style="346" customWidth="1"/>
    <col min="5" max="5" width="12.375" style="346" customWidth="1"/>
    <col min="6" max="7" width="10.25" style="346" customWidth="1"/>
    <col min="8" max="8" width="9.75" style="346" customWidth="1"/>
    <col min="9" max="9" width="12.375" style="346" customWidth="1"/>
    <col min="10" max="11" width="6.75" style="346" customWidth="1"/>
    <col min="12" max="12" width="3.5" style="346" customWidth="1"/>
    <col min="13" max="13" width="8.5" style="346" customWidth="1"/>
    <col min="14" max="14" width="10.5" style="346" customWidth="1"/>
    <col min="15" max="15" width="5" style="346" hidden="1" customWidth="1"/>
    <col min="16" max="16" width="6.375" style="346" hidden="1" customWidth="1"/>
    <col min="17" max="17" width="8.5" style="346" hidden="1" customWidth="1"/>
    <col min="18" max="18" width="12" style="346" hidden="1" customWidth="1"/>
    <col min="19" max="19" width="4.5" style="346" hidden="1" customWidth="1"/>
    <col min="20" max="20" width="8.5" style="346" hidden="1" customWidth="1"/>
    <col min="21" max="21" width="11" style="346" hidden="1" customWidth="1"/>
    <col min="22" max="22" width="4.5" style="346" hidden="1" customWidth="1"/>
    <col min="23" max="23" width="8.5" style="346" hidden="1" customWidth="1"/>
    <col min="24" max="24" width="11.125" style="346" hidden="1" customWidth="1"/>
    <col min="25" max="25" width="4.5" style="346" hidden="1" customWidth="1"/>
    <col min="26" max="26" width="8.5" style="346" hidden="1" customWidth="1"/>
    <col min="27" max="27" width="11.125" style="346" hidden="1" customWidth="1"/>
    <col min="28" max="28" width="4.5" style="346" hidden="1" customWidth="1"/>
    <col min="29" max="29" width="8.5" style="346" hidden="1" customWidth="1"/>
    <col min="30" max="30" width="11.125" style="346" hidden="1" customWidth="1"/>
    <col min="31" max="31" width="4.5" style="346" hidden="1" customWidth="1"/>
    <col min="32" max="32" width="8.5" style="346" hidden="1" customWidth="1"/>
    <col min="33" max="33" width="11.125" style="346" hidden="1" customWidth="1"/>
    <col min="34" max="34" width="4.5" style="346" hidden="1" customWidth="1"/>
    <col min="35" max="35" width="8.5" style="346" hidden="1" customWidth="1"/>
    <col min="36" max="36" width="11.125" style="346" hidden="1" customWidth="1"/>
    <col min="37" max="37" width="4.5" style="346" hidden="1" customWidth="1"/>
    <col min="38" max="38" width="8.5" style="346" hidden="1" customWidth="1"/>
    <col min="39" max="39" width="11.125" style="346" hidden="1" customWidth="1"/>
    <col min="40" max="40" width="4.5" style="346" hidden="1" customWidth="1"/>
    <col min="41" max="41" width="8.5" style="346" hidden="1" customWidth="1"/>
    <col min="42" max="42" width="11.125" style="346" hidden="1" customWidth="1"/>
    <col min="43" max="43" width="4.5" style="346" hidden="1" customWidth="1"/>
    <col min="44" max="44" width="8.5" style="346" hidden="1" customWidth="1"/>
    <col min="45" max="45" width="11.125" style="346" hidden="1" customWidth="1"/>
    <col min="46" max="46" width="4.5" style="346" hidden="1" customWidth="1"/>
    <col min="47" max="47" width="8.5" style="346" hidden="1" customWidth="1"/>
    <col min="48" max="48" width="11.125" style="346" hidden="1" customWidth="1"/>
    <col min="49" max="49" width="4.5" style="346" hidden="1" customWidth="1"/>
    <col min="50" max="50" width="8.5" style="346" hidden="1" customWidth="1"/>
    <col min="51" max="51" width="11.125" style="346" hidden="1" customWidth="1"/>
    <col min="52" max="52" width="4.5" style="346" hidden="1" customWidth="1"/>
    <col min="53" max="53" width="8.5" style="346" hidden="1" customWidth="1"/>
    <col min="54" max="54" width="11.125" style="346" hidden="1" customWidth="1"/>
    <col min="55" max="55" width="33" style="346" customWidth="1"/>
    <col min="56" max="56" width="9" style="346"/>
    <col min="57" max="16384" width="9" style="347"/>
  </cols>
  <sheetData>
    <row r="1" spans="1:56" ht="13.5" thickBot="1">
      <c r="A1" s="345">
        <v>130</v>
      </c>
    </row>
    <row r="2" spans="1:56" ht="18" outlineLevel="1" thickBot="1">
      <c r="B2" s="796" t="s">
        <v>97</v>
      </c>
      <c r="C2" s="797"/>
      <c r="D2" s="797"/>
      <c r="E2" s="797"/>
      <c r="F2" s="797"/>
      <c r="G2" s="797"/>
      <c r="H2" s="797"/>
      <c r="I2" s="797"/>
      <c r="J2" s="797"/>
      <c r="K2" s="797"/>
      <c r="L2" s="797"/>
      <c r="M2" s="797"/>
      <c r="N2" s="797"/>
      <c r="O2" s="797"/>
      <c r="P2" s="797"/>
      <c r="Q2" s="797"/>
      <c r="R2" s="797"/>
      <c r="S2" s="797"/>
      <c r="T2" s="797"/>
      <c r="U2" s="797"/>
      <c r="V2" s="797"/>
      <c r="W2" s="797"/>
      <c r="X2" s="797"/>
      <c r="Y2" s="797"/>
      <c r="Z2" s="798"/>
      <c r="BC2" s="347"/>
      <c r="BD2" s="347"/>
    </row>
    <row r="3" spans="1:56" s="350" customFormat="1" outlineLevel="1">
      <c r="A3" s="348"/>
      <c r="B3" s="799" t="s">
        <v>12</v>
      </c>
      <c r="C3" s="800"/>
      <c r="D3" s="800"/>
      <c r="E3" s="801" t="s">
        <v>98</v>
      </c>
      <c r="F3" s="801"/>
      <c r="G3" s="801"/>
      <c r="H3" s="801" t="s">
        <v>99</v>
      </c>
      <c r="I3" s="801"/>
      <c r="J3" s="801"/>
      <c r="K3" s="801" t="s">
        <v>100</v>
      </c>
      <c r="L3" s="801"/>
      <c r="M3" s="801"/>
      <c r="N3" s="801"/>
      <c r="O3" s="801" t="s">
        <v>454</v>
      </c>
      <c r="P3" s="801"/>
      <c r="Q3" s="801"/>
      <c r="R3" s="801"/>
      <c r="S3" s="801" t="s">
        <v>455</v>
      </c>
      <c r="T3" s="801"/>
      <c r="U3" s="801"/>
      <c r="V3" s="801"/>
      <c r="W3" s="801" t="s">
        <v>456</v>
      </c>
      <c r="X3" s="801"/>
      <c r="Y3" s="801"/>
      <c r="Z3" s="802"/>
      <c r="AA3" s="349"/>
      <c r="AB3" s="349"/>
      <c r="AC3" s="349"/>
      <c r="AD3" s="349"/>
      <c r="AE3" s="349"/>
      <c r="AF3" s="349"/>
      <c r="AG3" s="349"/>
      <c r="AH3" s="349"/>
      <c r="AI3" s="349"/>
      <c r="AJ3" s="349"/>
      <c r="AK3" s="349"/>
      <c r="AL3" s="349"/>
      <c r="AM3" s="349"/>
      <c r="AN3" s="349"/>
      <c r="AO3" s="349"/>
      <c r="AP3" s="349"/>
      <c r="AQ3" s="349"/>
      <c r="AR3" s="349"/>
      <c r="AS3" s="349"/>
      <c r="AT3" s="349"/>
      <c r="AU3" s="349"/>
      <c r="AV3" s="349"/>
      <c r="AW3" s="349"/>
      <c r="AX3" s="349"/>
      <c r="AY3" s="349"/>
      <c r="AZ3" s="349"/>
      <c r="BA3" s="349"/>
      <c r="BB3" s="349"/>
    </row>
    <row r="4" spans="1:56" outlineLevel="1">
      <c r="B4" s="784" t="s">
        <v>101</v>
      </c>
      <c r="C4" s="785"/>
      <c r="D4" s="785"/>
      <c r="E4" s="786"/>
      <c r="F4" s="786"/>
      <c r="G4" s="786"/>
      <c r="H4" s="786"/>
      <c r="I4" s="786"/>
      <c r="J4" s="786"/>
      <c r="K4" s="786"/>
      <c r="L4" s="786"/>
      <c r="M4" s="786"/>
      <c r="N4" s="786"/>
      <c r="O4" s="786"/>
      <c r="P4" s="786"/>
      <c r="Q4" s="786"/>
      <c r="R4" s="786"/>
      <c r="S4" s="786"/>
      <c r="T4" s="786"/>
      <c r="U4" s="786"/>
      <c r="V4" s="786"/>
      <c r="W4" s="786"/>
      <c r="X4" s="786"/>
      <c r="Y4" s="786"/>
      <c r="Z4" s="787"/>
      <c r="BA4" s="347"/>
      <c r="BB4" s="347"/>
      <c r="BC4" s="347"/>
      <c r="BD4" s="347"/>
    </row>
    <row r="5" spans="1:56" outlineLevel="1">
      <c r="B5" s="784" t="s">
        <v>36</v>
      </c>
      <c r="C5" s="785"/>
      <c r="D5" s="785"/>
      <c r="E5" s="786"/>
      <c r="F5" s="786"/>
      <c r="G5" s="786"/>
      <c r="H5" s="786"/>
      <c r="I5" s="786"/>
      <c r="J5" s="786"/>
      <c r="K5" s="786"/>
      <c r="L5" s="786"/>
      <c r="M5" s="786"/>
      <c r="N5" s="786"/>
      <c r="O5" s="786"/>
      <c r="P5" s="786"/>
      <c r="Q5" s="786"/>
      <c r="R5" s="786"/>
      <c r="S5" s="786"/>
      <c r="T5" s="786"/>
      <c r="U5" s="786"/>
      <c r="V5" s="786"/>
      <c r="W5" s="786"/>
      <c r="X5" s="786"/>
      <c r="Y5" s="786"/>
      <c r="Z5" s="787"/>
      <c r="BA5" s="347"/>
      <c r="BB5" s="347"/>
      <c r="BC5" s="347"/>
      <c r="BD5" s="347"/>
    </row>
    <row r="6" spans="1:56" outlineLevel="1">
      <c r="B6" s="784" t="s">
        <v>457</v>
      </c>
      <c r="C6" s="785"/>
      <c r="D6" s="785"/>
      <c r="E6" s="794"/>
      <c r="F6" s="794"/>
      <c r="G6" s="794"/>
      <c r="H6" s="794"/>
      <c r="I6" s="794"/>
      <c r="J6" s="794"/>
      <c r="K6" s="794"/>
      <c r="L6" s="794"/>
      <c r="M6" s="794"/>
      <c r="N6" s="794"/>
      <c r="O6" s="794"/>
      <c r="P6" s="794"/>
      <c r="Q6" s="794"/>
      <c r="R6" s="794"/>
      <c r="S6" s="794"/>
      <c r="T6" s="794"/>
      <c r="U6" s="794"/>
      <c r="V6" s="794"/>
      <c r="W6" s="794"/>
      <c r="X6" s="794"/>
      <c r="Y6" s="794"/>
      <c r="Z6" s="795"/>
      <c r="BA6" s="347"/>
      <c r="BB6" s="347"/>
      <c r="BC6" s="347"/>
      <c r="BD6" s="347"/>
    </row>
    <row r="7" spans="1:56" outlineLevel="1">
      <c r="B7" s="784" t="s">
        <v>458</v>
      </c>
      <c r="C7" s="785"/>
      <c r="D7" s="785"/>
      <c r="E7" s="786"/>
      <c r="F7" s="786"/>
      <c r="G7" s="786"/>
      <c r="H7" s="786"/>
      <c r="I7" s="786"/>
      <c r="J7" s="786"/>
      <c r="K7" s="786"/>
      <c r="L7" s="786"/>
      <c r="M7" s="786"/>
      <c r="N7" s="786"/>
      <c r="O7" s="786"/>
      <c r="P7" s="786"/>
      <c r="Q7" s="786"/>
      <c r="R7" s="786"/>
      <c r="S7" s="786"/>
      <c r="T7" s="786"/>
      <c r="U7" s="786"/>
      <c r="V7" s="786"/>
      <c r="W7" s="786"/>
      <c r="X7" s="786"/>
      <c r="Y7" s="786"/>
      <c r="Z7" s="787"/>
      <c r="BA7" s="347"/>
      <c r="BB7" s="347"/>
      <c r="BC7" s="347"/>
      <c r="BD7" s="347"/>
    </row>
    <row r="8" spans="1:56" s="353" customFormat="1" ht="15.75" outlineLevel="1">
      <c r="A8" s="351"/>
      <c r="B8" s="784" t="s">
        <v>102</v>
      </c>
      <c r="C8" s="785"/>
      <c r="D8" s="785"/>
      <c r="E8" s="792"/>
      <c r="F8" s="792"/>
      <c r="G8" s="792"/>
      <c r="H8" s="792"/>
      <c r="I8" s="792"/>
      <c r="J8" s="792"/>
      <c r="K8" s="792"/>
      <c r="L8" s="792"/>
      <c r="M8" s="792"/>
      <c r="N8" s="792"/>
      <c r="O8" s="792"/>
      <c r="P8" s="792"/>
      <c r="Q8" s="792"/>
      <c r="R8" s="792"/>
      <c r="S8" s="792"/>
      <c r="T8" s="792"/>
      <c r="U8" s="792"/>
      <c r="V8" s="792"/>
      <c r="W8" s="792"/>
      <c r="X8" s="792"/>
      <c r="Y8" s="792"/>
      <c r="Z8" s="793"/>
      <c r="AA8" s="352"/>
      <c r="AB8" s="352"/>
      <c r="AC8" s="352"/>
      <c r="AD8" s="352"/>
      <c r="AE8" s="352"/>
      <c r="AF8" s="352"/>
      <c r="AG8" s="352"/>
      <c r="AH8" s="352"/>
      <c r="AI8" s="352"/>
      <c r="AJ8" s="352"/>
      <c r="AK8" s="352"/>
      <c r="AL8" s="352"/>
      <c r="AM8" s="352"/>
      <c r="AN8" s="352"/>
      <c r="AO8" s="352"/>
      <c r="AP8" s="352"/>
      <c r="AQ8" s="352"/>
      <c r="AR8" s="352"/>
      <c r="AS8" s="352"/>
      <c r="AT8" s="352"/>
      <c r="AU8" s="352"/>
      <c r="AV8" s="352"/>
      <c r="AW8" s="352"/>
      <c r="AX8" s="352"/>
      <c r="AY8" s="352"/>
      <c r="AZ8" s="352"/>
    </row>
    <row r="9" spans="1:56" outlineLevel="1">
      <c r="B9" s="784" t="s">
        <v>122</v>
      </c>
      <c r="C9" s="785"/>
      <c r="D9" s="785"/>
      <c r="E9" s="786"/>
      <c r="F9" s="786"/>
      <c r="G9" s="786"/>
      <c r="H9" s="786"/>
      <c r="I9" s="786"/>
      <c r="J9" s="786"/>
      <c r="K9" s="786"/>
      <c r="L9" s="786"/>
      <c r="M9" s="786"/>
      <c r="N9" s="786"/>
      <c r="O9" s="786"/>
      <c r="P9" s="786"/>
      <c r="Q9" s="786"/>
      <c r="R9" s="786"/>
      <c r="S9" s="786"/>
      <c r="T9" s="786"/>
      <c r="U9" s="786"/>
      <c r="V9" s="786"/>
      <c r="W9" s="786"/>
      <c r="X9" s="786"/>
      <c r="Y9" s="786"/>
      <c r="Z9" s="787"/>
      <c r="BA9" s="347"/>
      <c r="BB9" s="347"/>
      <c r="BC9" s="347"/>
      <c r="BD9" s="347"/>
    </row>
    <row r="10" spans="1:56" outlineLevel="1">
      <c r="B10" s="784" t="s">
        <v>123</v>
      </c>
      <c r="C10" s="785"/>
      <c r="D10" s="785"/>
      <c r="E10" s="786"/>
      <c r="F10" s="786"/>
      <c r="G10" s="786"/>
      <c r="H10" s="786"/>
      <c r="I10" s="786"/>
      <c r="J10" s="786"/>
      <c r="K10" s="786"/>
      <c r="L10" s="786"/>
      <c r="M10" s="786"/>
      <c r="N10" s="786"/>
      <c r="O10" s="786"/>
      <c r="P10" s="786"/>
      <c r="Q10" s="786"/>
      <c r="R10" s="786"/>
      <c r="S10" s="786"/>
      <c r="T10" s="786"/>
      <c r="U10" s="786"/>
      <c r="V10" s="786"/>
      <c r="W10" s="786"/>
      <c r="X10" s="786"/>
      <c r="Y10" s="786"/>
      <c r="Z10" s="787"/>
      <c r="BA10" s="347"/>
      <c r="BB10" s="347"/>
      <c r="BC10" s="347"/>
      <c r="BD10" s="347"/>
    </row>
    <row r="11" spans="1:56" outlineLevel="1">
      <c r="B11" s="784" t="s">
        <v>103</v>
      </c>
      <c r="C11" s="785"/>
      <c r="D11" s="785"/>
      <c r="E11" s="788"/>
      <c r="F11" s="788"/>
      <c r="G11" s="788"/>
      <c r="H11" s="788"/>
      <c r="I11" s="788"/>
      <c r="J11" s="788"/>
      <c r="K11" s="788"/>
      <c r="L11" s="788"/>
      <c r="M11" s="788"/>
      <c r="N11" s="788"/>
      <c r="O11" s="788"/>
      <c r="P11" s="788"/>
      <c r="Q11" s="788"/>
      <c r="R11" s="788"/>
      <c r="S11" s="788"/>
      <c r="T11" s="788"/>
      <c r="U11" s="788"/>
      <c r="V11" s="788"/>
      <c r="W11" s="788"/>
      <c r="X11" s="788"/>
      <c r="Y11" s="788"/>
      <c r="Z11" s="789"/>
      <c r="BA11" s="347"/>
      <c r="BB11" s="347"/>
      <c r="BC11" s="347"/>
      <c r="BD11" s="347"/>
    </row>
    <row r="12" spans="1:56" outlineLevel="1">
      <c r="B12" s="784" t="s">
        <v>104</v>
      </c>
      <c r="C12" s="785"/>
      <c r="D12" s="785"/>
      <c r="E12" s="788"/>
      <c r="F12" s="788"/>
      <c r="G12" s="788"/>
      <c r="H12" s="788"/>
      <c r="I12" s="788"/>
      <c r="J12" s="788"/>
      <c r="K12" s="788"/>
      <c r="L12" s="788"/>
      <c r="M12" s="788"/>
      <c r="N12" s="788"/>
      <c r="O12" s="788"/>
      <c r="P12" s="788"/>
      <c r="Q12" s="788"/>
      <c r="R12" s="788"/>
      <c r="S12" s="788"/>
      <c r="T12" s="788"/>
      <c r="U12" s="788"/>
      <c r="V12" s="788"/>
      <c r="W12" s="788"/>
      <c r="X12" s="788"/>
      <c r="Y12" s="788"/>
      <c r="Z12" s="789"/>
      <c r="BA12" s="347"/>
      <c r="BB12" s="347"/>
      <c r="BC12" s="347"/>
      <c r="BD12" s="347"/>
    </row>
    <row r="13" spans="1:56" outlineLevel="1">
      <c r="B13" s="784" t="s">
        <v>105</v>
      </c>
      <c r="C13" s="785"/>
      <c r="D13" s="785"/>
      <c r="E13" s="790" t="str">
        <f>IFERROR(E11/E12,"")</f>
        <v/>
      </c>
      <c r="F13" s="790" t="str">
        <f>IFERROR(F11/F12,"")</f>
        <v/>
      </c>
      <c r="G13" s="790" t="str">
        <f>IFERROR(G11/G12,"")</f>
        <v/>
      </c>
      <c r="H13" s="790" t="str">
        <f>IFERROR(H11/H12,"")</f>
        <v/>
      </c>
      <c r="I13" s="790"/>
      <c r="J13" s="790"/>
      <c r="K13" s="790" t="str">
        <f>IFERROR(K11/K12,"")</f>
        <v/>
      </c>
      <c r="L13" s="790"/>
      <c r="M13" s="790"/>
      <c r="N13" s="790"/>
      <c r="O13" s="790" t="str">
        <f>IFERROR(O11/O12,"")</f>
        <v/>
      </c>
      <c r="P13" s="790"/>
      <c r="Q13" s="790"/>
      <c r="R13" s="790"/>
      <c r="S13" s="790" t="str">
        <f>IFERROR(S11/S12,"")</f>
        <v/>
      </c>
      <c r="T13" s="790"/>
      <c r="U13" s="790"/>
      <c r="V13" s="790"/>
      <c r="W13" s="790" t="str">
        <f>IFERROR(W11/W12,"")</f>
        <v/>
      </c>
      <c r="X13" s="790"/>
      <c r="Y13" s="790"/>
      <c r="Z13" s="791"/>
      <c r="BA13" s="347"/>
      <c r="BB13" s="347"/>
      <c r="BC13" s="347"/>
      <c r="BD13" s="347"/>
    </row>
    <row r="14" spans="1:56" outlineLevel="1">
      <c r="B14" s="784" t="s">
        <v>124</v>
      </c>
      <c r="C14" s="785"/>
      <c r="D14" s="785"/>
      <c r="E14" s="786"/>
      <c r="F14" s="786"/>
      <c r="G14" s="786"/>
      <c r="H14" s="786"/>
      <c r="I14" s="786"/>
      <c r="J14" s="786"/>
      <c r="K14" s="786"/>
      <c r="L14" s="786"/>
      <c r="M14" s="786"/>
      <c r="N14" s="786"/>
      <c r="O14" s="786"/>
      <c r="P14" s="786"/>
      <c r="Q14" s="786"/>
      <c r="R14" s="786"/>
      <c r="S14" s="786"/>
      <c r="T14" s="786"/>
      <c r="U14" s="786"/>
      <c r="V14" s="786"/>
      <c r="W14" s="786"/>
      <c r="X14" s="786"/>
      <c r="Y14" s="786"/>
      <c r="Z14" s="787"/>
      <c r="BA14" s="347"/>
      <c r="BB14" s="347"/>
      <c r="BC14" s="347"/>
      <c r="BD14" s="347"/>
    </row>
    <row r="15" spans="1:56" outlineLevel="1">
      <c r="B15" s="784" t="s">
        <v>125</v>
      </c>
      <c r="C15" s="785"/>
      <c r="D15" s="785"/>
      <c r="E15" s="786"/>
      <c r="F15" s="786"/>
      <c r="G15" s="786"/>
      <c r="H15" s="786"/>
      <c r="I15" s="786"/>
      <c r="J15" s="786"/>
      <c r="K15" s="786"/>
      <c r="L15" s="786"/>
      <c r="M15" s="786"/>
      <c r="N15" s="786"/>
      <c r="O15" s="786"/>
      <c r="P15" s="786"/>
      <c r="Q15" s="786"/>
      <c r="R15" s="786"/>
      <c r="S15" s="786"/>
      <c r="T15" s="786"/>
      <c r="U15" s="786"/>
      <c r="V15" s="786"/>
      <c r="W15" s="786"/>
      <c r="X15" s="786"/>
      <c r="Y15" s="786"/>
      <c r="Z15" s="787"/>
      <c r="BA15" s="347"/>
      <c r="BB15" s="347"/>
      <c r="BC15" s="347"/>
      <c r="BD15" s="347"/>
    </row>
    <row r="16" spans="1:56" outlineLevel="1">
      <c r="B16" s="784" t="s">
        <v>459</v>
      </c>
      <c r="C16" s="785"/>
      <c r="D16" s="785"/>
      <c r="E16" s="778"/>
      <c r="F16" s="778"/>
      <c r="G16" s="778"/>
      <c r="H16" s="778"/>
      <c r="I16" s="778"/>
      <c r="J16" s="778"/>
      <c r="K16" s="778"/>
      <c r="L16" s="778"/>
      <c r="M16" s="778"/>
      <c r="N16" s="778"/>
      <c r="O16" s="778"/>
      <c r="P16" s="778"/>
      <c r="Q16" s="778"/>
      <c r="R16" s="778"/>
      <c r="S16" s="778"/>
      <c r="T16" s="778"/>
      <c r="U16" s="778"/>
      <c r="V16" s="778"/>
      <c r="W16" s="778"/>
      <c r="X16" s="778"/>
      <c r="Y16" s="778"/>
      <c r="Z16" s="779"/>
      <c r="BA16" s="347"/>
      <c r="BB16" s="347"/>
      <c r="BC16" s="347"/>
      <c r="BD16" s="347"/>
    </row>
    <row r="17" spans="1:56" outlineLevel="1">
      <c r="B17" s="784" t="s">
        <v>460</v>
      </c>
      <c r="C17" s="785"/>
      <c r="D17" s="785"/>
      <c r="E17" s="778"/>
      <c r="F17" s="778"/>
      <c r="G17" s="778"/>
      <c r="H17" s="778"/>
      <c r="I17" s="778"/>
      <c r="J17" s="778"/>
      <c r="K17" s="778"/>
      <c r="L17" s="778"/>
      <c r="M17" s="778"/>
      <c r="N17" s="778"/>
      <c r="O17" s="778"/>
      <c r="P17" s="778"/>
      <c r="Q17" s="778"/>
      <c r="R17" s="778"/>
      <c r="S17" s="778"/>
      <c r="T17" s="778"/>
      <c r="U17" s="778"/>
      <c r="V17" s="778"/>
      <c r="W17" s="778"/>
      <c r="X17" s="778"/>
      <c r="Y17" s="778"/>
      <c r="Z17" s="779"/>
      <c r="BA17" s="347"/>
      <c r="BB17" s="347"/>
      <c r="BC17" s="347"/>
      <c r="BD17" s="347"/>
    </row>
    <row r="18" spans="1:56" outlineLevel="1">
      <c r="B18" s="784" t="s">
        <v>461</v>
      </c>
      <c r="C18" s="785"/>
      <c r="D18" s="785"/>
      <c r="E18" s="778"/>
      <c r="F18" s="778"/>
      <c r="G18" s="778"/>
      <c r="H18" s="778"/>
      <c r="I18" s="778"/>
      <c r="J18" s="778"/>
      <c r="K18" s="778"/>
      <c r="L18" s="778"/>
      <c r="M18" s="778"/>
      <c r="N18" s="778"/>
      <c r="O18" s="778"/>
      <c r="P18" s="778"/>
      <c r="Q18" s="778"/>
      <c r="R18" s="778"/>
      <c r="S18" s="778"/>
      <c r="T18" s="778"/>
      <c r="U18" s="778"/>
      <c r="V18" s="778"/>
      <c r="W18" s="778"/>
      <c r="X18" s="778"/>
      <c r="Y18" s="778"/>
      <c r="Z18" s="779"/>
      <c r="BA18" s="347"/>
      <c r="BB18" s="347"/>
      <c r="BC18" s="347"/>
      <c r="BD18" s="347"/>
    </row>
    <row r="19" spans="1:56" outlineLevel="1">
      <c r="B19" s="784" t="s">
        <v>462</v>
      </c>
      <c r="C19" s="785"/>
      <c r="D19" s="785"/>
      <c r="E19" s="778"/>
      <c r="F19" s="778"/>
      <c r="G19" s="778"/>
      <c r="H19" s="778"/>
      <c r="I19" s="778"/>
      <c r="J19" s="778"/>
      <c r="K19" s="778"/>
      <c r="L19" s="778"/>
      <c r="M19" s="778"/>
      <c r="N19" s="778"/>
      <c r="O19" s="778"/>
      <c r="P19" s="778"/>
      <c r="Q19" s="778"/>
      <c r="R19" s="778"/>
      <c r="S19" s="778"/>
      <c r="T19" s="778"/>
      <c r="U19" s="778"/>
      <c r="V19" s="778"/>
      <c r="W19" s="778"/>
      <c r="X19" s="778"/>
      <c r="Y19" s="778"/>
      <c r="Z19" s="779"/>
      <c r="BA19" s="347"/>
      <c r="BB19" s="347"/>
      <c r="BC19" s="347"/>
      <c r="BD19" s="347"/>
    </row>
    <row r="20" spans="1:56" outlineLevel="1">
      <c r="B20" s="784" t="s">
        <v>463</v>
      </c>
      <c r="C20" s="785"/>
      <c r="D20" s="785"/>
      <c r="E20" s="778"/>
      <c r="F20" s="778"/>
      <c r="G20" s="778"/>
      <c r="H20" s="778"/>
      <c r="I20" s="778"/>
      <c r="J20" s="778"/>
      <c r="K20" s="778"/>
      <c r="L20" s="778"/>
      <c r="M20" s="778"/>
      <c r="N20" s="778"/>
      <c r="O20" s="778"/>
      <c r="P20" s="778"/>
      <c r="Q20" s="778"/>
      <c r="R20" s="778"/>
      <c r="S20" s="778"/>
      <c r="T20" s="778"/>
      <c r="U20" s="778"/>
      <c r="V20" s="778"/>
      <c r="W20" s="778"/>
      <c r="X20" s="778"/>
      <c r="Y20" s="778"/>
      <c r="Z20" s="779"/>
      <c r="BA20" s="347"/>
      <c r="BB20" s="347"/>
      <c r="BC20" s="347"/>
      <c r="BD20" s="347"/>
    </row>
    <row r="21" spans="1:56" ht="13.5" outlineLevel="1" thickBot="1">
      <c r="B21" s="780" t="s">
        <v>38</v>
      </c>
      <c r="C21" s="781"/>
      <c r="D21" s="781"/>
      <c r="E21" s="782"/>
      <c r="F21" s="782"/>
      <c r="G21" s="782"/>
      <c r="H21" s="782"/>
      <c r="I21" s="782"/>
      <c r="J21" s="782"/>
      <c r="K21" s="782"/>
      <c r="L21" s="782"/>
      <c r="M21" s="782"/>
      <c r="N21" s="782"/>
      <c r="O21" s="782"/>
      <c r="P21" s="782"/>
      <c r="Q21" s="782"/>
      <c r="R21" s="782"/>
      <c r="S21" s="782"/>
      <c r="T21" s="782"/>
      <c r="U21" s="782"/>
      <c r="V21" s="782"/>
      <c r="W21" s="782"/>
      <c r="X21" s="782"/>
      <c r="Y21" s="782"/>
      <c r="Z21" s="783"/>
      <c r="BA21" s="347"/>
      <c r="BB21" s="347"/>
      <c r="BC21" s="347"/>
      <c r="BD21" s="347"/>
    </row>
    <row r="22" spans="1:56" ht="13.5" outlineLevel="1" thickBot="1"/>
    <row r="23" spans="1:56" ht="19.5" thickBot="1">
      <c r="A23" s="346"/>
      <c r="B23" s="769" t="s">
        <v>81</v>
      </c>
      <c r="C23" s="770"/>
      <c r="D23" s="770"/>
      <c r="E23" s="770"/>
      <c r="F23" s="770"/>
      <c r="G23" s="770"/>
      <c r="H23" s="770"/>
      <c r="I23" s="770"/>
      <c r="J23" s="770"/>
      <c r="K23" s="770"/>
      <c r="L23" s="770"/>
      <c r="M23" s="770"/>
      <c r="N23" s="771"/>
      <c r="O23" s="769" t="s">
        <v>464</v>
      </c>
      <c r="P23" s="770"/>
      <c r="Q23" s="770"/>
      <c r="R23" s="770"/>
      <c r="S23" s="770"/>
      <c r="T23" s="770"/>
      <c r="U23" s="770"/>
      <c r="V23" s="770"/>
      <c r="W23" s="770"/>
      <c r="X23" s="770"/>
      <c r="Y23" s="770"/>
      <c r="Z23" s="770"/>
      <c r="AA23" s="770"/>
      <c r="AB23" s="770"/>
      <c r="AC23" s="770"/>
      <c r="AD23" s="770"/>
      <c r="AE23" s="770"/>
      <c r="AF23" s="770"/>
      <c r="AG23" s="770"/>
      <c r="AH23" s="770"/>
      <c r="AI23" s="770"/>
      <c r="AJ23" s="770"/>
      <c r="AK23" s="770"/>
      <c r="AL23" s="770"/>
      <c r="AM23" s="770"/>
      <c r="AN23" s="770"/>
      <c r="AO23" s="770"/>
      <c r="AP23" s="770"/>
      <c r="AQ23" s="770"/>
      <c r="AR23" s="770"/>
      <c r="AS23" s="770"/>
      <c r="AT23" s="770"/>
      <c r="AU23" s="770"/>
      <c r="AV23" s="770"/>
      <c r="AW23" s="770"/>
      <c r="AX23" s="770"/>
      <c r="AY23" s="770"/>
      <c r="AZ23" s="770"/>
      <c r="BA23" s="770"/>
      <c r="BB23" s="770"/>
      <c r="BC23" s="385"/>
    </row>
    <row r="24" spans="1:56" s="350" customFormat="1" ht="15">
      <c r="A24" s="349"/>
      <c r="B24" s="772" t="s">
        <v>55</v>
      </c>
      <c r="C24" s="757" t="s">
        <v>126</v>
      </c>
      <c r="D24" s="757" t="s">
        <v>127</v>
      </c>
      <c r="E24" s="759" t="s">
        <v>128</v>
      </c>
      <c r="F24" s="774" t="s">
        <v>106</v>
      </c>
      <c r="G24" s="774" t="s">
        <v>2</v>
      </c>
      <c r="H24" s="757" t="s">
        <v>107</v>
      </c>
      <c r="I24" s="776" t="s">
        <v>129</v>
      </c>
      <c r="J24" s="757" t="s">
        <v>1</v>
      </c>
      <c r="K24" s="759" t="s">
        <v>108</v>
      </c>
      <c r="L24" s="761" t="s">
        <v>109</v>
      </c>
      <c r="M24" s="762"/>
      <c r="N24" s="763" t="s">
        <v>110</v>
      </c>
      <c r="O24" s="765" t="s">
        <v>465</v>
      </c>
      <c r="P24" s="765"/>
      <c r="Q24" s="766"/>
      <c r="R24" s="767"/>
      <c r="S24" s="768"/>
      <c r="T24" s="755"/>
      <c r="U24" s="756"/>
      <c r="V24" s="754" t="e">
        <f>EDATE(S24,-1)</f>
        <v>#NUM!</v>
      </c>
      <c r="W24" s="755"/>
      <c r="X24" s="756"/>
      <c r="Y24" s="754" t="e">
        <f>EDATE(V24,-1)</f>
        <v>#NUM!</v>
      </c>
      <c r="Z24" s="755"/>
      <c r="AA24" s="756"/>
      <c r="AB24" s="754" t="e">
        <f>EDATE(Y24,-1)</f>
        <v>#NUM!</v>
      </c>
      <c r="AC24" s="755"/>
      <c r="AD24" s="756"/>
      <c r="AE24" s="754" t="e">
        <f>EDATE(AB24,-1)</f>
        <v>#NUM!</v>
      </c>
      <c r="AF24" s="755"/>
      <c r="AG24" s="756"/>
      <c r="AH24" s="754" t="e">
        <f>EDATE(AE24,-1)</f>
        <v>#NUM!</v>
      </c>
      <c r="AI24" s="755"/>
      <c r="AJ24" s="756"/>
      <c r="AK24" s="754" t="e">
        <f>EDATE(AH24,-1)</f>
        <v>#NUM!</v>
      </c>
      <c r="AL24" s="755"/>
      <c r="AM24" s="756"/>
      <c r="AN24" s="754" t="e">
        <f>EDATE(AK24,-1)</f>
        <v>#NUM!</v>
      </c>
      <c r="AO24" s="755"/>
      <c r="AP24" s="756"/>
      <c r="AQ24" s="754" t="e">
        <f>EDATE(AN24,-1)</f>
        <v>#NUM!</v>
      </c>
      <c r="AR24" s="755"/>
      <c r="AS24" s="756"/>
      <c r="AT24" s="754" t="e">
        <f>EDATE(AQ24,-1)</f>
        <v>#NUM!</v>
      </c>
      <c r="AU24" s="755"/>
      <c r="AV24" s="756"/>
      <c r="AW24" s="754" t="e">
        <f>EDATE(AT24,-1)</f>
        <v>#NUM!</v>
      </c>
      <c r="AX24" s="755"/>
      <c r="AY24" s="756"/>
      <c r="AZ24" s="754" t="e">
        <f>EDATE(AW24,-1)</f>
        <v>#NUM!</v>
      </c>
      <c r="BA24" s="755"/>
      <c r="BB24" s="756"/>
      <c r="BC24" s="753" t="s">
        <v>449</v>
      </c>
      <c r="BD24" s="349"/>
    </row>
    <row r="25" spans="1:56" s="350" customFormat="1" ht="45">
      <c r="A25" s="348"/>
      <c r="B25" s="773"/>
      <c r="C25" s="758"/>
      <c r="D25" s="758"/>
      <c r="E25" s="760"/>
      <c r="F25" s="775"/>
      <c r="G25" s="775"/>
      <c r="H25" s="758"/>
      <c r="I25" s="777"/>
      <c r="J25" s="758"/>
      <c r="K25" s="760"/>
      <c r="L25" s="761"/>
      <c r="M25" s="762"/>
      <c r="N25" s="764"/>
      <c r="O25" s="354" t="s">
        <v>466</v>
      </c>
      <c r="P25" s="354" t="s">
        <v>467</v>
      </c>
      <c r="Q25" s="355" t="s">
        <v>468</v>
      </c>
      <c r="R25" s="356" t="s">
        <v>469</v>
      </c>
      <c r="S25" s="357" t="s">
        <v>470</v>
      </c>
      <c r="T25" s="358" t="s">
        <v>2</v>
      </c>
      <c r="U25" s="356" t="s">
        <v>471</v>
      </c>
      <c r="V25" s="359" t="s">
        <v>470</v>
      </c>
      <c r="W25" s="358" t="s">
        <v>2</v>
      </c>
      <c r="X25" s="356" t="s">
        <v>471</v>
      </c>
      <c r="Y25" s="359" t="s">
        <v>470</v>
      </c>
      <c r="Z25" s="358" t="s">
        <v>2</v>
      </c>
      <c r="AA25" s="356" t="s">
        <v>471</v>
      </c>
      <c r="AB25" s="359" t="s">
        <v>470</v>
      </c>
      <c r="AC25" s="358" t="s">
        <v>2</v>
      </c>
      <c r="AD25" s="356" t="s">
        <v>471</v>
      </c>
      <c r="AE25" s="359" t="s">
        <v>470</v>
      </c>
      <c r="AF25" s="358" t="s">
        <v>2</v>
      </c>
      <c r="AG25" s="360" t="s">
        <v>472</v>
      </c>
      <c r="AH25" s="359" t="s">
        <v>470</v>
      </c>
      <c r="AI25" s="358" t="s">
        <v>2</v>
      </c>
      <c r="AJ25" s="356" t="s">
        <v>471</v>
      </c>
      <c r="AK25" s="359" t="s">
        <v>470</v>
      </c>
      <c r="AL25" s="358" t="s">
        <v>2</v>
      </c>
      <c r="AM25" s="356" t="s">
        <v>471</v>
      </c>
      <c r="AN25" s="359" t="s">
        <v>470</v>
      </c>
      <c r="AO25" s="358" t="s">
        <v>2</v>
      </c>
      <c r="AP25" s="356" t="s">
        <v>471</v>
      </c>
      <c r="AQ25" s="359" t="s">
        <v>470</v>
      </c>
      <c r="AR25" s="358" t="s">
        <v>2</v>
      </c>
      <c r="AS25" s="356" t="s">
        <v>471</v>
      </c>
      <c r="AT25" s="359" t="s">
        <v>470</v>
      </c>
      <c r="AU25" s="358" t="s">
        <v>2</v>
      </c>
      <c r="AV25" s="356" t="s">
        <v>471</v>
      </c>
      <c r="AW25" s="359" t="s">
        <v>470</v>
      </c>
      <c r="AX25" s="358" t="s">
        <v>2</v>
      </c>
      <c r="AY25" s="356" t="s">
        <v>471</v>
      </c>
      <c r="AZ25" s="359" t="s">
        <v>470</v>
      </c>
      <c r="BA25" s="358" t="s">
        <v>2</v>
      </c>
      <c r="BB25" s="356" t="s">
        <v>471</v>
      </c>
      <c r="BC25" s="753"/>
      <c r="BD25" s="349"/>
    </row>
    <row r="26" spans="1:56">
      <c r="B26" s="361"/>
      <c r="C26" s="362"/>
      <c r="D26" s="362"/>
      <c r="E26" s="363"/>
      <c r="F26" s="363"/>
      <c r="G26" s="364"/>
      <c r="H26" s="365"/>
      <c r="I26" s="363"/>
      <c r="J26" s="362"/>
      <c r="K26" s="366" t="str">
        <f ca="1">IFERROR(IF(J26&lt;(TODAY()-H26)/30,"",J26-((TODAY()-H26)/30)+1),"")</f>
        <v/>
      </c>
      <c r="L26" s="367"/>
      <c r="M26" s="368" t="str">
        <f t="shared" ref="M26:M29" ca="1" si="0">IF(OR(L26="Yes",AND(K26&gt;1,K26&lt;&gt;"")),G26,"")</f>
        <v/>
      </c>
      <c r="N26" s="362"/>
      <c r="O26" s="369" t="str">
        <f>IF($G26&lt;&gt;"",COUNT($S26,$V26,$Y26,$AB26,$AE26,$AH26,$AK26,$AN26,$AQ26,$AT26,$AW26,$AZ26),"")</f>
        <v/>
      </c>
      <c r="P26" s="369"/>
      <c r="Q26" s="370" t="str">
        <f>IF($G26&lt;&gt;"",SUM($T26,$W26,$Z26,$AC26,$AF26,$AI26,$AL26,$AO26,$AR26,$AU26,$AX26,$BA26),"")</f>
        <v/>
      </c>
      <c r="R26" s="371" t="str">
        <f>IF($G26&lt;&gt;"",IFERROR(AVERAGE($U26,$X26,$AA26,$AD26,$AG26,$AJ26,$AM26,$AP26,$AS26,$AV26,$AY26,$BB26),""),"")</f>
        <v/>
      </c>
      <c r="S26" s="362"/>
      <c r="T26" s="363"/>
      <c r="U26" s="370"/>
      <c r="V26" s="362"/>
      <c r="W26" s="363"/>
      <c r="X26" s="370"/>
      <c r="Y26" s="362"/>
      <c r="Z26" s="363"/>
      <c r="AA26" s="370"/>
      <c r="AB26" s="362"/>
      <c r="AC26" s="363"/>
      <c r="AD26" s="370"/>
      <c r="AE26" s="362"/>
      <c r="AF26" s="363"/>
      <c r="AG26" s="370"/>
      <c r="AH26" s="362"/>
      <c r="AI26" s="363"/>
      <c r="AJ26" s="370"/>
      <c r="AK26" s="362"/>
      <c r="AL26" s="363"/>
      <c r="AM26" s="370"/>
      <c r="AN26" s="362"/>
      <c r="AO26" s="363"/>
      <c r="AP26" s="370"/>
      <c r="AQ26" s="362"/>
      <c r="AR26" s="363"/>
      <c r="AS26" s="370"/>
      <c r="AT26" s="362"/>
      <c r="AU26" s="363"/>
      <c r="AV26" s="370"/>
      <c r="AW26" s="362"/>
      <c r="AX26" s="363"/>
      <c r="AY26" s="370"/>
      <c r="AZ26" s="362"/>
      <c r="BA26" s="363"/>
      <c r="BB26" s="370"/>
      <c r="BC26" s="372"/>
    </row>
    <row r="27" spans="1:56">
      <c r="B27" s="361"/>
      <c r="C27" s="373"/>
      <c r="D27" s="362"/>
      <c r="E27" s="374"/>
      <c r="F27" s="363"/>
      <c r="G27" s="375"/>
      <c r="H27" s="376"/>
      <c r="I27" s="374"/>
      <c r="J27" s="373"/>
      <c r="K27" s="366" t="str">
        <f ca="1">IFERROR(IF(J27&lt;(TODAY()-H27)/30,"",J27-((TODAY()-H27)/30)+1),"")</f>
        <v/>
      </c>
      <c r="L27" s="377"/>
      <c r="M27" s="368" t="str">
        <f t="shared" ca="1" si="0"/>
        <v/>
      </c>
      <c r="N27" s="373"/>
      <c r="O27" s="369" t="str">
        <f>IF($G27&lt;&gt;"",COUNT($S27,$V27,$Y27,$AB27,$AE27,$AH27,$AK27,$AN27,$AQ27,$AT27,$AW27,$AZ27),"")</f>
        <v/>
      </c>
      <c r="P27" s="369"/>
      <c r="Q27" s="370" t="str">
        <f>IF($G27&lt;&gt;"",SUM($T27,$W27,$Z27,$AC27,$AF27,$AI27,$AL27,$AO27,$AR27,$AU27,$AX27,$BA27),"")</f>
        <v/>
      </c>
      <c r="R27" s="371" t="str">
        <f>IF($G27&lt;&gt;"",IFERROR(AVERAGE($U27,$X27,$AA27,$AD27,$AG27,$AJ27,$AM27,$AP27,$AS27,$AV27,$AY27,$BB27),""),"")</f>
        <v/>
      </c>
      <c r="S27" s="362"/>
      <c r="T27" s="363"/>
      <c r="U27" s="370"/>
      <c r="V27" s="362"/>
      <c r="W27" s="363"/>
      <c r="X27" s="370"/>
      <c r="Y27" s="362"/>
      <c r="Z27" s="363"/>
      <c r="AA27" s="370"/>
      <c r="AB27" s="362"/>
      <c r="AC27" s="363"/>
      <c r="AD27" s="370"/>
      <c r="AE27" s="362"/>
      <c r="AF27" s="363"/>
      <c r="AG27" s="370"/>
      <c r="AH27" s="362"/>
      <c r="AI27" s="363"/>
      <c r="AJ27" s="370"/>
      <c r="AK27" s="362"/>
      <c r="AL27" s="363"/>
      <c r="AM27" s="370"/>
      <c r="AN27" s="362"/>
      <c r="AO27" s="363"/>
      <c r="AP27" s="370"/>
      <c r="AQ27" s="362"/>
      <c r="AR27" s="363"/>
      <c r="AS27" s="370"/>
      <c r="AT27" s="362"/>
      <c r="AU27" s="363"/>
      <c r="AV27" s="370"/>
      <c r="AW27" s="362"/>
      <c r="AX27" s="363"/>
      <c r="AY27" s="370"/>
      <c r="AZ27" s="362"/>
      <c r="BA27" s="363"/>
      <c r="BB27" s="370"/>
      <c r="BC27" s="378"/>
    </row>
    <row r="28" spans="1:56">
      <c r="B28" s="361"/>
      <c r="C28" s="373"/>
      <c r="D28" s="362"/>
      <c r="E28" s="374"/>
      <c r="F28" s="363"/>
      <c r="G28" s="375"/>
      <c r="H28" s="376"/>
      <c r="I28" s="374"/>
      <c r="J28" s="373"/>
      <c r="K28" s="366" t="str">
        <f ca="1">IFERROR(IF(J28&lt;(TODAY()-H28)/30,"",J28-((TODAY()-H28)/30)+1),"")</f>
        <v/>
      </c>
      <c r="L28" s="377"/>
      <c r="M28" s="368" t="str">
        <f t="shared" ca="1" si="0"/>
        <v/>
      </c>
      <c r="N28" s="373"/>
      <c r="O28" s="369" t="str">
        <f>IF($G28&lt;&gt;"",COUNT($S28,$V28,$Y28,$AB28,$AE28,$AH28,$AK28,$AN28,$AQ28,$AT28,$AW28,$AZ28),"")</f>
        <v/>
      </c>
      <c r="P28" s="369"/>
      <c r="Q28" s="370" t="str">
        <f>IF($G28&lt;&gt;"",SUM($T28,$W28,$Z28,$AC28,$AF28,$AI28,$AL28,$AO28,$AR28,$AU28,$AX28,$BA28),"")</f>
        <v/>
      </c>
      <c r="R28" s="370" t="str">
        <f>IF($G28&lt;&gt;"",IFERROR(AVERAGE($U28,$X28,$AA28,$AD28,$AG28,$AJ28,$AM28,$AP28,$AS28,$AV28,$AY28,$BB28),""),"")</f>
        <v/>
      </c>
      <c r="S28" s="362"/>
      <c r="T28" s="363"/>
      <c r="U28" s="370"/>
      <c r="V28" s="362"/>
      <c r="W28" s="363"/>
      <c r="X28" s="370"/>
      <c r="Y28" s="362"/>
      <c r="Z28" s="363"/>
      <c r="AA28" s="370"/>
      <c r="AB28" s="362"/>
      <c r="AC28" s="363"/>
      <c r="AD28" s="370"/>
      <c r="AE28" s="362"/>
      <c r="AF28" s="363"/>
      <c r="AG28" s="370"/>
      <c r="AH28" s="362"/>
      <c r="AI28" s="363"/>
      <c r="AJ28" s="370"/>
      <c r="AK28" s="362"/>
      <c r="AL28" s="363"/>
      <c r="AM28" s="370"/>
      <c r="AN28" s="362"/>
      <c r="AO28" s="363"/>
      <c r="AP28" s="370"/>
      <c r="AQ28" s="362"/>
      <c r="AR28" s="363"/>
      <c r="AS28" s="370"/>
      <c r="AT28" s="362"/>
      <c r="AU28" s="363"/>
      <c r="AV28" s="370"/>
      <c r="AW28" s="362"/>
      <c r="AX28" s="363"/>
      <c r="AY28" s="370"/>
      <c r="AZ28" s="362"/>
      <c r="BA28" s="363"/>
      <c r="BB28" s="370"/>
      <c r="BC28" s="378"/>
    </row>
    <row r="29" spans="1:56" ht="13.5" thickBot="1">
      <c r="B29" s="361"/>
      <c r="C29" s="373"/>
      <c r="D29" s="362"/>
      <c r="E29" s="374"/>
      <c r="F29" s="363"/>
      <c r="G29" s="375"/>
      <c r="H29" s="376"/>
      <c r="I29" s="374"/>
      <c r="J29" s="373"/>
      <c r="K29" s="366" t="str">
        <f ca="1">IFERROR(IF(J29&lt;(TODAY()-H29)/30,"",J29-((TODAY()-H29)/30)+1),"")</f>
        <v/>
      </c>
      <c r="L29" s="377"/>
      <c r="M29" s="368" t="str">
        <f t="shared" ca="1" si="0"/>
        <v/>
      </c>
      <c r="N29" s="373"/>
      <c r="O29" s="369" t="str">
        <f>IF($G29&lt;&gt;"",COUNT($S29,$V29,$Y29,$AB29,$AE29,$AH29,$AK29,$AN29,$AQ29,$AT29,$AW29,$AZ29),"")</f>
        <v/>
      </c>
      <c r="P29" s="369"/>
      <c r="Q29" s="370" t="str">
        <f>IF($G29&lt;&gt;"",SUM($T29,$W29,$Z29,$AC29,$AF29,$AI29,$AL29,$AO29,$AR29,$AU29,$AX29,$BA29),"")</f>
        <v/>
      </c>
      <c r="R29" s="370" t="str">
        <f>IF($G29&lt;&gt;"",IFERROR(AVERAGE($U29,$X29,$AA29,$AD29,$AG29,$AJ29,$AM29,$AP29,$AS29,$AV29,$AY29,$BB29),""),"")</f>
        <v/>
      </c>
      <c r="S29" s="362"/>
      <c r="T29" s="363"/>
      <c r="U29" s="370"/>
      <c r="V29" s="362"/>
      <c r="W29" s="363"/>
      <c r="X29" s="370"/>
      <c r="Y29" s="362"/>
      <c r="Z29" s="363"/>
      <c r="AA29" s="370"/>
      <c r="AB29" s="362"/>
      <c r="AC29" s="363"/>
      <c r="AD29" s="370"/>
      <c r="AE29" s="362"/>
      <c r="AF29" s="363"/>
      <c r="AG29" s="370"/>
      <c r="AH29" s="362"/>
      <c r="AI29" s="363"/>
      <c r="AJ29" s="370"/>
      <c r="AK29" s="362"/>
      <c r="AL29" s="363"/>
      <c r="AM29" s="370"/>
      <c r="AN29" s="362"/>
      <c r="AO29" s="363"/>
      <c r="AP29" s="370"/>
      <c r="AQ29" s="362"/>
      <c r="AR29" s="363"/>
      <c r="AS29" s="370"/>
      <c r="AT29" s="362"/>
      <c r="AU29" s="363"/>
      <c r="AV29" s="370"/>
      <c r="AW29" s="362"/>
      <c r="AX29" s="363"/>
      <c r="AY29" s="370"/>
      <c r="AZ29" s="362"/>
      <c r="BA29" s="363"/>
      <c r="BB29" s="370"/>
      <c r="BC29" s="378"/>
    </row>
    <row r="30" spans="1:56" ht="15.75" thickBot="1">
      <c r="B30" s="379" t="s">
        <v>5</v>
      </c>
      <c r="C30" s="380"/>
      <c r="D30" s="381">
        <f>SUBTOTAL(103,LoanTrack2[Column3])</f>
        <v>0</v>
      </c>
      <c r="E30" s="382">
        <f>SUBTOTAL(109,LoanTrack2[Column4])</f>
        <v>0</v>
      </c>
      <c r="F30" s="382">
        <f>SUBTOTAL(109,LoanTrack2[Column52])</f>
        <v>0</v>
      </c>
      <c r="G30" s="383">
        <f>SUBTOTAL(109,LoanTrack2[Column5])</f>
        <v>0</v>
      </c>
      <c r="H30" s="380"/>
      <c r="I30" s="64">
        <f>SUBTOTAL(109,LoanTrack2[Column54])</f>
        <v>0</v>
      </c>
      <c r="J30" s="380"/>
      <c r="K30" s="380"/>
      <c r="L30" s="380">
        <f>COUNTIF(L26:L29,"Yes")</f>
        <v>0</v>
      </c>
      <c r="M30" s="382">
        <f ca="1">SUBTOTAL(109,LoanTrack2[Column10])</f>
        <v>0</v>
      </c>
      <c r="N30" s="381">
        <f>SUMPRODUCT((N26:N29&lt;&gt;"")/COUNTIF(N26:N29,N26:N29&amp;""))</f>
        <v>0</v>
      </c>
      <c r="O30" s="382">
        <f>SUBTOTAL(109,LoanTrack2[Column51])</f>
        <v>0</v>
      </c>
      <c r="P30" s="64">
        <f>SUBTOTAL(109,LoanTrack2[Column53])</f>
        <v>0</v>
      </c>
      <c r="Q30" s="382">
        <f>SUBTOTAL(109,LoanTrack2[Column50])</f>
        <v>0</v>
      </c>
      <c r="R30" s="382" t="str">
        <f>IFERROR(SUBTOTAL(101,R26:R29),"")</f>
        <v/>
      </c>
      <c r="S30" s="382">
        <f>SUBTOTAL(103,LoanTrack2[Column12])</f>
        <v>0</v>
      </c>
      <c r="T30" s="382">
        <f>SUBTOTAL(109,LoanTrack2[Column13])</f>
        <v>0</v>
      </c>
      <c r="U30" s="382" t="str">
        <f>IFERROR(SUBTOTAL(101,U26:U29),"")</f>
        <v/>
      </c>
      <c r="V30" s="382">
        <f>SUBTOTAL(103,LoanTrack2[Column15])</f>
        <v>0</v>
      </c>
      <c r="W30" s="382">
        <f>SUBTOTAL(109,LoanTrack2[Column16])</f>
        <v>0</v>
      </c>
      <c r="X30" s="382" t="str">
        <f>IFERROR(SUBTOTAL(101,X26:X29),"")</f>
        <v/>
      </c>
      <c r="Y30" s="382">
        <f>SUBTOTAL(103,LoanTrack2[Column18])</f>
        <v>0</v>
      </c>
      <c r="Z30" s="382">
        <f>SUBTOTAL(109,LoanTrack2[Column19])</f>
        <v>0</v>
      </c>
      <c r="AA30" s="382" t="str">
        <f>IFERROR(SUBTOTAL(101,AA26:AA29),"")</f>
        <v/>
      </c>
      <c r="AB30" s="382">
        <f>SUBTOTAL(103,LoanTrack2[Column21])</f>
        <v>0</v>
      </c>
      <c r="AC30" s="382">
        <f>SUBTOTAL(109,LoanTrack2[Column22])</f>
        <v>0</v>
      </c>
      <c r="AD30" s="382" t="str">
        <f>IFERROR(SUBTOTAL(101,AD26:AD29),"")</f>
        <v/>
      </c>
      <c r="AE30" s="382">
        <f>SUBTOTAL(103,LoanTrack2[Column24])</f>
        <v>0</v>
      </c>
      <c r="AF30" s="382">
        <f>SUBTOTAL(109,LoanTrack2[Column25])</f>
        <v>0</v>
      </c>
      <c r="AG30" s="382" t="str">
        <f>IFERROR(SUBTOTAL(101,AG26:AG29),"")</f>
        <v/>
      </c>
      <c r="AH30" s="382">
        <f>SUBTOTAL(103,LoanTrack2[Column27])</f>
        <v>0</v>
      </c>
      <c r="AI30" s="382">
        <f>SUBTOTAL(109,LoanTrack2[Column28])</f>
        <v>0</v>
      </c>
      <c r="AJ30" s="382" t="str">
        <f>IFERROR(SUBTOTAL(101,AJ26:AJ29),"")</f>
        <v/>
      </c>
      <c r="AK30" s="382">
        <f>SUBTOTAL(103,LoanTrack2[Column30])</f>
        <v>0</v>
      </c>
      <c r="AL30" s="382">
        <f>SUBTOTAL(109,LoanTrack2[Column31])</f>
        <v>0</v>
      </c>
      <c r="AM30" s="382" t="str">
        <f>IFERROR(SUBTOTAL(101,AM26:AM29),"")</f>
        <v/>
      </c>
      <c r="AN30" s="382">
        <f>SUBTOTAL(103,LoanTrack2[Column33])</f>
        <v>0</v>
      </c>
      <c r="AO30" s="382">
        <f>SUBTOTAL(109,LoanTrack2[Column34])</f>
        <v>0</v>
      </c>
      <c r="AP30" s="382" t="str">
        <f>IFERROR(SUBTOTAL(101,AP26:AP29),"")</f>
        <v/>
      </c>
      <c r="AQ30" s="382">
        <f>SUBTOTAL(103,LoanTrack2[Column36])</f>
        <v>0</v>
      </c>
      <c r="AR30" s="382">
        <f>SUBTOTAL(109,LoanTrack2[Column37])</f>
        <v>0</v>
      </c>
      <c r="AS30" s="382" t="str">
        <f>IFERROR(SUBTOTAL(101,AS26:AS29),"")</f>
        <v/>
      </c>
      <c r="AT30" s="382">
        <f>SUBTOTAL(103,LoanTrack2[Column39])</f>
        <v>0</v>
      </c>
      <c r="AU30" s="382">
        <f>SUBTOTAL(109,LoanTrack2[Column40])</f>
        <v>0</v>
      </c>
      <c r="AV30" s="382" t="str">
        <f>IFERROR(SUBTOTAL(101,AV26:AV29),"")</f>
        <v/>
      </c>
      <c r="AW30" s="382">
        <f>SUBTOTAL(103,LoanTrack2[Column42])</f>
        <v>0</v>
      </c>
      <c r="AX30" s="382">
        <f>SUBTOTAL(109,LoanTrack2[Column43])</f>
        <v>0</v>
      </c>
      <c r="AY30" s="382" t="str">
        <f>IFERROR(SUBTOTAL(101,AY26:AY29),"")</f>
        <v/>
      </c>
      <c r="AZ30" s="382">
        <f>SUBTOTAL(103,LoanTrack2[Column45])</f>
        <v>0</v>
      </c>
      <c r="BA30" s="382">
        <f>SUBTOTAL(109,LoanTrack2[Column46])</f>
        <v>0</v>
      </c>
      <c r="BB30" s="382" t="str">
        <f>IFERROR(SUBTOTAL(101,BB26:BB29),"")</f>
        <v/>
      </c>
      <c r="BC30" s="384">
        <f>SUBTOTAL(103,LoanTrack2[Column48])</f>
        <v>0</v>
      </c>
    </row>
  </sheetData>
  <mergeCells count="162">
    <mergeCell ref="B2:Z2"/>
    <mergeCell ref="B3:D3"/>
    <mergeCell ref="E3:G3"/>
    <mergeCell ref="H3:J3"/>
    <mergeCell ref="K3:N3"/>
    <mergeCell ref="O3:R3"/>
    <mergeCell ref="S3:V3"/>
    <mergeCell ref="W3:Z3"/>
    <mergeCell ref="W4:Z4"/>
    <mergeCell ref="B5:D5"/>
    <mergeCell ref="E5:G5"/>
    <mergeCell ref="H5:J5"/>
    <mergeCell ref="K5:N5"/>
    <mergeCell ref="O5:R5"/>
    <mergeCell ref="S5:V5"/>
    <mergeCell ref="W5:Z5"/>
    <mergeCell ref="B4:D4"/>
    <mergeCell ref="E4:G4"/>
    <mergeCell ref="H4:J4"/>
    <mergeCell ref="K4:N4"/>
    <mergeCell ref="O4:R4"/>
    <mergeCell ref="S4:V4"/>
    <mergeCell ref="W6:Z6"/>
    <mergeCell ref="B7:D7"/>
    <mergeCell ref="E7:G7"/>
    <mergeCell ref="H7:J7"/>
    <mergeCell ref="K7:N7"/>
    <mergeCell ref="O7:R7"/>
    <mergeCell ref="S7:V7"/>
    <mergeCell ref="W7:Z7"/>
    <mergeCell ref="B6:D6"/>
    <mergeCell ref="E6:G6"/>
    <mergeCell ref="H6:J6"/>
    <mergeCell ref="K6:N6"/>
    <mergeCell ref="O6:R6"/>
    <mergeCell ref="S6:V6"/>
    <mergeCell ref="W8:Z8"/>
    <mergeCell ref="B9:D9"/>
    <mergeCell ref="E9:G9"/>
    <mergeCell ref="H9:J9"/>
    <mergeCell ref="K9:N9"/>
    <mergeCell ref="O9:R9"/>
    <mergeCell ref="S9:V9"/>
    <mergeCell ref="W9:Z9"/>
    <mergeCell ref="B8:D8"/>
    <mergeCell ref="E8:G8"/>
    <mergeCell ref="H8:J8"/>
    <mergeCell ref="K8:N8"/>
    <mergeCell ref="O8:R8"/>
    <mergeCell ref="S8:V8"/>
    <mergeCell ref="W10:Z10"/>
    <mergeCell ref="B11:D11"/>
    <mergeCell ref="E11:G11"/>
    <mergeCell ref="H11:J11"/>
    <mergeCell ref="K11:N11"/>
    <mergeCell ref="O11:R11"/>
    <mergeCell ref="S11:V11"/>
    <mergeCell ref="W11:Z11"/>
    <mergeCell ref="B10:D10"/>
    <mergeCell ref="E10:G10"/>
    <mergeCell ref="H10:J10"/>
    <mergeCell ref="K10:N10"/>
    <mergeCell ref="O10:R10"/>
    <mergeCell ref="S10:V10"/>
    <mergeCell ref="W12:Z12"/>
    <mergeCell ref="B13:D13"/>
    <mergeCell ref="E13:G13"/>
    <mergeCell ref="H13:J13"/>
    <mergeCell ref="K13:N13"/>
    <mergeCell ref="O13:R13"/>
    <mergeCell ref="S13:V13"/>
    <mergeCell ref="W13:Z13"/>
    <mergeCell ref="B12:D12"/>
    <mergeCell ref="E12:G12"/>
    <mergeCell ref="H12:J12"/>
    <mergeCell ref="K12:N12"/>
    <mergeCell ref="O12:R12"/>
    <mergeCell ref="S12:V12"/>
    <mergeCell ref="W14:Z14"/>
    <mergeCell ref="B15:D15"/>
    <mergeCell ref="E15:G15"/>
    <mergeCell ref="H15:J15"/>
    <mergeCell ref="K15:N15"/>
    <mergeCell ref="O15:R15"/>
    <mergeCell ref="S15:V15"/>
    <mergeCell ref="W15:Z15"/>
    <mergeCell ref="B14:D14"/>
    <mergeCell ref="E14:G14"/>
    <mergeCell ref="H14:J14"/>
    <mergeCell ref="K14:N14"/>
    <mergeCell ref="O14:R14"/>
    <mergeCell ref="S14:V14"/>
    <mergeCell ref="W16:Z16"/>
    <mergeCell ref="B17:D17"/>
    <mergeCell ref="E17:G17"/>
    <mergeCell ref="H17:J17"/>
    <mergeCell ref="K17:N17"/>
    <mergeCell ref="O17:R17"/>
    <mergeCell ref="S17:V17"/>
    <mergeCell ref="W17:Z17"/>
    <mergeCell ref="B16:D16"/>
    <mergeCell ref="E16:G16"/>
    <mergeCell ref="H16:J16"/>
    <mergeCell ref="K16:N16"/>
    <mergeCell ref="O16:R16"/>
    <mergeCell ref="S16:V16"/>
    <mergeCell ref="W18:Z18"/>
    <mergeCell ref="B19:D19"/>
    <mergeCell ref="E19:G19"/>
    <mergeCell ref="H19:J19"/>
    <mergeCell ref="K19:N19"/>
    <mergeCell ref="O19:R19"/>
    <mergeCell ref="S19:V19"/>
    <mergeCell ref="W19:Z19"/>
    <mergeCell ref="B18:D18"/>
    <mergeCell ref="E18:G18"/>
    <mergeCell ref="H18:J18"/>
    <mergeCell ref="K18:N18"/>
    <mergeCell ref="O18:R18"/>
    <mergeCell ref="S18:V18"/>
    <mergeCell ref="O23:BB23"/>
    <mergeCell ref="AN24:AP24"/>
    <mergeCell ref="AQ24:AS24"/>
    <mergeCell ref="AT24:AV24"/>
    <mergeCell ref="AW24:AY24"/>
    <mergeCell ref="AZ24:BB24"/>
    <mergeCell ref="W20:Z20"/>
    <mergeCell ref="B21:D21"/>
    <mergeCell ref="E21:G21"/>
    <mergeCell ref="H21:J21"/>
    <mergeCell ref="K21:N21"/>
    <mergeCell ref="O21:R21"/>
    <mergeCell ref="S21:V21"/>
    <mergeCell ref="W21:Z21"/>
    <mergeCell ref="B20:D20"/>
    <mergeCell ref="E20:G20"/>
    <mergeCell ref="H20:J20"/>
    <mergeCell ref="K20:N20"/>
    <mergeCell ref="O20:R20"/>
    <mergeCell ref="S20:V20"/>
    <mergeCell ref="B23:N23"/>
    <mergeCell ref="B24:B25"/>
    <mergeCell ref="C24:C25"/>
    <mergeCell ref="D24:D25"/>
    <mergeCell ref="E24:E25"/>
    <mergeCell ref="F24:F25"/>
    <mergeCell ref="G24:G25"/>
    <mergeCell ref="H24:H25"/>
    <mergeCell ref="I24:I25"/>
    <mergeCell ref="BC24:BC25"/>
    <mergeCell ref="V24:X24"/>
    <mergeCell ref="Y24:AA24"/>
    <mergeCell ref="AB24:AD24"/>
    <mergeCell ref="AE24:AG24"/>
    <mergeCell ref="AH24:AJ24"/>
    <mergeCell ref="AK24:AM24"/>
    <mergeCell ref="J24:J25"/>
    <mergeCell ref="K24:K25"/>
    <mergeCell ref="L24:M25"/>
    <mergeCell ref="N24:N25"/>
    <mergeCell ref="O24:R24"/>
    <mergeCell ref="S24:U24"/>
  </mergeCells>
  <dataValidations count="2">
    <dataValidation type="list" allowBlank="1" showInputMessage="1" showErrorMessage="1" sqref="C65560:C65565 C131096:C131101 C196632:C196637 C262168:C262173 C327704:C327709 C393240:C393245 C458776:C458781 C524312:C524317 C589848:C589853 C655384:C655389 C720920:C720925 C786456:C786461 C851992:C851997 C917528:C917533 C983064:C983069" xr:uid="{E6F5AF31-1C8F-43E3-A9F0-060A20C2DF14}">
      <formula1>"Home Loan, LAP,Vehicle Loan,CVL, Personal Loan,Business Loan, CC/OD,Term Loan,Machinery Loan,Education Loan"</formula1>
    </dataValidation>
    <dataValidation type="whole" allowBlank="1" showInputMessage="1" showErrorMessage="1" errorTitle="Error" error="Not a valid Date" promptTitle="Date" prompt="Insert a date (DD)" sqref="S65560:S65565 S131096:S131101 S196632:S196637 S262168:S262173 S327704:S327709 S393240:S393245 S458776:S458781 S524312:S524317 S589848:S589853 S655384:S655389 S720920:S720925 S786456:S786461 S851992:S851997 S917528:S917533 S983064:S983069 V65560:V65565 V131096:V131101 V196632:V196637 V262168:V262173 V327704:V327709 V393240:V393245 V458776:V458781 V524312:V524317 V589848:V589853 V655384:V655389 V720920:V720925 V786456:V786461 V851992:V851997 V917528:V917533 V983064:V983069 Y65560:Y65565 Y131096:Y131101 Y196632:Y196637 Y262168:Y262173 Y327704:Y327709 Y393240:Y393245 Y458776:Y458781 Y524312:Y524317 Y589848:Y589853 Y655384:Y655389 Y720920:Y720925 Y786456:Y786461 Y851992:Y851997 Y917528:Y917533 Y983064:Y983069 AB65560:AB65565 AB131096:AB131101 AB196632:AB196637 AB262168:AB262173 AB327704:AB327709 AB393240:AB393245 AB458776:AB458781 AB524312:AB524317 AB589848:AB589853 AB655384:AB655389 AB720920:AB720925 AB786456:AB786461 AB851992:AB851997 AB917528:AB917533 AB983064:AB983069 AE65560:AE65565 AE131096:AE131101 AE196632:AE196637 AE262168:AE262173 AE327704:AE327709 AE393240:AE393245 AE458776:AE458781 AE524312:AE524317 AE589848:AE589853 AE655384:AE655389 AE720920:AE720925 AE786456:AE786461 AE851992:AE851997 AE917528:AE917533 AE983064:AE983069 AH65560:AH65565 AH131096:AH131101 AH196632:AH196637 AH262168:AH262173 AH327704:AH327709 AH393240:AH393245 AH458776:AH458781 AH524312:AH524317 AH589848:AH589853 AH655384:AH655389 AH720920:AH720925 AH786456:AH786461 AH851992:AH851997 AH917528:AH917533 AH983064:AH983069 AK65560:AK65565 AK131096:AK131101 AK196632:AK196637 AK262168:AK262173 AK327704:AK327709 AK393240:AK393245 AK458776:AK458781 AK524312:AK524317 AK589848:AK589853 AK655384:AK655389 AK720920:AK720925 AK786456:AK786461 AK851992:AK851997 AK917528:AK917533 AK983064:AK983069 AN65560:AN65565 AN131096:AN131101 AN196632:AN196637 AN262168:AN262173 AN327704:AN327709 AN393240:AN393245 AN458776:AN458781 AN524312:AN524317 AN589848:AN589853 AN655384:AN655389 AN720920:AN720925 AN786456:AN786461 AN851992:AN851997 AN917528:AN917533 AN983064:AN983069 AQ65560:AQ65565 AQ131096:AQ131101 AQ196632:AQ196637 AQ262168:AQ262173 AQ327704:AQ327709 AQ393240:AQ393245 AQ458776:AQ458781 AQ524312:AQ524317 AQ589848:AQ589853 AQ655384:AQ655389 AQ720920:AQ720925 AQ786456:AQ786461 AQ851992:AQ851997 AQ917528:AQ917533 AQ983064:AQ983069 AT65560:AT65565 AT131096:AT131101 AT196632:AT196637 AT262168:AT262173 AT327704:AT327709 AT393240:AT393245 AT458776:AT458781 AT524312:AT524317 AT589848:AT589853 AT655384:AT655389 AT720920:AT720925 AT786456:AT786461 AT851992:AT851997 AT917528:AT917533 AT983064:AT983069 AW65560:AW65565 AW131096:AW131101 AW196632:AW196637 AW262168:AW262173 AW327704:AW327709 AW393240:AW393245 AW458776:AW458781 AW524312:AW524317 AW589848:AW589853 AW655384:AW655389 AW720920:AW720925 AW786456:AW786461 AW851992:AW851997 AW917528:AW917533 AW983064:AW983069 AZ65560:AZ65565 AZ131096:AZ131101 AZ196632:AZ196637 AZ262168:AZ262173 AZ327704:AZ327709 AZ393240:AZ393245 AZ458776:AZ458781 AZ524312:AZ524317 AZ589848:AZ589853 AZ655384:AZ655389 AZ720920:AZ720925 AZ786456:AZ786461 AZ851992:AZ851997 AZ917528:AZ917533 AZ983064:AZ983069 AZ26:AZ29 AW26:AW29 AT26:AT29 AQ26:AQ29 AN26:AN29 AK26:AK29 AH26:AH29 AE26:AE29 AB26:AB29 Y26:Y29 V26:V29 S26:S29" xr:uid="{A76859AA-7C0C-4728-8AC2-89C5EA2ADBC2}">
      <formula1>1</formula1>
      <formula2>31</formula2>
    </dataValidation>
  </dataValidations>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6DAEA-0D54-4FB3-AEA2-7B25BEEB7E90}">
  <sheetPr codeName="Sheet16">
    <tabColor theme="3" tint="-0.499984740745262"/>
  </sheetPr>
  <dimension ref="A1:D54"/>
  <sheetViews>
    <sheetView topLeftCell="A34" workbookViewId="0">
      <selection activeCell="D38" sqref="D38"/>
    </sheetView>
  </sheetViews>
  <sheetFormatPr defaultColWidth="12.625" defaultRowHeight="15" customHeight="1"/>
  <cols>
    <col min="1" max="1" width="18.875" style="159" customWidth="1"/>
    <col min="2" max="2" width="28.5" style="159" customWidth="1"/>
    <col min="3" max="3" width="93.875" style="159" customWidth="1"/>
    <col min="4" max="4" width="28.5" style="159" customWidth="1"/>
    <col min="5" max="16384" width="12.625" style="159"/>
  </cols>
  <sheetData>
    <row r="1" spans="1:4" ht="14.25" customHeight="1">
      <c r="A1" s="156"/>
      <c r="B1" s="157"/>
      <c r="C1" s="158"/>
      <c r="D1" s="157"/>
    </row>
    <row r="2" spans="1:4" ht="14.25" customHeight="1">
      <c r="A2" s="160" t="s">
        <v>235</v>
      </c>
      <c r="B2" s="161" t="s">
        <v>236</v>
      </c>
      <c r="C2" s="162" t="s">
        <v>237</v>
      </c>
      <c r="D2" s="161" t="s">
        <v>238</v>
      </c>
    </row>
    <row r="3" spans="1:4" ht="28.5" customHeight="1">
      <c r="A3" s="803" t="s">
        <v>239</v>
      </c>
      <c r="B3" s="163" t="s">
        <v>240</v>
      </c>
      <c r="C3" s="164" t="s">
        <v>241</v>
      </c>
      <c r="D3" s="163"/>
    </row>
    <row r="4" spans="1:4" ht="29.25" customHeight="1">
      <c r="A4" s="804"/>
      <c r="B4" s="163" t="s">
        <v>242</v>
      </c>
      <c r="C4" s="164" t="s">
        <v>243</v>
      </c>
      <c r="D4" s="163" t="s">
        <v>505</v>
      </c>
    </row>
    <row r="5" spans="1:4" ht="33" customHeight="1">
      <c r="A5" s="804"/>
      <c r="B5" s="163" t="s">
        <v>244</v>
      </c>
      <c r="C5" s="164" t="s">
        <v>243</v>
      </c>
      <c r="D5" s="163" t="s">
        <v>505</v>
      </c>
    </row>
    <row r="6" spans="1:4" ht="14.25" customHeight="1">
      <c r="A6" s="804"/>
      <c r="B6" s="163" t="s">
        <v>245</v>
      </c>
      <c r="C6" s="164" t="s">
        <v>246</v>
      </c>
      <c r="D6" s="163" t="s">
        <v>505</v>
      </c>
    </row>
    <row r="7" spans="1:4" ht="14.25" customHeight="1">
      <c r="A7" s="804"/>
      <c r="B7" s="163" t="s">
        <v>247</v>
      </c>
      <c r="C7" s="164" t="s">
        <v>248</v>
      </c>
      <c r="D7" s="163" t="s">
        <v>505</v>
      </c>
    </row>
    <row r="8" spans="1:4" ht="14.25" customHeight="1">
      <c r="A8" s="804"/>
      <c r="B8" s="165" t="s">
        <v>249</v>
      </c>
      <c r="C8" s="163" t="s">
        <v>250</v>
      </c>
      <c r="D8" s="163" t="s">
        <v>505</v>
      </c>
    </row>
    <row r="9" spans="1:4" ht="14.25" customHeight="1">
      <c r="A9" s="804"/>
      <c r="B9" s="165" t="s">
        <v>251</v>
      </c>
      <c r="C9" s="163" t="s">
        <v>252</v>
      </c>
      <c r="D9" s="163" t="s">
        <v>505</v>
      </c>
    </row>
    <row r="10" spans="1:4" ht="14.25" customHeight="1">
      <c r="A10" s="804"/>
      <c r="B10" s="163" t="s">
        <v>253</v>
      </c>
      <c r="C10" s="163" t="s">
        <v>250</v>
      </c>
      <c r="D10" s="163" t="s">
        <v>505</v>
      </c>
    </row>
    <row r="11" spans="1:4" ht="14.25" customHeight="1">
      <c r="A11" s="804"/>
      <c r="B11" s="165" t="s">
        <v>254</v>
      </c>
      <c r="C11" s="163" t="s">
        <v>255</v>
      </c>
      <c r="D11" s="163" t="s">
        <v>505</v>
      </c>
    </row>
    <row r="12" spans="1:4" ht="14.25" customHeight="1">
      <c r="A12" s="804"/>
      <c r="B12" s="165" t="s">
        <v>256</v>
      </c>
      <c r="C12" s="163" t="s">
        <v>257</v>
      </c>
      <c r="D12" s="163" t="s">
        <v>505</v>
      </c>
    </row>
    <row r="13" spans="1:4" ht="14.25" customHeight="1">
      <c r="A13" s="804"/>
      <c r="B13" s="165" t="s">
        <v>258</v>
      </c>
      <c r="C13" s="163" t="s">
        <v>259</v>
      </c>
      <c r="D13" s="163" t="s">
        <v>505</v>
      </c>
    </row>
    <row r="14" spans="1:4" ht="14.25" customHeight="1">
      <c r="A14" s="804"/>
      <c r="B14" s="165" t="s">
        <v>260</v>
      </c>
      <c r="C14" s="163" t="s">
        <v>261</v>
      </c>
      <c r="D14" s="163" t="s">
        <v>505</v>
      </c>
    </row>
    <row r="15" spans="1:4" ht="14.25" customHeight="1">
      <c r="A15" s="804"/>
      <c r="B15" s="165" t="s">
        <v>262</v>
      </c>
      <c r="C15" s="163" t="s">
        <v>263</v>
      </c>
      <c r="D15" s="163" t="s">
        <v>505</v>
      </c>
    </row>
    <row r="16" spans="1:4" ht="14.25" customHeight="1">
      <c r="A16" s="804"/>
      <c r="B16" s="165" t="s">
        <v>264</v>
      </c>
      <c r="C16" s="163" t="s">
        <v>265</v>
      </c>
      <c r="D16" s="163" t="s">
        <v>505</v>
      </c>
    </row>
    <row r="17" spans="1:4" ht="14.25" customHeight="1">
      <c r="A17" s="804"/>
      <c r="B17" s="165" t="s">
        <v>266</v>
      </c>
      <c r="C17" s="163" t="s">
        <v>267</v>
      </c>
      <c r="D17" s="163" t="s">
        <v>505</v>
      </c>
    </row>
    <row r="18" spans="1:4" ht="14.25" customHeight="1">
      <c r="A18" s="804"/>
      <c r="B18" s="165" t="s">
        <v>268</v>
      </c>
      <c r="C18" s="163" t="s">
        <v>269</v>
      </c>
      <c r="D18" s="163" t="s">
        <v>505</v>
      </c>
    </row>
    <row r="19" spans="1:4" ht="14.25" customHeight="1">
      <c r="A19" s="804"/>
      <c r="B19" s="165" t="s">
        <v>270</v>
      </c>
      <c r="C19" s="163" t="s">
        <v>271</v>
      </c>
      <c r="D19" s="163" t="s">
        <v>505</v>
      </c>
    </row>
    <row r="20" spans="1:4" ht="14.25" customHeight="1">
      <c r="A20" s="804"/>
      <c r="B20" s="165" t="s">
        <v>272</v>
      </c>
      <c r="C20" s="163" t="s">
        <v>273</v>
      </c>
      <c r="D20" s="428" t="s">
        <v>505</v>
      </c>
    </row>
    <row r="21" spans="1:4" ht="14.25" customHeight="1">
      <c r="A21" s="804"/>
      <c r="B21" s="165" t="s">
        <v>274</v>
      </c>
      <c r="C21" s="163" t="s">
        <v>275</v>
      </c>
      <c r="D21" s="163" t="s">
        <v>505</v>
      </c>
    </row>
    <row r="22" spans="1:4" ht="14.25" customHeight="1">
      <c r="A22" s="804"/>
      <c r="B22" s="165" t="s">
        <v>276</v>
      </c>
      <c r="C22" s="163" t="s">
        <v>277</v>
      </c>
      <c r="D22" s="428" t="s">
        <v>505</v>
      </c>
    </row>
    <row r="23" spans="1:4" ht="14.25" customHeight="1">
      <c r="A23" s="805"/>
      <c r="B23" s="165" t="s">
        <v>278</v>
      </c>
      <c r="C23" s="163" t="s">
        <v>279</v>
      </c>
      <c r="D23" s="163" t="s">
        <v>505</v>
      </c>
    </row>
    <row r="24" spans="1:4" ht="14.25" customHeight="1">
      <c r="A24" s="803" t="s">
        <v>280</v>
      </c>
      <c r="B24" s="164" t="s">
        <v>281</v>
      </c>
      <c r="C24" s="166" t="s">
        <v>282</v>
      </c>
      <c r="D24" s="164"/>
    </row>
    <row r="25" spans="1:4" ht="14.25" customHeight="1">
      <c r="A25" s="804"/>
      <c r="B25" s="164" t="s">
        <v>283</v>
      </c>
      <c r="C25" s="166" t="s">
        <v>284</v>
      </c>
      <c r="D25" s="164"/>
    </row>
    <row r="26" spans="1:4" ht="14.25" customHeight="1">
      <c r="A26" s="804"/>
      <c r="B26" s="166" t="s">
        <v>285</v>
      </c>
      <c r="C26" s="166" t="s">
        <v>286</v>
      </c>
      <c r="D26" s="167" t="s">
        <v>506</v>
      </c>
    </row>
    <row r="27" spans="1:4" ht="14.25" customHeight="1">
      <c r="A27" s="804"/>
      <c r="B27" s="167" t="s">
        <v>287</v>
      </c>
      <c r="C27" s="167" t="s">
        <v>288</v>
      </c>
      <c r="D27" s="167" t="s">
        <v>506</v>
      </c>
    </row>
    <row r="28" spans="1:4" ht="14.25" customHeight="1">
      <c r="A28" s="804"/>
      <c r="B28" s="167" t="s">
        <v>289</v>
      </c>
      <c r="C28" s="168" t="s">
        <v>290</v>
      </c>
      <c r="D28" s="167" t="s">
        <v>506</v>
      </c>
    </row>
    <row r="29" spans="1:4" ht="14.25" customHeight="1">
      <c r="A29" s="804"/>
      <c r="B29" s="167" t="s">
        <v>291</v>
      </c>
      <c r="C29" s="168" t="s">
        <v>292</v>
      </c>
      <c r="D29" s="167" t="s">
        <v>506</v>
      </c>
    </row>
    <row r="30" spans="1:4" ht="14.25" customHeight="1">
      <c r="A30" s="804"/>
      <c r="B30" s="167" t="s">
        <v>293</v>
      </c>
      <c r="C30" s="168" t="s">
        <v>294</v>
      </c>
      <c r="D30" s="167" t="s">
        <v>507</v>
      </c>
    </row>
    <row r="31" spans="1:4" ht="14.25" customHeight="1">
      <c r="A31" s="804"/>
      <c r="B31" s="167" t="s">
        <v>295</v>
      </c>
      <c r="C31" s="168" t="s">
        <v>296</v>
      </c>
      <c r="D31" s="167" t="s">
        <v>507</v>
      </c>
    </row>
    <row r="32" spans="1:4" ht="14.25" customHeight="1">
      <c r="A32" s="804"/>
      <c r="B32" s="167" t="s">
        <v>297</v>
      </c>
      <c r="C32" s="168" t="s">
        <v>298</v>
      </c>
      <c r="D32" s="167" t="s">
        <v>507</v>
      </c>
    </row>
    <row r="33" spans="1:4" ht="14.25" customHeight="1">
      <c r="A33" s="804"/>
      <c r="B33" s="167" t="s">
        <v>299</v>
      </c>
      <c r="C33" s="168" t="s">
        <v>300</v>
      </c>
      <c r="D33" s="429" t="s">
        <v>506</v>
      </c>
    </row>
    <row r="34" spans="1:4" ht="14.25" customHeight="1">
      <c r="A34" s="804"/>
      <c r="B34" s="167" t="s">
        <v>301</v>
      </c>
      <c r="C34" s="168" t="s">
        <v>302</v>
      </c>
      <c r="D34" s="167" t="s">
        <v>507</v>
      </c>
    </row>
    <row r="35" spans="1:4" ht="14.25" customHeight="1">
      <c r="A35" s="804"/>
      <c r="B35" s="169" t="s">
        <v>303</v>
      </c>
      <c r="C35" s="166" t="s">
        <v>304</v>
      </c>
      <c r="D35" s="169"/>
    </row>
    <row r="36" spans="1:4" ht="14.25" customHeight="1">
      <c r="A36" s="804"/>
      <c r="B36" s="164" t="s">
        <v>305</v>
      </c>
      <c r="C36" s="166" t="s">
        <v>306</v>
      </c>
      <c r="D36" s="164" t="s">
        <v>509</v>
      </c>
    </row>
    <row r="37" spans="1:4" ht="14.25" customHeight="1">
      <c r="A37" s="805"/>
      <c r="B37" s="164" t="s">
        <v>307</v>
      </c>
      <c r="C37" s="166" t="s">
        <v>308</v>
      </c>
      <c r="D37" s="164"/>
    </row>
    <row r="38" spans="1:4" ht="14.25" customHeight="1">
      <c r="A38" s="803" t="s">
        <v>309</v>
      </c>
      <c r="B38" s="169" t="s">
        <v>310</v>
      </c>
      <c r="C38" s="166" t="s">
        <v>311</v>
      </c>
      <c r="D38" s="169" t="s">
        <v>508</v>
      </c>
    </row>
    <row r="39" spans="1:4" ht="14.25" customHeight="1">
      <c r="A39" s="804"/>
      <c r="B39" s="169" t="s">
        <v>312</v>
      </c>
      <c r="C39" s="166" t="s">
        <v>313</v>
      </c>
      <c r="D39" s="169"/>
    </row>
    <row r="40" spans="1:4" ht="14.25" customHeight="1">
      <c r="A40" s="805"/>
      <c r="B40" s="169" t="s">
        <v>314</v>
      </c>
      <c r="C40" s="166" t="s">
        <v>315</v>
      </c>
      <c r="D40" s="169"/>
    </row>
    <row r="41" spans="1:4" ht="14.25" customHeight="1">
      <c r="A41" s="806" t="s">
        <v>316</v>
      </c>
      <c r="B41" s="166" t="s">
        <v>317</v>
      </c>
      <c r="C41" s="164" t="s">
        <v>318</v>
      </c>
      <c r="D41" s="166"/>
    </row>
    <row r="42" spans="1:4" ht="14.25" customHeight="1">
      <c r="A42" s="804"/>
      <c r="B42" s="166" t="s">
        <v>319</v>
      </c>
      <c r="C42" s="164" t="s">
        <v>320</v>
      </c>
      <c r="D42" s="166"/>
    </row>
    <row r="43" spans="1:4" ht="14.25" customHeight="1">
      <c r="A43" s="804"/>
      <c r="B43" s="166" t="s">
        <v>321</v>
      </c>
      <c r="C43" s="164" t="s">
        <v>322</v>
      </c>
      <c r="D43" s="166"/>
    </row>
    <row r="44" spans="1:4" ht="28.5" customHeight="1">
      <c r="A44" s="804"/>
      <c r="B44" s="163" t="s">
        <v>323</v>
      </c>
      <c r="C44" s="167" t="s">
        <v>324</v>
      </c>
      <c r="D44" s="163"/>
    </row>
    <row r="45" spans="1:4" ht="14.25" customHeight="1">
      <c r="A45" s="804"/>
      <c r="B45" s="166" t="s">
        <v>325</v>
      </c>
      <c r="C45" s="166" t="s">
        <v>326</v>
      </c>
      <c r="D45" s="166"/>
    </row>
    <row r="46" spans="1:4" ht="14.25" customHeight="1">
      <c r="A46" s="804"/>
      <c r="B46" s="166" t="s">
        <v>327</v>
      </c>
      <c r="C46" s="166" t="s">
        <v>328</v>
      </c>
      <c r="D46" s="166"/>
    </row>
    <row r="47" spans="1:4" ht="14.25" customHeight="1">
      <c r="A47" s="804"/>
      <c r="B47" s="166" t="s">
        <v>329</v>
      </c>
      <c r="C47" s="166" t="s">
        <v>330</v>
      </c>
      <c r="D47" s="166"/>
    </row>
    <row r="48" spans="1:4" ht="14.25" customHeight="1">
      <c r="A48" s="804"/>
      <c r="B48" s="166" t="s">
        <v>331</v>
      </c>
      <c r="C48" s="166" t="s">
        <v>332</v>
      </c>
      <c r="D48" s="166"/>
    </row>
    <row r="49" spans="1:4" ht="14.25" customHeight="1">
      <c r="A49" s="804"/>
      <c r="B49" s="166" t="s">
        <v>333</v>
      </c>
      <c r="C49" s="166" t="s">
        <v>334</v>
      </c>
      <c r="D49" s="166"/>
    </row>
    <row r="50" spans="1:4" ht="14.25" customHeight="1">
      <c r="A50" s="804"/>
      <c r="B50" s="164" t="s">
        <v>335</v>
      </c>
      <c r="C50" s="166" t="s">
        <v>336</v>
      </c>
      <c r="D50" s="164"/>
    </row>
    <row r="51" spans="1:4" ht="14.25" customHeight="1">
      <c r="A51" s="804"/>
      <c r="B51" s="164" t="s">
        <v>337</v>
      </c>
      <c r="C51" s="166" t="s">
        <v>338</v>
      </c>
      <c r="D51" s="164"/>
    </row>
    <row r="52" spans="1:4" ht="14.25" customHeight="1">
      <c r="A52" s="804"/>
      <c r="B52" s="164" t="s">
        <v>339</v>
      </c>
      <c r="C52" s="166" t="s">
        <v>340</v>
      </c>
      <c r="D52" s="164"/>
    </row>
    <row r="53" spans="1:4" ht="14.25" customHeight="1">
      <c r="A53" s="805"/>
      <c r="B53" s="164" t="s">
        <v>341</v>
      </c>
      <c r="C53" s="166" t="s">
        <v>342</v>
      </c>
      <c r="D53" s="164"/>
    </row>
    <row r="54" spans="1:4" ht="14.25" customHeight="1">
      <c r="A54" s="156"/>
      <c r="B54" s="157"/>
      <c r="C54" s="158"/>
      <c r="D54" s="157"/>
    </row>
  </sheetData>
  <mergeCells count="4">
    <mergeCell ref="A3:A23"/>
    <mergeCell ref="A24:A37"/>
    <mergeCell ref="A38:A40"/>
    <mergeCell ref="A41:A53"/>
  </mergeCells>
  <pageMargins left="0.7" right="0.7" top="0.75" bottom="0.75" header="0" footer="0"/>
  <pageSetup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7EE94-BF41-4D6D-A07E-D97069AEAD6A}">
  <sheetPr codeName="Sheet18">
    <tabColor theme="3" tint="-0.499984740745262"/>
  </sheetPr>
  <dimension ref="A1:J38"/>
  <sheetViews>
    <sheetView showRowColHeaders="0" topLeftCell="A19" workbookViewId="0">
      <selection activeCell="H26" sqref="H26"/>
    </sheetView>
  </sheetViews>
  <sheetFormatPr defaultColWidth="9" defaultRowHeight="14.25" outlineLevelRow="2"/>
  <cols>
    <col min="1" max="1" width="2.625" style="1" customWidth="1"/>
    <col min="2" max="2" width="3.375" style="1" customWidth="1"/>
    <col min="3" max="3" width="22.625" style="1" customWidth="1"/>
    <col min="4" max="9" width="11.625" style="1" customWidth="1"/>
    <col min="10" max="10" width="45.625" style="1" customWidth="1"/>
    <col min="11" max="11" width="10.625" style="1" customWidth="1"/>
    <col min="12" max="13" width="8" style="1" customWidth="1"/>
    <col min="14" max="16384" width="9" style="1"/>
  </cols>
  <sheetData>
    <row r="1" spans="1:10" ht="15" thickBot="1">
      <c r="B1" s="2"/>
      <c r="C1" s="2"/>
      <c r="D1" s="2"/>
      <c r="E1" s="2"/>
      <c r="F1" s="2"/>
      <c r="G1" s="3"/>
      <c r="H1" s="3"/>
      <c r="I1" s="3"/>
    </row>
    <row r="2" spans="1:10" ht="21.75" customHeight="1" thickBot="1">
      <c r="A2" s="4"/>
      <c r="B2" s="471" t="s">
        <v>22</v>
      </c>
      <c r="C2" s="472"/>
      <c r="D2" s="472"/>
      <c r="E2" s="472"/>
      <c r="F2" s="472"/>
      <c r="G2" s="472"/>
      <c r="H2" s="472"/>
      <c r="I2" s="473"/>
      <c r="J2" s="5"/>
    </row>
    <row r="3" spans="1:10" ht="15.75" customHeight="1">
      <c r="A3" s="4"/>
      <c r="B3" s="474" t="s">
        <v>23</v>
      </c>
      <c r="C3" s="475"/>
      <c r="D3" s="476"/>
      <c r="E3" s="476"/>
      <c r="F3" s="480" t="s">
        <v>149</v>
      </c>
      <c r="G3" s="481"/>
      <c r="H3" s="476"/>
      <c r="I3" s="477"/>
      <c r="J3" s="5"/>
    </row>
    <row r="4" spans="1:10">
      <c r="A4" s="4"/>
      <c r="B4" s="446" t="s">
        <v>145</v>
      </c>
      <c r="C4" s="447"/>
      <c r="D4" s="478"/>
      <c r="E4" s="478"/>
      <c r="F4" s="478"/>
      <c r="G4" s="478"/>
      <c r="H4" s="478"/>
      <c r="I4" s="479"/>
      <c r="J4" s="5"/>
    </row>
    <row r="5" spans="1:10" outlineLevel="1">
      <c r="A5" s="4"/>
      <c r="B5" s="446" t="s">
        <v>24</v>
      </c>
      <c r="C5" s="447"/>
      <c r="D5" s="450"/>
      <c r="E5" s="450"/>
      <c r="F5" s="469" t="s">
        <v>25</v>
      </c>
      <c r="G5" s="470"/>
      <c r="H5" s="467"/>
      <c r="I5" s="468"/>
      <c r="J5" s="5"/>
    </row>
    <row r="6" spans="1:10" outlineLevel="1">
      <c r="A6" s="4"/>
      <c r="B6" s="446" t="s">
        <v>26</v>
      </c>
      <c r="C6" s="447"/>
      <c r="D6" s="483">
        <f>GST!E3</f>
        <v>0</v>
      </c>
      <c r="E6" s="483"/>
      <c r="F6" s="469" t="s">
        <v>27</v>
      </c>
      <c r="G6" s="470"/>
      <c r="H6" s="483">
        <f>GST!E8</f>
        <v>0</v>
      </c>
      <c r="I6" s="484"/>
      <c r="J6" s="5"/>
    </row>
    <row r="7" spans="1:10">
      <c r="A7" s="4"/>
      <c r="B7" s="446" t="s">
        <v>28</v>
      </c>
      <c r="C7" s="447"/>
      <c r="D7" s="451"/>
      <c r="E7" s="451"/>
      <c r="F7" s="469" t="s">
        <v>29</v>
      </c>
      <c r="G7" s="470"/>
      <c r="H7" s="452" t="str">
        <f ca="1">IF(D7&lt;&gt;"",DATEDIF(D7,TODAY(),"Y")&amp;" Years","")</f>
        <v/>
      </c>
      <c r="I7" s="482"/>
      <c r="J7" s="5"/>
    </row>
    <row r="8" spans="1:10" ht="14.25" customHeight="1">
      <c r="A8" s="4"/>
      <c r="B8" s="446" t="s">
        <v>30</v>
      </c>
      <c r="C8" s="447"/>
      <c r="D8" s="452"/>
      <c r="E8" s="452"/>
      <c r="F8" s="469" t="s">
        <v>31</v>
      </c>
      <c r="G8" s="470"/>
      <c r="H8" s="452"/>
      <c r="I8" s="482"/>
    </row>
    <row r="9" spans="1:10" outlineLevel="1">
      <c r="A9" s="4"/>
      <c r="B9" s="446" t="s">
        <v>32</v>
      </c>
      <c r="C9" s="447"/>
      <c r="D9" s="485">
        <f>ROC!E3</f>
        <v>0</v>
      </c>
      <c r="E9" s="485"/>
      <c r="F9" s="469" t="s">
        <v>27</v>
      </c>
      <c r="G9" s="470"/>
      <c r="H9" s="485">
        <f>ROC!E22</f>
        <v>0</v>
      </c>
      <c r="I9" s="486"/>
      <c r="J9" s="5"/>
    </row>
    <row r="10" spans="1:10" outlineLevel="1">
      <c r="A10" s="4"/>
      <c r="B10" s="446" t="s">
        <v>175</v>
      </c>
      <c r="C10" s="447"/>
      <c r="D10" s="489"/>
      <c r="E10" s="490"/>
      <c r="F10" s="469" t="s">
        <v>188</v>
      </c>
      <c r="G10" s="470"/>
      <c r="H10" s="491"/>
      <c r="I10" s="492"/>
      <c r="J10" s="333"/>
    </row>
    <row r="11" spans="1:10" outlineLevel="1">
      <c r="A11" s="4"/>
      <c r="B11" s="446" t="s">
        <v>33</v>
      </c>
      <c r="C11" s="447"/>
      <c r="D11" s="496">
        <f>ROC!E10</f>
        <v>0</v>
      </c>
      <c r="E11" s="496"/>
      <c r="F11" s="469" t="s">
        <v>34</v>
      </c>
      <c r="G11" s="470"/>
      <c r="H11" s="496">
        <f>ROC!E11</f>
        <v>0</v>
      </c>
      <c r="I11" s="497"/>
      <c r="J11" s="5"/>
    </row>
    <row r="12" spans="1:10" ht="31.5" customHeight="1">
      <c r="A12" s="4"/>
      <c r="B12" s="446" t="s">
        <v>35</v>
      </c>
      <c r="C12" s="447"/>
      <c r="D12" s="485"/>
      <c r="E12" s="485"/>
      <c r="F12" s="485"/>
      <c r="G12" s="485"/>
      <c r="H12" s="485"/>
      <c r="I12" s="486"/>
      <c r="J12" s="5"/>
    </row>
    <row r="13" spans="1:10" ht="31.5" customHeight="1" thickBot="1">
      <c r="A13" s="4"/>
      <c r="B13" s="456" t="s">
        <v>146</v>
      </c>
      <c r="C13" s="457"/>
      <c r="D13" s="493"/>
      <c r="E13" s="494"/>
      <c r="F13" s="494"/>
      <c r="G13" s="494"/>
      <c r="H13" s="494"/>
      <c r="I13" s="495"/>
      <c r="J13" s="5"/>
    </row>
    <row r="14" spans="1:10" ht="15" outlineLevel="1">
      <c r="A14" s="4"/>
      <c r="B14" s="453" t="s">
        <v>111</v>
      </c>
      <c r="C14" s="454"/>
      <c r="D14" s="454"/>
      <c r="E14" s="454"/>
      <c r="F14" s="454"/>
      <c r="G14" s="454"/>
      <c r="H14" s="454"/>
      <c r="I14" s="455"/>
      <c r="J14" s="5"/>
    </row>
    <row r="15" spans="1:10" ht="25.5" outlineLevel="2">
      <c r="A15" s="4"/>
      <c r="B15" s="48" t="s">
        <v>11</v>
      </c>
      <c r="C15" s="49" t="s">
        <v>36</v>
      </c>
      <c r="D15" s="43" t="s">
        <v>112</v>
      </c>
      <c r="E15" s="463" t="s">
        <v>37</v>
      </c>
      <c r="F15" s="464"/>
      <c r="G15" s="53" t="s">
        <v>147</v>
      </c>
      <c r="H15" s="53" t="s">
        <v>148</v>
      </c>
      <c r="I15" s="52" t="s">
        <v>38</v>
      </c>
      <c r="J15" s="5"/>
    </row>
    <row r="16" spans="1:10" outlineLevel="2">
      <c r="A16" s="4"/>
      <c r="B16" s="6">
        <v>1</v>
      </c>
      <c r="C16" s="42"/>
      <c r="D16" s="46"/>
      <c r="E16" s="465"/>
      <c r="F16" s="466"/>
      <c r="G16" s="50"/>
      <c r="H16" s="54"/>
      <c r="I16" s="51"/>
      <c r="J16" s="5"/>
    </row>
    <row r="17" spans="1:10" outlineLevel="2">
      <c r="A17" s="4"/>
      <c r="B17" s="6">
        <v>2</v>
      </c>
      <c r="C17" s="42"/>
      <c r="D17" s="46"/>
      <c r="E17" s="465"/>
      <c r="F17" s="466"/>
      <c r="G17" s="50"/>
      <c r="H17" s="54"/>
      <c r="I17" s="51"/>
      <c r="J17" s="5"/>
    </row>
    <row r="18" spans="1:10" outlineLevel="2">
      <c r="A18" s="4"/>
      <c r="B18" s="6">
        <v>3</v>
      </c>
      <c r="C18" s="42"/>
      <c r="D18" s="46"/>
      <c r="E18" s="465"/>
      <c r="F18" s="466"/>
      <c r="G18" s="50"/>
      <c r="H18" s="54"/>
      <c r="I18" s="51"/>
      <c r="J18" s="5"/>
    </row>
    <row r="19" spans="1:10" outlineLevel="2">
      <c r="A19" s="4"/>
      <c r="B19" s="6">
        <v>4</v>
      </c>
      <c r="C19" s="42"/>
      <c r="D19" s="46"/>
      <c r="E19" s="465"/>
      <c r="F19" s="466"/>
      <c r="G19" s="50"/>
      <c r="H19" s="54"/>
      <c r="I19" s="51"/>
      <c r="J19" s="5"/>
    </row>
    <row r="20" spans="1:10" outlineLevel="2">
      <c r="A20" s="4"/>
      <c r="B20" s="6">
        <v>5</v>
      </c>
      <c r="C20" s="42"/>
      <c r="D20" s="46"/>
      <c r="E20" s="465"/>
      <c r="F20" s="466"/>
      <c r="G20" s="50"/>
      <c r="H20" s="54"/>
      <c r="I20" s="51"/>
      <c r="J20" s="5"/>
    </row>
    <row r="21" spans="1:10" outlineLevel="2">
      <c r="A21" s="4"/>
      <c r="B21" s="6">
        <v>6</v>
      </c>
      <c r="C21" s="42"/>
      <c r="D21" s="47"/>
      <c r="E21" s="465"/>
      <c r="F21" s="466"/>
      <c r="G21" s="50"/>
      <c r="H21" s="54"/>
      <c r="I21" s="51"/>
      <c r="J21" s="5"/>
    </row>
    <row r="22" spans="1:10" outlineLevel="2">
      <c r="A22" s="4"/>
      <c r="B22" s="461" t="s">
        <v>5</v>
      </c>
      <c r="C22" s="462"/>
      <c r="D22" s="45"/>
      <c r="E22" s="487"/>
      <c r="F22" s="488"/>
      <c r="G22" s="7">
        <f>SUM(G16:G21)</f>
        <v>0</v>
      </c>
      <c r="H22" s="7">
        <f>SUM(H16:H21)</f>
        <v>0</v>
      </c>
      <c r="I22" s="44">
        <f>SUM(I16:I21)</f>
        <v>0</v>
      </c>
      <c r="J22" s="5"/>
    </row>
    <row r="23" spans="1:10" ht="15" outlineLevel="1" thickBot="1">
      <c r="A23" s="4"/>
      <c r="B23" s="456" t="s">
        <v>39</v>
      </c>
      <c r="C23" s="457"/>
      <c r="D23" s="458"/>
      <c r="E23" s="459"/>
      <c r="F23" s="459"/>
      <c r="G23" s="459"/>
      <c r="H23" s="459"/>
      <c r="I23" s="460"/>
      <c r="J23" s="5"/>
    </row>
    <row r="24" spans="1:10" ht="15" thickBot="1">
      <c r="A24" s="4"/>
      <c r="B24" s="105"/>
      <c r="C24" s="106"/>
      <c r="D24" s="106"/>
      <c r="E24" s="106"/>
      <c r="F24" s="106"/>
      <c r="G24" s="106"/>
      <c r="H24" s="106"/>
      <c r="I24" s="107"/>
      <c r="J24" s="5"/>
    </row>
    <row r="25" spans="1:10" ht="15.75" thickBot="1">
      <c r="B25" s="507" t="s">
        <v>180</v>
      </c>
      <c r="C25" s="508"/>
      <c r="D25" s="508"/>
      <c r="E25" s="508"/>
      <c r="F25" s="509"/>
      <c r="G25" s="421" t="s">
        <v>500</v>
      </c>
      <c r="H25" s="811" t="s">
        <v>517</v>
      </c>
      <c r="I25" s="41"/>
      <c r="J25" s="41"/>
    </row>
    <row r="26" spans="1:10">
      <c r="B26" s="143" t="s">
        <v>177</v>
      </c>
      <c r="C26" s="144"/>
      <c r="D26" s="510"/>
      <c r="E26" s="511"/>
      <c r="F26" s="512"/>
    </row>
    <row r="27" spans="1:10">
      <c r="B27" s="141" t="s">
        <v>178</v>
      </c>
      <c r="C27" s="142"/>
      <c r="D27" s="513"/>
      <c r="E27" s="514"/>
      <c r="F27" s="515"/>
    </row>
    <row r="28" spans="1:10">
      <c r="B28" s="141" t="s">
        <v>179</v>
      </c>
      <c r="C28" s="142"/>
      <c r="D28" s="513"/>
      <c r="E28" s="514"/>
      <c r="F28" s="515"/>
    </row>
    <row r="29" spans="1:10">
      <c r="B29" s="141" t="s">
        <v>9</v>
      </c>
      <c r="C29" s="142"/>
      <c r="D29" s="513"/>
      <c r="E29" s="514"/>
      <c r="F29" s="515"/>
    </row>
    <row r="30" spans="1:10">
      <c r="B30" s="446" t="s">
        <v>27</v>
      </c>
      <c r="C30" s="447"/>
      <c r="D30" s="448"/>
      <c r="E30" s="448"/>
      <c r="F30" s="449"/>
    </row>
    <row r="31" spans="1:10" ht="15" thickBot="1">
      <c r="B31" s="442" t="s">
        <v>25</v>
      </c>
      <c r="C31" s="443"/>
      <c r="D31" s="444"/>
      <c r="E31" s="444"/>
      <c r="F31" s="445"/>
    </row>
    <row r="32" spans="1:10" ht="15" thickBot="1">
      <c r="B32" s="148"/>
    </row>
    <row r="33" spans="2:9" ht="15" thickBot="1">
      <c r="B33" s="147"/>
    </row>
    <row r="34" spans="2:9" ht="15.75" thickBot="1">
      <c r="B34" s="507" t="s">
        <v>229</v>
      </c>
      <c r="C34" s="508"/>
      <c r="D34" s="508"/>
      <c r="E34" s="508"/>
      <c r="F34" s="508"/>
      <c r="G34" s="508"/>
      <c r="H34" s="509"/>
      <c r="I34" s="5"/>
    </row>
    <row r="35" spans="2:9">
      <c r="B35" s="498" t="s">
        <v>230</v>
      </c>
      <c r="C35" s="499"/>
      <c r="D35" s="516"/>
      <c r="E35" s="516"/>
      <c r="F35" s="145" t="s">
        <v>231</v>
      </c>
      <c r="G35" s="517"/>
      <c r="H35" s="518"/>
    </row>
    <row r="36" spans="2:9">
      <c r="B36" s="498" t="s">
        <v>232</v>
      </c>
      <c r="C36" s="499"/>
      <c r="D36" s="516"/>
      <c r="E36" s="516"/>
      <c r="F36" s="145" t="s">
        <v>233</v>
      </c>
      <c r="G36" s="516"/>
      <c r="H36" s="518"/>
    </row>
    <row r="37" spans="2:9">
      <c r="B37" s="498" t="s">
        <v>234</v>
      </c>
      <c r="C37" s="499"/>
      <c r="D37" s="500"/>
      <c r="E37" s="500"/>
      <c r="F37" s="500"/>
      <c r="G37" s="500"/>
      <c r="H37" s="501"/>
    </row>
    <row r="38" spans="2:9" ht="15" thickBot="1">
      <c r="B38" s="502" t="s">
        <v>39</v>
      </c>
      <c r="C38" s="503"/>
      <c r="D38" s="504"/>
      <c r="E38" s="505"/>
      <c r="F38" s="505"/>
      <c r="G38" s="505"/>
      <c r="H38" s="506"/>
    </row>
  </sheetData>
  <mergeCells count="71">
    <mergeCell ref="B37:C37"/>
    <mergeCell ref="D37:H37"/>
    <mergeCell ref="B38:C38"/>
    <mergeCell ref="D38:H38"/>
    <mergeCell ref="B25:F25"/>
    <mergeCell ref="D26:F26"/>
    <mergeCell ref="D27:F27"/>
    <mergeCell ref="B34:H34"/>
    <mergeCell ref="B35:C35"/>
    <mergeCell ref="D35:E35"/>
    <mergeCell ref="G35:H35"/>
    <mergeCell ref="B36:C36"/>
    <mergeCell ref="D36:E36"/>
    <mergeCell ref="G36:H36"/>
    <mergeCell ref="D28:F28"/>
    <mergeCell ref="D29:F29"/>
    <mergeCell ref="B10:C10"/>
    <mergeCell ref="D10:E10"/>
    <mergeCell ref="H10:I10"/>
    <mergeCell ref="F10:G10"/>
    <mergeCell ref="B13:C13"/>
    <mergeCell ref="D13:I13"/>
    <mergeCell ref="F11:G11"/>
    <mergeCell ref="B11:C11"/>
    <mergeCell ref="D11:E11"/>
    <mergeCell ref="H11:I11"/>
    <mergeCell ref="B12:C12"/>
    <mergeCell ref="D12:I12"/>
    <mergeCell ref="E22:F22"/>
    <mergeCell ref="E16:F16"/>
    <mergeCell ref="E17:F17"/>
    <mergeCell ref="E18:F18"/>
    <mergeCell ref="E19:F19"/>
    <mergeCell ref="E20:F20"/>
    <mergeCell ref="H8:I8"/>
    <mergeCell ref="B9:C9"/>
    <mergeCell ref="D9:E9"/>
    <mergeCell ref="H9:I9"/>
    <mergeCell ref="F8:G8"/>
    <mergeCell ref="F9:G9"/>
    <mergeCell ref="H7:I7"/>
    <mergeCell ref="F6:G6"/>
    <mergeCell ref="F7:G7"/>
    <mergeCell ref="B6:C6"/>
    <mergeCell ref="D6:E6"/>
    <mergeCell ref="H6:I6"/>
    <mergeCell ref="H5:I5"/>
    <mergeCell ref="F5:G5"/>
    <mergeCell ref="B2:I2"/>
    <mergeCell ref="B3:C3"/>
    <mergeCell ref="D3:E3"/>
    <mergeCell ref="H3:I3"/>
    <mergeCell ref="B4:C4"/>
    <mergeCell ref="D4:I4"/>
    <mergeCell ref="F3:G3"/>
    <mergeCell ref="B31:C31"/>
    <mergeCell ref="D31:F31"/>
    <mergeCell ref="B30:C30"/>
    <mergeCell ref="D30:F30"/>
    <mergeCell ref="B5:C5"/>
    <mergeCell ref="D5:E5"/>
    <mergeCell ref="B7:C7"/>
    <mergeCell ref="D7:E7"/>
    <mergeCell ref="B8:C8"/>
    <mergeCell ref="D8:E8"/>
    <mergeCell ref="B14:I14"/>
    <mergeCell ref="B23:C23"/>
    <mergeCell ref="D23:I23"/>
    <mergeCell ref="B22:C22"/>
    <mergeCell ref="E15:F15"/>
    <mergeCell ref="E21:F21"/>
  </mergeCells>
  <dataValidations count="1">
    <dataValidation type="list" allowBlank="1" showInputMessage="1" showErrorMessage="1" sqref="D8" xr:uid="{42B8D1F6-56BB-4959-9EAC-029906E5A5EA}">
      <formula1>"Proprietorship, Partnership, Private Ltd Company, Limited Liablity Partnership, Public Ltd Co, Trust, Society"</formula1>
    </dataValidation>
  </dataValidations>
  <pageMargins left="0.7" right="0.7" top="0.75" bottom="0.75" header="0.3" footer="0.3"/>
  <pageSetup orientation="portrait" horizontalDpi="300" verticalDpi="300" r:id="rId1"/>
  <ignoredErrors>
    <ignoredError xmlns:x16r3="http://schemas.microsoft.com/office/spreadsheetml/2018/08/main" sqref="H6" x16r3:misleadingForma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1B808-338C-46B4-841F-1FE6DDA8CAB1}">
  <sheetPr codeName="Sheet19">
    <tabColor theme="3" tint="-0.499984740745262"/>
  </sheetPr>
  <dimension ref="A1:AC24"/>
  <sheetViews>
    <sheetView showRowColHeaders="0" workbookViewId="0">
      <selection activeCell="K5" sqref="K5"/>
    </sheetView>
  </sheetViews>
  <sheetFormatPr defaultColWidth="9" defaultRowHeight="12.75"/>
  <cols>
    <col min="1" max="1" width="2.375" style="8" customWidth="1"/>
    <col min="2" max="2" width="2.75" style="8" customWidth="1"/>
    <col min="3" max="3" width="22.5" style="8" customWidth="1"/>
    <col min="4" max="5" width="15.5" style="8" customWidth="1"/>
    <col min="6" max="6" width="31" style="8" customWidth="1"/>
    <col min="7" max="8" width="15.5" style="8" customWidth="1"/>
    <col min="9" max="9" width="8" style="8" customWidth="1"/>
    <col min="10" max="16384" width="9" style="8"/>
  </cols>
  <sheetData>
    <row r="1" spans="1:29" ht="13.5" thickBot="1"/>
    <row r="2" spans="1:29" ht="17.25" thickBot="1">
      <c r="A2" s="9"/>
      <c r="B2" s="527" t="s">
        <v>40</v>
      </c>
      <c r="C2" s="528"/>
      <c r="D2" s="528"/>
      <c r="E2" s="528"/>
      <c r="F2" s="528"/>
      <c r="G2" s="528"/>
      <c r="H2" s="529"/>
      <c r="I2" s="8" t="s">
        <v>502</v>
      </c>
    </row>
    <row r="3" spans="1:29">
      <c r="B3" s="530" t="s">
        <v>41</v>
      </c>
      <c r="C3" s="531"/>
      <c r="D3" s="532"/>
      <c r="E3" s="532"/>
      <c r="F3" s="10" t="s">
        <v>142</v>
      </c>
      <c r="G3" s="532"/>
      <c r="H3" s="533"/>
      <c r="I3" s="8" t="s">
        <v>518</v>
      </c>
      <c r="K3" s="8" t="s">
        <v>519</v>
      </c>
    </row>
    <row r="4" spans="1:29" s="12" customFormat="1">
      <c r="A4" s="11">
        <v>2</v>
      </c>
      <c r="B4" s="534"/>
      <c r="C4" s="535"/>
      <c r="D4" s="535"/>
      <c r="E4" s="535"/>
      <c r="F4" s="535"/>
      <c r="G4" s="535"/>
      <c r="H4" s="536"/>
      <c r="I4" s="8"/>
      <c r="J4" s="8"/>
      <c r="K4" s="8" t="s">
        <v>520</v>
      </c>
      <c r="L4" s="8"/>
      <c r="M4" s="8"/>
      <c r="N4" s="8"/>
      <c r="O4" s="8"/>
      <c r="P4" s="8"/>
      <c r="Q4" s="8"/>
      <c r="R4" s="8"/>
      <c r="S4" s="8"/>
      <c r="T4" s="8"/>
      <c r="U4" s="8"/>
      <c r="V4" s="8"/>
      <c r="W4" s="8"/>
      <c r="X4" s="8"/>
      <c r="Y4" s="8"/>
      <c r="Z4" s="8"/>
      <c r="AA4" s="8"/>
      <c r="AB4" s="8"/>
      <c r="AC4" s="8"/>
    </row>
    <row r="5" spans="1:29">
      <c r="B5" s="13">
        <v>1</v>
      </c>
      <c r="C5" s="14" t="s">
        <v>42</v>
      </c>
      <c r="D5" s="524"/>
      <c r="E5" s="524"/>
      <c r="F5" s="15" t="s">
        <v>43</v>
      </c>
      <c r="G5" s="525"/>
      <c r="H5" s="526"/>
    </row>
    <row r="6" spans="1:29" ht="15">
      <c r="B6" s="16"/>
      <c r="C6" s="17"/>
      <c r="D6" s="537" t="s">
        <v>24</v>
      </c>
      <c r="E6" s="537"/>
      <c r="F6" s="149" t="s">
        <v>187</v>
      </c>
      <c r="G6" s="537" t="s">
        <v>176</v>
      </c>
      <c r="H6" s="538"/>
    </row>
    <row r="7" spans="1:29">
      <c r="B7" s="16"/>
      <c r="C7" s="18" t="s">
        <v>44</v>
      </c>
      <c r="D7" s="519"/>
      <c r="E7" s="519"/>
      <c r="F7" s="19"/>
      <c r="G7" s="519"/>
      <c r="H7" s="539"/>
    </row>
    <row r="8" spans="1:29" s="20" customFormat="1">
      <c r="B8" s="16"/>
      <c r="C8" s="21" t="s">
        <v>45</v>
      </c>
      <c r="D8" s="540"/>
      <c r="E8" s="540"/>
      <c r="F8" s="22"/>
      <c r="G8" s="540"/>
      <c r="H8" s="541"/>
    </row>
    <row r="9" spans="1:29">
      <c r="B9" s="16"/>
      <c r="C9" s="18" t="s">
        <v>46</v>
      </c>
      <c r="D9" s="519"/>
      <c r="E9" s="519"/>
      <c r="F9" s="19"/>
      <c r="G9" s="519"/>
      <c r="H9" s="539"/>
    </row>
    <row r="10" spans="1:29">
      <c r="B10" s="16"/>
      <c r="C10" s="18" t="s">
        <v>47</v>
      </c>
      <c r="D10" s="519"/>
      <c r="E10" s="519"/>
      <c r="F10" s="23"/>
      <c r="G10" s="520"/>
      <c r="H10" s="521"/>
    </row>
    <row r="11" spans="1:29">
      <c r="B11" s="16"/>
      <c r="C11" s="18" t="s">
        <v>48</v>
      </c>
      <c r="D11" s="520"/>
      <c r="E11" s="520"/>
      <c r="F11" s="23"/>
      <c r="G11" s="520"/>
      <c r="H11" s="521"/>
    </row>
    <row r="12" spans="1:29">
      <c r="B12" s="16"/>
      <c r="C12" s="18" t="s">
        <v>27</v>
      </c>
      <c r="D12" s="519"/>
      <c r="E12" s="519"/>
      <c r="F12" s="24"/>
      <c r="G12" s="522"/>
      <c r="H12" s="523"/>
    </row>
    <row r="13" spans="1:29">
      <c r="A13" s="11"/>
      <c r="B13" s="16"/>
      <c r="C13" s="18" t="s">
        <v>25</v>
      </c>
      <c r="D13" s="522"/>
      <c r="E13" s="522"/>
      <c r="F13" s="24"/>
      <c r="G13" s="522"/>
      <c r="H13" s="523"/>
    </row>
    <row r="14" spans="1:29" s="12" customFormat="1">
      <c r="A14" s="8"/>
      <c r="B14" s="534"/>
      <c r="C14" s="535"/>
      <c r="D14" s="535"/>
      <c r="E14" s="535"/>
      <c r="F14" s="535"/>
      <c r="G14" s="535"/>
      <c r="H14" s="536"/>
      <c r="I14" s="8"/>
      <c r="J14" s="8"/>
      <c r="K14" s="8"/>
      <c r="L14" s="8"/>
      <c r="M14" s="8"/>
      <c r="N14" s="8"/>
      <c r="O14" s="8"/>
      <c r="P14" s="8"/>
      <c r="Q14" s="8"/>
      <c r="R14" s="8"/>
      <c r="S14" s="8"/>
      <c r="T14" s="8"/>
      <c r="U14" s="8"/>
      <c r="V14" s="8"/>
      <c r="W14" s="8"/>
      <c r="X14" s="8"/>
      <c r="Y14" s="8"/>
      <c r="Z14" s="8"/>
      <c r="AA14" s="8"/>
      <c r="AB14" s="8"/>
      <c r="AC14" s="8"/>
    </row>
    <row r="15" spans="1:29">
      <c r="B15" s="13">
        <v>2</v>
      </c>
      <c r="C15" s="14" t="s">
        <v>42</v>
      </c>
      <c r="D15" s="524"/>
      <c r="E15" s="524"/>
      <c r="F15" s="15" t="s">
        <v>43</v>
      </c>
      <c r="G15" s="525"/>
      <c r="H15" s="526"/>
    </row>
    <row r="16" spans="1:29" ht="15">
      <c r="B16" s="16"/>
      <c r="C16" s="17"/>
      <c r="D16" s="537" t="s">
        <v>24</v>
      </c>
      <c r="E16" s="537"/>
      <c r="F16" s="149" t="s">
        <v>187</v>
      </c>
      <c r="G16" s="537" t="s">
        <v>176</v>
      </c>
      <c r="H16" s="538"/>
    </row>
    <row r="17" spans="1:8">
      <c r="A17" s="20"/>
      <c r="B17" s="16"/>
      <c r="C17" s="18" t="s">
        <v>44</v>
      </c>
      <c r="D17" s="519" t="s">
        <v>139</v>
      </c>
      <c r="E17" s="519"/>
      <c r="F17" s="67"/>
      <c r="G17" s="519"/>
      <c r="H17" s="539"/>
    </row>
    <row r="18" spans="1:8" s="20" customFormat="1">
      <c r="A18" s="8"/>
      <c r="B18" s="16"/>
      <c r="C18" s="21" t="s">
        <v>45</v>
      </c>
      <c r="D18" s="540"/>
      <c r="E18" s="540"/>
      <c r="F18" s="68"/>
      <c r="G18" s="540"/>
      <c r="H18" s="541"/>
    </row>
    <row r="19" spans="1:8">
      <c r="B19" s="16"/>
      <c r="C19" s="18" t="s">
        <v>46</v>
      </c>
      <c r="D19" s="519"/>
      <c r="E19" s="519"/>
      <c r="F19" s="67"/>
      <c r="G19" s="519"/>
      <c r="H19" s="539"/>
    </row>
    <row r="20" spans="1:8">
      <c r="B20" s="16"/>
      <c r="C20" s="18" t="s">
        <v>47</v>
      </c>
      <c r="D20" s="519"/>
      <c r="E20" s="519"/>
      <c r="F20" s="69"/>
      <c r="G20" s="520"/>
      <c r="H20" s="521"/>
    </row>
    <row r="21" spans="1:8">
      <c r="B21" s="16"/>
      <c r="C21" s="18" t="s">
        <v>48</v>
      </c>
      <c r="D21" s="520"/>
      <c r="E21" s="520"/>
      <c r="F21" s="69"/>
      <c r="G21" s="520"/>
      <c r="H21" s="521"/>
    </row>
    <row r="22" spans="1:8">
      <c r="B22" s="16"/>
      <c r="C22" s="18" t="s">
        <v>27</v>
      </c>
      <c r="D22" s="519"/>
      <c r="E22" s="519"/>
      <c r="F22" s="70"/>
      <c r="G22" s="522"/>
      <c r="H22" s="523"/>
    </row>
    <row r="23" spans="1:8">
      <c r="B23" s="16"/>
      <c r="C23" s="18" t="s">
        <v>25</v>
      </c>
      <c r="D23" s="522"/>
      <c r="E23" s="522"/>
      <c r="F23" s="70"/>
      <c r="G23" s="522"/>
      <c r="H23" s="523"/>
    </row>
    <row r="24" spans="1:8">
      <c r="B24" s="534"/>
      <c r="C24" s="535"/>
      <c r="D24" s="535"/>
      <c r="E24" s="535"/>
      <c r="F24" s="535"/>
      <c r="G24" s="535"/>
      <c r="H24" s="536"/>
    </row>
  </sheetData>
  <mergeCells count="43">
    <mergeCell ref="B24:H24"/>
    <mergeCell ref="D13:E13"/>
    <mergeCell ref="G13:H13"/>
    <mergeCell ref="B14:H14"/>
    <mergeCell ref="D12:E12"/>
    <mergeCell ref="G12:H12"/>
    <mergeCell ref="D15:E15"/>
    <mergeCell ref="G15:H15"/>
    <mergeCell ref="D16:E16"/>
    <mergeCell ref="G16:H16"/>
    <mergeCell ref="D17:E17"/>
    <mergeCell ref="G17:H17"/>
    <mergeCell ref="D18:E18"/>
    <mergeCell ref="G18:H18"/>
    <mergeCell ref="D19:E19"/>
    <mergeCell ref="G19:H19"/>
    <mergeCell ref="D9:E9"/>
    <mergeCell ref="G9:H9"/>
    <mergeCell ref="D10:E10"/>
    <mergeCell ref="G10:H10"/>
    <mergeCell ref="D11:E11"/>
    <mergeCell ref="G11:H11"/>
    <mergeCell ref="D6:E6"/>
    <mergeCell ref="G6:H6"/>
    <mergeCell ref="D7:E7"/>
    <mergeCell ref="G7:H7"/>
    <mergeCell ref="D8:E8"/>
    <mergeCell ref="G8:H8"/>
    <mergeCell ref="D5:E5"/>
    <mergeCell ref="G5:H5"/>
    <mergeCell ref="B2:H2"/>
    <mergeCell ref="B3:C3"/>
    <mergeCell ref="D3:E3"/>
    <mergeCell ref="G3:H3"/>
    <mergeCell ref="B4:H4"/>
    <mergeCell ref="D20:E20"/>
    <mergeCell ref="G20:H20"/>
    <mergeCell ref="D22:E22"/>
    <mergeCell ref="G22:H22"/>
    <mergeCell ref="D23:E23"/>
    <mergeCell ref="G23:H23"/>
    <mergeCell ref="D21:E21"/>
    <mergeCell ref="G21:H21"/>
  </mergeCells>
  <conditionalFormatting sqref="D8">
    <cfRule type="expression" dxfId="5" priority="6">
      <formula>$D8&lt;&gt;$D10</formula>
    </cfRule>
  </conditionalFormatting>
  <conditionalFormatting sqref="F8">
    <cfRule type="expression" dxfId="4" priority="5">
      <formula>$F8&lt;&gt;$F10</formula>
    </cfRule>
  </conditionalFormatting>
  <conditionalFormatting sqref="G8">
    <cfRule type="expression" dxfId="3" priority="4">
      <formula>$G8&lt;&gt;$G10</formula>
    </cfRule>
  </conditionalFormatting>
  <conditionalFormatting sqref="D18">
    <cfRule type="expression" dxfId="2" priority="3">
      <formula>$D18&lt;&gt;$D20</formula>
    </cfRule>
  </conditionalFormatting>
  <conditionalFormatting sqref="F18">
    <cfRule type="expression" dxfId="1" priority="2">
      <formula>$F18&lt;&gt;$F20</formula>
    </cfRule>
  </conditionalFormatting>
  <conditionalFormatting sqref="G18">
    <cfRule type="expression" dxfId="0" priority="1">
      <formula>$G18&lt;&gt;$G20</formula>
    </cfRule>
  </conditionalFormatting>
  <dataValidations count="2">
    <dataValidation type="list" allowBlank="1" showInputMessage="1" showErrorMessage="1" sqref="D7 D17" xr:uid="{7AA5B7E6-DDBD-47F9-A20C-581B76A31239}">
      <formula1>"Available,Not Available"</formula1>
    </dataValidation>
    <dataValidation type="list" allowBlank="1" showInputMessage="1" showErrorMessage="1" sqref="D12 F12:G12 D22 F22:G22" xr:uid="{8D64ECB4-0010-4D7F-B11A-3F2E9998EF78}">
      <formula1>"Active,In-Active,Not Valid"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31B7C-426A-40C8-909D-EA988D9A83AE}">
  <sheetPr codeName="Sheet21">
    <tabColor theme="3" tint="-0.499984740745262"/>
  </sheetPr>
  <dimension ref="B1:J46"/>
  <sheetViews>
    <sheetView showGridLines="0" showRowColHeaders="0" topLeftCell="A16" workbookViewId="0">
      <selection activeCell="J2" sqref="J2"/>
    </sheetView>
  </sheetViews>
  <sheetFormatPr defaultColWidth="9" defaultRowHeight="14.25" outlineLevelRow="1"/>
  <cols>
    <col min="1" max="1" width="2.375" style="26" customWidth="1"/>
    <col min="2" max="2" width="3.25" style="26" customWidth="1"/>
    <col min="3" max="3" width="11.125" style="25" customWidth="1"/>
    <col min="4" max="7" width="12.875" style="25" customWidth="1"/>
    <col min="8" max="16384" width="9" style="26"/>
  </cols>
  <sheetData>
    <row r="1" spans="2:10" s="25" customFormat="1" ht="13.5" thickBot="1"/>
    <row r="2" spans="2:10" ht="21" customHeight="1" thickBot="1">
      <c r="B2" s="546" t="s">
        <v>49</v>
      </c>
      <c r="C2" s="547"/>
      <c r="D2" s="547"/>
      <c r="E2" s="547"/>
      <c r="F2" s="547"/>
      <c r="G2" s="548"/>
      <c r="H2" s="26" t="s">
        <v>502</v>
      </c>
      <c r="J2" s="812" t="s">
        <v>521</v>
      </c>
    </row>
    <row r="3" spans="2:10" ht="15" customHeight="1">
      <c r="B3" s="549" t="s">
        <v>50</v>
      </c>
      <c r="C3" s="550"/>
      <c r="D3" s="550"/>
      <c r="E3" s="551"/>
      <c r="F3" s="551"/>
      <c r="G3" s="552"/>
    </row>
    <row r="4" spans="2:10" s="27" customFormat="1" ht="28.5" customHeight="1">
      <c r="B4" s="542" t="s">
        <v>51</v>
      </c>
      <c r="C4" s="543"/>
      <c r="D4" s="543"/>
      <c r="E4" s="544"/>
      <c r="F4" s="544"/>
      <c r="G4" s="545"/>
    </row>
    <row r="5" spans="2:10" s="27" customFormat="1" ht="28.5" customHeight="1">
      <c r="B5" s="542" t="s">
        <v>130</v>
      </c>
      <c r="C5" s="543"/>
      <c r="D5" s="543"/>
      <c r="E5" s="544"/>
      <c r="F5" s="544"/>
      <c r="G5" s="545"/>
    </row>
    <row r="6" spans="2:10" ht="13.5" customHeight="1">
      <c r="B6" s="553" t="s">
        <v>131</v>
      </c>
      <c r="C6" s="554"/>
      <c r="D6" s="554"/>
      <c r="E6" s="555"/>
      <c r="F6" s="556"/>
      <c r="G6" s="557"/>
    </row>
    <row r="7" spans="2:10" ht="13.5" customHeight="1">
      <c r="B7" s="553" t="s">
        <v>52</v>
      </c>
      <c r="C7" s="554"/>
      <c r="D7" s="554"/>
      <c r="E7" s="556"/>
      <c r="F7" s="556"/>
      <c r="G7" s="557"/>
    </row>
    <row r="8" spans="2:10" ht="13.5" customHeight="1">
      <c r="B8" s="553" t="s">
        <v>54</v>
      </c>
      <c r="C8" s="554"/>
      <c r="D8" s="554"/>
      <c r="E8" s="558"/>
      <c r="F8" s="558"/>
      <c r="G8" s="559"/>
    </row>
    <row r="9" spans="2:10" ht="13.5" customHeight="1">
      <c r="B9" s="553" t="s">
        <v>53</v>
      </c>
      <c r="C9" s="554"/>
      <c r="D9" s="554"/>
      <c r="E9" s="556"/>
      <c r="F9" s="556"/>
      <c r="G9" s="557"/>
    </row>
    <row r="10" spans="2:10" ht="36.75" customHeight="1">
      <c r="B10" s="553" t="s">
        <v>132</v>
      </c>
      <c r="C10" s="554"/>
      <c r="D10" s="554"/>
      <c r="E10" s="544"/>
      <c r="F10" s="544"/>
      <c r="G10" s="545"/>
    </row>
    <row r="11" spans="2:10" ht="36.75" customHeight="1">
      <c r="B11" s="553" t="s">
        <v>133</v>
      </c>
      <c r="C11" s="554"/>
      <c r="D11" s="554"/>
      <c r="E11" s="544"/>
      <c r="F11" s="544"/>
      <c r="G11" s="545"/>
    </row>
    <row r="12" spans="2:10" ht="36.75" customHeight="1">
      <c r="B12" s="553" t="s">
        <v>134</v>
      </c>
      <c r="C12" s="554"/>
      <c r="D12" s="554"/>
      <c r="E12" s="544"/>
      <c r="F12" s="544"/>
      <c r="G12" s="545"/>
    </row>
    <row r="13" spans="2:10" ht="13.5" customHeight="1">
      <c r="B13" s="553" t="s">
        <v>135</v>
      </c>
      <c r="C13" s="554"/>
      <c r="D13" s="554"/>
      <c r="E13" s="556"/>
      <c r="F13" s="556"/>
      <c r="G13" s="557"/>
    </row>
    <row r="14" spans="2:10" ht="13.5" customHeight="1">
      <c r="B14" s="553" t="s">
        <v>25</v>
      </c>
      <c r="C14" s="554"/>
      <c r="D14" s="554"/>
      <c r="E14" s="560"/>
      <c r="F14" s="556"/>
      <c r="G14" s="557"/>
    </row>
    <row r="15" spans="2:10">
      <c r="B15" s="28"/>
      <c r="C15" s="100"/>
      <c r="D15" s="100"/>
      <c r="E15" s="100"/>
      <c r="F15" s="100"/>
      <c r="G15" s="29"/>
    </row>
    <row r="16" spans="2:10" ht="25.5">
      <c r="B16" s="30" t="s">
        <v>55</v>
      </c>
      <c r="C16" s="31" t="s">
        <v>56</v>
      </c>
      <c r="D16" s="31" t="s">
        <v>57</v>
      </c>
      <c r="E16" s="31" t="s">
        <v>58</v>
      </c>
      <c r="F16" s="31" t="s">
        <v>59</v>
      </c>
      <c r="G16" s="32" t="s">
        <v>27</v>
      </c>
    </row>
    <row r="17" spans="2:8" ht="13.5" customHeight="1">
      <c r="B17" s="33">
        <v>1</v>
      </c>
      <c r="C17" s="34" t="s">
        <v>140</v>
      </c>
      <c r="D17" s="34"/>
      <c r="E17" s="34"/>
      <c r="F17" s="35"/>
      <c r="G17" s="36" t="s">
        <v>141</v>
      </c>
    </row>
    <row r="18" spans="2:8" ht="13.5" customHeight="1">
      <c r="B18" s="33">
        <v>2</v>
      </c>
      <c r="C18" s="34" t="s">
        <v>140</v>
      </c>
      <c r="D18" s="34"/>
      <c r="E18" s="34"/>
      <c r="F18" s="35"/>
      <c r="G18" s="36" t="s">
        <v>141</v>
      </c>
    </row>
    <row r="19" spans="2:8" ht="13.5" customHeight="1">
      <c r="B19" s="33">
        <v>3</v>
      </c>
      <c r="C19" s="34" t="s">
        <v>140</v>
      </c>
      <c r="D19" s="34"/>
      <c r="E19" s="34"/>
      <c r="F19" s="35"/>
      <c r="G19" s="36" t="s">
        <v>141</v>
      </c>
    </row>
    <row r="20" spans="2:8" ht="13.5" customHeight="1">
      <c r="B20" s="33">
        <v>4</v>
      </c>
      <c r="C20" s="34" t="s">
        <v>140</v>
      </c>
      <c r="D20" s="34"/>
      <c r="E20" s="34"/>
      <c r="F20" s="35"/>
      <c r="G20" s="36" t="s">
        <v>141</v>
      </c>
    </row>
    <row r="21" spans="2:8" ht="13.5" customHeight="1">
      <c r="B21" s="33">
        <v>5</v>
      </c>
      <c r="C21" s="34" t="s">
        <v>140</v>
      </c>
      <c r="D21" s="34"/>
      <c r="E21" s="34"/>
      <c r="F21" s="35"/>
      <c r="G21" s="36" t="s">
        <v>141</v>
      </c>
    </row>
    <row r="22" spans="2:8" ht="13.5" customHeight="1">
      <c r="B22" s="33">
        <v>6</v>
      </c>
      <c r="C22" s="34" t="s">
        <v>140</v>
      </c>
      <c r="D22" s="34"/>
      <c r="E22" s="34"/>
      <c r="F22" s="35"/>
      <c r="G22" s="36" t="s">
        <v>141</v>
      </c>
    </row>
    <row r="23" spans="2:8" ht="13.5" customHeight="1">
      <c r="B23" s="33">
        <v>7</v>
      </c>
      <c r="C23" s="34" t="s">
        <v>140</v>
      </c>
      <c r="D23" s="34"/>
      <c r="E23" s="34"/>
      <c r="F23" s="35"/>
      <c r="G23" s="36" t="s">
        <v>141</v>
      </c>
    </row>
    <row r="24" spans="2:8" ht="13.5" customHeight="1">
      <c r="B24" s="33">
        <v>8</v>
      </c>
      <c r="C24" s="34" t="s">
        <v>140</v>
      </c>
      <c r="D24" s="34"/>
      <c r="E24" s="34"/>
      <c r="F24" s="35"/>
      <c r="G24" s="36" t="s">
        <v>141</v>
      </c>
    </row>
    <row r="25" spans="2:8" ht="13.5" customHeight="1">
      <c r="B25" s="33">
        <v>9</v>
      </c>
      <c r="C25" s="34" t="s">
        <v>140</v>
      </c>
      <c r="D25" s="34"/>
      <c r="E25" s="34"/>
      <c r="F25" s="35"/>
      <c r="G25" s="36" t="s">
        <v>141</v>
      </c>
    </row>
    <row r="26" spans="2:8" ht="13.5" customHeight="1" thickBot="1">
      <c r="B26" s="37">
        <v>10</v>
      </c>
      <c r="C26" s="38" t="s">
        <v>140</v>
      </c>
      <c r="D26" s="38"/>
      <c r="E26" s="38"/>
      <c r="F26" s="39"/>
      <c r="G26" s="40" t="s">
        <v>141</v>
      </c>
    </row>
    <row r="27" spans="2:8" ht="15" thickBot="1"/>
    <row r="28" spans="2:8" ht="17.25" outlineLevel="1" thickBot="1">
      <c r="B28" s="546" t="s">
        <v>136</v>
      </c>
      <c r="C28" s="547"/>
      <c r="D28" s="547"/>
      <c r="E28" s="547"/>
      <c r="F28" s="547"/>
      <c r="G28" s="548"/>
    </row>
    <row r="29" spans="2:8" ht="30" outlineLevel="1">
      <c r="B29" s="563" t="s">
        <v>113</v>
      </c>
      <c r="C29" s="564"/>
      <c r="D29" s="101"/>
      <c r="E29" s="102"/>
      <c r="F29" s="103" t="s">
        <v>137</v>
      </c>
      <c r="G29" s="104"/>
    </row>
    <row r="30" spans="2:8" ht="15" outlineLevel="1">
      <c r="B30" s="565" t="s">
        <v>114</v>
      </c>
      <c r="C30" s="566"/>
      <c r="D30" s="567"/>
      <c r="E30" s="567"/>
      <c r="F30" s="55" t="s">
        <v>115</v>
      </c>
      <c r="G30" s="65"/>
    </row>
    <row r="31" spans="2:8" outlineLevel="1">
      <c r="B31" s="568" t="s">
        <v>116</v>
      </c>
      <c r="C31" s="569"/>
      <c r="D31" s="570" t="s">
        <v>138</v>
      </c>
      <c r="E31" s="570"/>
      <c r="F31" s="570"/>
      <c r="G31" s="571" t="s">
        <v>117</v>
      </c>
      <c r="H31" s="25"/>
    </row>
    <row r="32" spans="2:8" ht="25.5" outlineLevel="1">
      <c r="B32" s="568"/>
      <c r="C32" s="569"/>
      <c r="D32" s="66" t="s">
        <v>118</v>
      </c>
      <c r="E32" s="66" t="s">
        <v>119</v>
      </c>
      <c r="F32" s="66" t="s">
        <v>120</v>
      </c>
      <c r="G32" s="571"/>
      <c r="H32" s="25"/>
    </row>
    <row r="33" spans="2:8" outlineLevel="1">
      <c r="B33" s="561">
        <v>43556</v>
      </c>
      <c r="C33" s="562"/>
      <c r="D33" s="56"/>
      <c r="E33" s="56"/>
      <c r="F33" s="56"/>
      <c r="G33" s="57">
        <f>SUM(D33:F33)</f>
        <v>0</v>
      </c>
      <c r="H33" s="25"/>
    </row>
    <row r="34" spans="2:8" outlineLevel="1">
      <c r="B34" s="561">
        <f>EDATE(B33,1)</f>
        <v>43586</v>
      </c>
      <c r="C34" s="562"/>
      <c r="D34" s="56"/>
      <c r="E34" s="56"/>
      <c r="F34" s="56"/>
      <c r="G34" s="57">
        <f t="shared" ref="G34:G44" si="0">SUM(D34:F34)</f>
        <v>0</v>
      </c>
      <c r="H34" s="25"/>
    </row>
    <row r="35" spans="2:8" outlineLevel="1">
      <c r="B35" s="561">
        <f t="shared" ref="B35:B44" si="1">EDATE(B34,1)</f>
        <v>43617</v>
      </c>
      <c r="C35" s="562"/>
      <c r="D35" s="56"/>
      <c r="E35" s="56"/>
      <c r="F35" s="56"/>
      <c r="G35" s="57">
        <f t="shared" si="0"/>
        <v>0</v>
      </c>
      <c r="H35" s="25"/>
    </row>
    <row r="36" spans="2:8" outlineLevel="1">
      <c r="B36" s="561">
        <f t="shared" si="1"/>
        <v>43647</v>
      </c>
      <c r="C36" s="562"/>
      <c r="D36" s="56"/>
      <c r="E36" s="56"/>
      <c r="F36" s="56"/>
      <c r="G36" s="57">
        <f t="shared" si="0"/>
        <v>0</v>
      </c>
      <c r="H36" s="25"/>
    </row>
    <row r="37" spans="2:8" outlineLevel="1">
      <c r="B37" s="561">
        <f t="shared" si="1"/>
        <v>43678</v>
      </c>
      <c r="C37" s="562"/>
      <c r="D37" s="56"/>
      <c r="E37" s="56"/>
      <c r="F37" s="56"/>
      <c r="G37" s="57">
        <f t="shared" si="0"/>
        <v>0</v>
      </c>
      <c r="H37" s="25"/>
    </row>
    <row r="38" spans="2:8" outlineLevel="1">
      <c r="B38" s="561">
        <f t="shared" si="1"/>
        <v>43709</v>
      </c>
      <c r="C38" s="562"/>
      <c r="D38" s="56"/>
      <c r="E38" s="56"/>
      <c r="F38" s="56"/>
      <c r="G38" s="57">
        <f t="shared" si="0"/>
        <v>0</v>
      </c>
      <c r="H38" s="25"/>
    </row>
    <row r="39" spans="2:8" outlineLevel="1">
      <c r="B39" s="561">
        <f t="shared" si="1"/>
        <v>43739</v>
      </c>
      <c r="C39" s="562"/>
      <c r="D39" s="56"/>
      <c r="E39" s="56"/>
      <c r="F39" s="56"/>
      <c r="G39" s="57">
        <f t="shared" si="0"/>
        <v>0</v>
      </c>
      <c r="H39" s="25"/>
    </row>
    <row r="40" spans="2:8" outlineLevel="1">
      <c r="B40" s="561">
        <f t="shared" si="1"/>
        <v>43770</v>
      </c>
      <c r="C40" s="562"/>
      <c r="D40" s="56"/>
      <c r="E40" s="56"/>
      <c r="F40" s="56"/>
      <c r="G40" s="57">
        <f t="shared" si="0"/>
        <v>0</v>
      </c>
      <c r="H40" s="25"/>
    </row>
    <row r="41" spans="2:8" outlineLevel="1">
      <c r="B41" s="561">
        <f t="shared" si="1"/>
        <v>43800</v>
      </c>
      <c r="C41" s="562"/>
      <c r="D41" s="56"/>
      <c r="E41" s="56"/>
      <c r="F41" s="56"/>
      <c r="G41" s="57">
        <f t="shared" si="0"/>
        <v>0</v>
      </c>
      <c r="H41" s="25"/>
    </row>
    <row r="42" spans="2:8" outlineLevel="1">
      <c r="B42" s="561">
        <f t="shared" si="1"/>
        <v>43831</v>
      </c>
      <c r="C42" s="562"/>
      <c r="D42" s="56"/>
      <c r="E42" s="56"/>
      <c r="F42" s="56"/>
      <c r="G42" s="57">
        <f t="shared" si="0"/>
        <v>0</v>
      </c>
      <c r="H42" s="25"/>
    </row>
    <row r="43" spans="2:8" outlineLevel="1">
      <c r="B43" s="561">
        <f t="shared" si="1"/>
        <v>43862</v>
      </c>
      <c r="C43" s="562"/>
      <c r="D43" s="56"/>
      <c r="E43" s="56"/>
      <c r="F43" s="56"/>
      <c r="G43" s="57">
        <f t="shared" si="0"/>
        <v>0</v>
      </c>
      <c r="H43" s="25"/>
    </row>
    <row r="44" spans="2:8" outlineLevel="1">
      <c r="B44" s="561">
        <f t="shared" si="1"/>
        <v>43891</v>
      </c>
      <c r="C44" s="562"/>
      <c r="D44" s="56"/>
      <c r="E44" s="56"/>
      <c r="F44" s="56"/>
      <c r="G44" s="57">
        <f t="shared" si="0"/>
        <v>0</v>
      </c>
      <c r="H44" s="25"/>
    </row>
    <row r="45" spans="2:8" ht="15" outlineLevel="1">
      <c r="B45" s="572" t="s">
        <v>121</v>
      </c>
      <c r="C45" s="573"/>
      <c r="D45" s="58">
        <f>SUM(D33:D44)</f>
        <v>0</v>
      </c>
      <c r="E45" s="58">
        <f>SUM(E33:E44)</f>
        <v>0</v>
      </c>
      <c r="F45" s="58">
        <f>SUM(F33:F44)</f>
        <v>0</v>
      </c>
      <c r="G45" s="59">
        <f>SUM(G33:G44)</f>
        <v>0</v>
      </c>
      <c r="H45" s="25"/>
    </row>
    <row r="46" spans="2:8" ht="15" outlineLevel="1" thickBot="1">
      <c r="B46" s="60" t="s">
        <v>3</v>
      </c>
      <c r="C46" s="61"/>
      <c r="D46" s="62" t="str">
        <f>IFERROR(_xlfn.IFS($G$30="Monthly",AVERAGE(D33:D44),$G$30="Quaterly",AVERAGE(D33:D36),$G$30="Half Yearly",AVERAGE(D33:D34),$G$30="Annually",D33),"")</f>
        <v/>
      </c>
      <c r="E46" s="62" t="str">
        <f t="shared" ref="E46:G46" si="2">IFERROR(_xlfn.IFS($G$30="Monthly",AVERAGE(E33:E44),$G$30="Quaterly",AVERAGE(E33:E36),$G$30="Half Yearly",AVERAGE(E33:E34),$G$30="Annually",E33),"")</f>
        <v/>
      </c>
      <c r="F46" s="62" t="str">
        <f t="shared" si="2"/>
        <v/>
      </c>
      <c r="G46" s="63" t="str">
        <f t="shared" si="2"/>
        <v/>
      </c>
      <c r="H46" s="25"/>
    </row>
  </sheetData>
  <mergeCells count="45">
    <mergeCell ref="B45:C45"/>
    <mergeCell ref="B39:C39"/>
    <mergeCell ref="B40:C40"/>
    <mergeCell ref="B41:C41"/>
    <mergeCell ref="B42:C42"/>
    <mergeCell ref="B43:C43"/>
    <mergeCell ref="B44:C44"/>
    <mergeCell ref="B38:C38"/>
    <mergeCell ref="B28:G28"/>
    <mergeCell ref="B29:C29"/>
    <mergeCell ref="B30:C30"/>
    <mergeCell ref="D30:E30"/>
    <mergeCell ref="B31:C32"/>
    <mergeCell ref="D31:F31"/>
    <mergeCell ref="G31:G32"/>
    <mergeCell ref="B33:C33"/>
    <mergeCell ref="B34:C34"/>
    <mergeCell ref="B35:C35"/>
    <mergeCell ref="B36:C36"/>
    <mergeCell ref="B37:C37"/>
    <mergeCell ref="B12:D12"/>
    <mergeCell ref="E12:G12"/>
    <mergeCell ref="B13:D13"/>
    <mergeCell ref="E13:G13"/>
    <mergeCell ref="B14:D14"/>
    <mergeCell ref="E14:G14"/>
    <mergeCell ref="B9:D9"/>
    <mergeCell ref="E9:G9"/>
    <mergeCell ref="B10:D10"/>
    <mergeCell ref="E10:G10"/>
    <mergeCell ref="B11:D11"/>
    <mergeCell ref="E11:G11"/>
    <mergeCell ref="B6:D6"/>
    <mergeCell ref="E6:G6"/>
    <mergeCell ref="B7:D7"/>
    <mergeCell ref="E7:G7"/>
    <mergeCell ref="B8:D8"/>
    <mergeCell ref="E8:G8"/>
    <mergeCell ref="B5:D5"/>
    <mergeCell ref="E5:G5"/>
    <mergeCell ref="B2:G2"/>
    <mergeCell ref="B3:D3"/>
    <mergeCell ref="E3:G3"/>
    <mergeCell ref="B4:D4"/>
    <mergeCell ref="E4:G4"/>
  </mergeCells>
  <dataValidations count="1">
    <dataValidation type="list" allowBlank="1" showInputMessage="1" showErrorMessage="1" sqref="G30" xr:uid="{87CE6D67-B9CA-411B-8845-35BE8A03E549}">
      <formula1>"Monthly,Quaterly,Half Yearly,Annually"</formula1>
    </dataValidation>
  </dataValidations>
  <pageMargins left="0.7" right="0.7" top="0.75" bottom="0.75" header="0.3" footer="0.3"/>
  <pageSetup paperSize="9" orientation="portrait" horizontalDpi="4294967292" verticalDpi="0" copies="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92D22-6EBA-4A82-A6E7-36957C5ABBBD}">
  <sheetPr codeName="Sheet20">
    <tabColor theme="3" tint="-0.499984740745262"/>
  </sheetPr>
  <dimension ref="B1:J38"/>
  <sheetViews>
    <sheetView showRowColHeaders="0" tabSelected="1" workbookViewId="0">
      <selection activeCell="I4" sqref="I4"/>
    </sheetView>
  </sheetViews>
  <sheetFormatPr defaultColWidth="9" defaultRowHeight="15"/>
  <cols>
    <col min="1" max="1" width="2.375" style="71" customWidth="1"/>
    <col min="2" max="2" width="3.375" style="71" customWidth="1"/>
    <col min="3" max="3" width="17" style="71" customWidth="1"/>
    <col min="4" max="4" width="20.75" style="71" customWidth="1"/>
    <col min="5" max="5" width="35.625" style="71" customWidth="1"/>
    <col min="6" max="8" width="11.125" style="71" customWidth="1"/>
    <col min="9" max="9" width="12" style="71" customWidth="1"/>
    <col min="10" max="10" width="54.875" style="71" customWidth="1"/>
    <col min="11" max="16384" width="9" style="71"/>
  </cols>
  <sheetData>
    <row r="1" spans="2:9" ht="15.75" thickBot="1"/>
    <row r="2" spans="2:9" ht="20.25" customHeight="1" thickBot="1">
      <c r="B2" s="579" t="s">
        <v>60</v>
      </c>
      <c r="C2" s="580"/>
      <c r="D2" s="580"/>
      <c r="E2" s="580"/>
      <c r="F2" s="580"/>
      <c r="G2" s="581"/>
      <c r="H2" s="422" t="s">
        <v>503</v>
      </c>
      <c r="I2" s="813" t="s">
        <v>522</v>
      </c>
    </row>
    <row r="3" spans="2:9">
      <c r="B3" s="582" t="s">
        <v>61</v>
      </c>
      <c r="C3" s="583"/>
      <c r="D3" s="584"/>
      <c r="E3" s="585"/>
      <c r="F3" s="585"/>
      <c r="G3" s="586"/>
      <c r="I3" s="813" t="s">
        <v>523</v>
      </c>
    </row>
    <row r="4" spans="2:9">
      <c r="B4" s="574" t="s">
        <v>62</v>
      </c>
      <c r="C4" s="575"/>
      <c r="D4" s="576"/>
      <c r="E4" s="577"/>
      <c r="F4" s="577"/>
      <c r="G4" s="578"/>
    </row>
    <row r="5" spans="2:9">
      <c r="B5" s="574" t="s">
        <v>63</v>
      </c>
      <c r="C5" s="575"/>
      <c r="D5" s="576"/>
      <c r="E5" s="577"/>
      <c r="F5" s="577"/>
      <c r="G5" s="578"/>
      <c r="I5" s="117"/>
    </row>
    <row r="6" spans="2:9">
      <c r="B6" s="574" t="s">
        <v>64</v>
      </c>
      <c r="C6" s="575"/>
      <c r="D6" s="576"/>
      <c r="E6" s="587"/>
      <c r="F6" s="588"/>
      <c r="G6" s="589"/>
    </row>
    <row r="7" spans="2:9">
      <c r="B7" s="574" t="s">
        <v>65</v>
      </c>
      <c r="C7" s="575"/>
      <c r="D7" s="576"/>
      <c r="E7" s="577"/>
      <c r="F7" s="577"/>
      <c r="G7" s="578"/>
    </row>
    <row r="8" spans="2:9">
      <c r="B8" s="574" t="s">
        <v>66</v>
      </c>
      <c r="C8" s="575"/>
      <c r="D8" s="576"/>
      <c r="E8" s="577"/>
      <c r="F8" s="577"/>
      <c r="G8" s="578"/>
    </row>
    <row r="9" spans="2:9">
      <c r="B9" s="574" t="s">
        <v>67</v>
      </c>
      <c r="C9" s="575"/>
      <c r="D9" s="576"/>
      <c r="E9" s="577"/>
      <c r="F9" s="577"/>
      <c r="G9" s="578"/>
    </row>
    <row r="10" spans="2:9">
      <c r="B10" s="574" t="s">
        <v>68</v>
      </c>
      <c r="C10" s="575"/>
      <c r="D10" s="576"/>
      <c r="E10" s="595"/>
      <c r="F10" s="595"/>
      <c r="G10" s="596"/>
    </row>
    <row r="11" spans="2:9">
      <c r="B11" s="574" t="s">
        <v>69</v>
      </c>
      <c r="C11" s="575"/>
      <c r="D11" s="576"/>
      <c r="E11" s="595"/>
      <c r="F11" s="595"/>
      <c r="G11" s="596"/>
    </row>
    <row r="12" spans="2:9">
      <c r="B12" s="574" t="s">
        <v>70</v>
      </c>
      <c r="C12" s="575"/>
      <c r="D12" s="576"/>
      <c r="E12" s="577"/>
      <c r="F12" s="577"/>
      <c r="G12" s="578"/>
    </row>
    <row r="13" spans="2:9">
      <c r="B13" s="574" t="s">
        <v>28</v>
      </c>
      <c r="C13" s="575"/>
      <c r="D13" s="576"/>
      <c r="E13" s="72"/>
      <c r="F13" s="73" t="s">
        <v>71</v>
      </c>
      <c r="G13" s="74" t="str">
        <f ca="1">IF(E13&lt;&gt;"",DATEDIF(E13,TODAY(),"Y")&amp;" Years","")</f>
        <v/>
      </c>
    </row>
    <row r="14" spans="2:9" ht="30" customHeight="1">
      <c r="B14" s="574" t="s">
        <v>72</v>
      </c>
      <c r="C14" s="575"/>
      <c r="D14" s="576"/>
      <c r="E14" s="593"/>
      <c r="F14" s="593"/>
      <c r="G14" s="594"/>
    </row>
    <row r="15" spans="2:9" ht="39" customHeight="1">
      <c r="B15" s="590" t="s">
        <v>73</v>
      </c>
      <c r="C15" s="591"/>
      <c r="D15" s="592"/>
      <c r="E15" s="593"/>
      <c r="F15" s="593"/>
      <c r="G15" s="594"/>
    </row>
    <row r="16" spans="2:9">
      <c r="B16" s="574" t="s">
        <v>74</v>
      </c>
      <c r="C16" s="575"/>
      <c r="D16" s="576"/>
      <c r="E16" s="577"/>
      <c r="F16" s="577"/>
      <c r="G16" s="578"/>
    </row>
    <row r="17" spans="2:10">
      <c r="B17" s="574" t="s">
        <v>75</v>
      </c>
      <c r="C17" s="575"/>
      <c r="D17" s="576"/>
      <c r="E17" s="577"/>
      <c r="F17" s="577"/>
      <c r="G17" s="578"/>
    </row>
    <row r="18" spans="2:10">
      <c r="B18" s="574" t="s">
        <v>76</v>
      </c>
      <c r="C18" s="575"/>
      <c r="D18" s="576"/>
      <c r="E18" s="577"/>
      <c r="F18" s="577"/>
      <c r="G18" s="578"/>
    </row>
    <row r="19" spans="2:10">
      <c r="B19" s="574" t="s">
        <v>77</v>
      </c>
      <c r="C19" s="575"/>
      <c r="D19" s="576"/>
      <c r="E19" s="577"/>
      <c r="F19" s="577"/>
      <c r="G19" s="578"/>
    </row>
    <row r="20" spans="2:10">
      <c r="B20" s="574" t="s">
        <v>78</v>
      </c>
      <c r="C20" s="575"/>
      <c r="D20" s="576"/>
      <c r="E20" s="599"/>
      <c r="F20" s="599"/>
      <c r="G20" s="600"/>
    </row>
    <row r="21" spans="2:10">
      <c r="B21" s="574" t="s">
        <v>79</v>
      </c>
      <c r="C21" s="575"/>
      <c r="D21" s="576"/>
      <c r="E21" s="599"/>
      <c r="F21" s="599"/>
      <c r="G21" s="600"/>
    </row>
    <row r="22" spans="2:10">
      <c r="B22" s="574" t="s">
        <v>80</v>
      </c>
      <c r="C22" s="575"/>
      <c r="D22" s="576"/>
      <c r="E22" s="601"/>
      <c r="F22" s="601"/>
      <c r="G22" s="602"/>
    </row>
    <row r="23" spans="2:10" ht="15.75" thickBot="1">
      <c r="B23" s="603" t="s">
        <v>25</v>
      </c>
      <c r="C23" s="604"/>
      <c r="D23" s="605"/>
      <c r="E23" s="606"/>
      <c r="F23" s="607"/>
      <c r="G23" s="608"/>
    </row>
    <row r="24" spans="2:10" ht="15.75" thickBot="1"/>
    <row r="25" spans="2:10" ht="20.25" customHeight="1" thickBot="1">
      <c r="B25" s="609" t="s">
        <v>81</v>
      </c>
      <c r="C25" s="610"/>
      <c r="D25" s="610"/>
      <c r="E25" s="611"/>
    </row>
    <row r="26" spans="2:10">
      <c r="B26" s="597" t="s">
        <v>82</v>
      </c>
      <c r="C26" s="598"/>
      <c r="D26" s="75">
        <f>COUNTIF(H32:H33,"-")</f>
        <v>0</v>
      </c>
      <c r="E26" s="76">
        <f>SUMIF(H32:H33,"-",I32:I33)</f>
        <v>0</v>
      </c>
    </row>
    <row r="27" spans="2:10">
      <c r="B27" s="597" t="s">
        <v>83</v>
      </c>
      <c r="C27" s="598"/>
      <c r="D27" s="75">
        <f>COUNTIFS(H32:H33,"&lt;&gt;-",H32:H33,"&lt;&gt;")</f>
        <v>0</v>
      </c>
      <c r="E27" s="76">
        <f>SUMIF(H32:H33,"&lt;&gt;-",I32:I33)</f>
        <v>0</v>
      </c>
    </row>
    <row r="28" spans="2:10" ht="15.75" thickBot="1">
      <c r="B28" s="614" t="s">
        <v>5</v>
      </c>
      <c r="C28" s="615"/>
      <c r="D28" s="77">
        <f>SUM(D26:D27)</f>
        <v>0</v>
      </c>
      <c r="E28" s="78">
        <f>+SUM(E26:E27)</f>
        <v>0</v>
      </c>
    </row>
    <row r="29" spans="2:10" ht="15.75" thickBot="1"/>
    <row r="30" spans="2:10" ht="20.25" customHeight="1" thickBot="1">
      <c r="B30" s="609" t="s">
        <v>84</v>
      </c>
      <c r="C30" s="610"/>
      <c r="D30" s="610"/>
      <c r="E30" s="610"/>
      <c r="F30" s="610"/>
      <c r="G30" s="610"/>
      <c r="H30" s="610"/>
      <c r="I30" s="610"/>
      <c r="J30" s="611"/>
    </row>
    <row r="31" spans="2:10" ht="30">
      <c r="B31" s="79" t="s">
        <v>55</v>
      </c>
      <c r="C31" s="80" t="s">
        <v>85</v>
      </c>
      <c r="D31" s="80" t="s">
        <v>86</v>
      </c>
      <c r="E31" s="80" t="s">
        <v>87</v>
      </c>
      <c r="F31" s="80" t="s">
        <v>88</v>
      </c>
      <c r="G31" s="80" t="s">
        <v>89</v>
      </c>
      <c r="H31" s="80" t="s">
        <v>90</v>
      </c>
      <c r="I31" s="80" t="s">
        <v>0</v>
      </c>
      <c r="J31" s="81" t="s">
        <v>37</v>
      </c>
    </row>
    <row r="32" spans="2:10">
      <c r="B32" s="82"/>
      <c r="C32" s="83"/>
      <c r="D32" s="83"/>
      <c r="E32" s="83"/>
      <c r="F32" s="84"/>
      <c r="G32" s="84"/>
      <c r="H32" s="84"/>
      <c r="I32" s="85"/>
      <c r="J32" s="86"/>
    </row>
    <row r="33" spans="2:10" ht="15.75" thickBot="1">
      <c r="B33" s="87"/>
      <c r="C33" s="88"/>
      <c r="D33" s="88"/>
      <c r="E33" s="88"/>
      <c r="F33" s="89"/>
      <c r="G33" s="89"/>
      <c r="H33" s="89"/>
      <c r="I33" s="90"/>
      <c r="J33" s="91"/>
    </row>
    <row r="34" spans="2:10" ht="15.75" thickBot="1">
      <c r="J34" s="92"/>
    </row>
    <row r="35" spans="2:10" ht="20.25" customHeight="1" thickBot="1">
      <c r="B35" s="616" t="s">
        <v>91</v>
      </c>
      <c r="C35" s="617"/>
      <c r="D35" s="617"/>
      <c r="E35" s="617"/>
      <c r="F35" s="617"/>
      <c r="G35" s="617"/>
      <c r="H35" s="617"/>
      <c r="I35" s="617"/>
      <c r="J35" s="618"/>
    </row>
    <row r="36" spans="2:10" s="95" customFormat="1" ht="30">
      <c r="B36" s="93" t="s">
        <v>55</v>
      </c>
      <c r="C36" s="94" t="s">
        <v>43</v>
      </c>
      <c r="D36" s="94" t="s">
        <v>36</v>
      </c>
      <c r="E36" s="94" t="s">
        <v>92</v>
      </c>
      <c r="F36" s="94" t="s">
        <v>93</v>
      </c>
      <c r="G36" s="94" t="s">
        <v>94</v>
      </c>
      <c r="H36" s="94" t="s">
        <v>95</v>
      </c>
      <c r="I36" s="619" t="s">
        <v>96</v>
      </c>
      <c r="J36" s="620"/>
    </row>
    <row r="37" spans="2:10">
      <c r="B37" s="96">
        <v>1</v>
      </c>
      <c r="C37" s="97"/>
      <c r="D37" s="83"/>
      <c r="E37" s="83"/>
      <c r="F37" s="84"/>
      <c r="G37" s="83"/>
      <c r="H37" s="84"/>
      <c r="I37" s="621"/>
      <c r="J37" s="622"/>
    </row>
    <row r="38" spans="2:10" ht="15.75" thickBot="1">
      <c r="B38" s="98"/>
      <c r="C38" s="99"/>
      <c r="D38" s="88"/>
      <c r="E38" s="88"/>
      <c r="F38" s="89"/>
      <c r="G38" s="88"/>
      <c r="H38" s="89"/>
      <c r="I38" s="612"/>
      <c r="J38" s="613"/>
    </row>
  </sheetData>
  <mergeCells count="51">
    <mergeCell ref="I38:J38"/>
    <mergeCell ref="B27:C27"/>
    <mergeCell ref="B28:C28"/>
    <mergeCell ref="B30:J30"/>
    <mergeCell ref="B35:J35"/>
    <mergeCell ref="I36:J36"/>
    <mergeCell ref="I37:J37"/>
    <mergeCell ref="B26:C26"/>
    <mergeCell ref="B19:D19"/>
    <mergeCell ref="E19:G19"/>
    <mergeCell ref="B20:D20"/>
    <mergeCell ref="E20:G20"/>
    <mergeCell ref="B21:D21"/>
    <mergeCell ref="E21:G21"/>
    <mergeCell ref="B22:D22"/>
    <mergeCell ref="E22:G22"/>
    <mergeCell ref="B23:D23"/>
    <mergeCell ref="E23:G23"/>
    <mergeCell ref="B25:E25"/>
    <mergeCell ref="B16:D16"/>
    <mergeCell ref="E16:G16"/>
    <mergeCell ref="B17:D17"/>
    <mergeCell ref="E17:G17"/>
    <mergeCell ref="B18:D18"/>
    <mergeCell ref="E18:G18"/>
    <mergeCell ref="B15:D15"/>
    <mergeCell ref="E15:G15"/>
    <mergeCell ref="B9:D9"/>
    <mergeCell ref="E9:G9"/>
    <mergeCell ref="B10:D10"/>
    <mergeCell ref="E10:G10"/>
    <mergeCell ref="B11:D11"/>
    <mergeCell ref="E11:G11"/>
    <mergeCell ref="B12:D12"/>
    <mergeCell ref="E12:G12"/>
    <mergeCell ref="B13:D13"/>
    <mergeCell ref="B14:D14"/>
    <mergeCell ref="E14:G14"/>
    <mergeCell ref="B6:D6"/>
    <mergeCell ref="E6:G6"/>
    <mergeCell ref="B7:D7"/>
    <mergeCell ref="E7:G7"/>
    <mergeCell ref="B8:D8"/>
    <mergeCell ref="E8:G8"/>
    <mergeCell ref="B5:D5"/>
    <mergeCell ref="E5:G5"/>
    <mergeCell ref="B2:G2"/>
    <mergeCell ref="B3:D3"/>
    <mergeCell ref="E3:G3"/>
    <mergeCell ref="B4:D4"/>
    <mergeCell ref="E4:G4"/>
  </mergeCells>
  <pageMargins left="0.7" right="0.7" top="0.75" bottom="0.75" header="0.3" footer="0.3"/>
  <pageSetup paperSize="9" orientation="portrait" horizontalDpi="4294967292" verticalDpi="0" copies="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921D7-B42B-4736-8EFA-1874C5B66E29}">
  <sheetPr codeName="Sheet50">
    <tabColor theme="3" tint="-0.499984740745262"/>
  </sheetPr>
  <dimension ref="B1:H6"/>
  <sheetViews>
    <sheetView showGridLines="0" workbookViewId="0">
      <selection activeCell="G7" sqref="G7"/>
    </sheetView>
  </sheetViews>
  <sheetFormatPr defaultColWidth="8" defaultRowHeight="12.75"/>
  <cols>
    <col min="1" max="1" width="1.75" style="127" customWidth="1"/>
    <col min="2" max="2" width="3" style="127" bestFit="1" customWidth="1"/>
    <col min="3" max="3" width="21.25" style="127" customWidth="1"/>
    <col min="4" max="4" width="23.625" style="127" customWidth="1"/>
    <col min="5" max="5" width="21" style="127" customWidth="1"/>
    <col min="6" max="6" width="9.625" style="127" customWidth="1"/>
    <col min="7" max="16384" width="8" style="127"/>
  </cols>
  <sheetData>
    <row r="1" spans="2:8" ht="13.5" thickBot="1"/>
    <row r="2" spans="2:8" ht="15.75">
      <c r="B2" s="623" t="s">
        <v>182</v>
      </c>
      <c r="C2" s="624"/>
      <c r="D2" s="624"/>
      <c r="E2" s="624"/>
      <c r="F2" s="624"/>
      <c r="G2" s="625"/>
      <c r="H2" s="427" t="s">
        <v>500</v>
      </c>
    </row>
    <row r="3" spans="2:8" ht="25.5">
      <c r="B3" s="128" t="s">
        <v>11</v>
      </c>
      <c r="C3" s="128" t="s">
        <v>36</v>
      </c>
      <c r="D3" s="129" t="s">
        <v>183</v>
      </c>
      <c r="E3" s="130" t="s">
        <v>184</v>
      </c>
      <c r="F3" s="129" t="s">
        <v>185</v>
      </c>
      <c r="G3" s="131" t="s">
        <v>186</v>
      </c>
    </row>
    <row r="4" spans="2:8" ht="29.25" customHeight="1">
      <c r="B4" s="423">
        <v>1</v>
      </c>
      <c r="C4" s="424" t="s">
        <v>504</v>
      </c>
      <c r="D4" s="132"/>
      <c r="E4" s="133"/>
      <c r="F4" s="134"/>
      <c r="G4" s="135"/>
    </row>
    <row r="5" spans="2:8" ht="30" customHeight="1">
      <c r="B5" s="425">
        <v>2</v>
      </c>
      <c r="C5" s="132"/>
      <c r="D5" s="132"/>
      <c r="E5" s="136"/>
      <c r="F5" s="134"/>
      <c r="G5" s="135"/>
    </row>
    <row r="6" spans="2:8" ht="36" customHeight="1" thickBot="1">
      <c r="B6" s="426">
        <v>3</v>
      </c>
      <c r="C6" s="132"/>
      <c r="D6" s="137"/>
      <c r="E6" s="138"/>
      <c r="F6" s="139"/>
      <c r="G6" s="140"/>
    </row>
  </sheetData>
  <mergeCells count="1">
    <mergeCell ref="B2:G2"/>
  </mergeCells>
  <pageMargins left="0.70866141732283472" right="0.70866141732283472" top="0.74803149606299213" bottom="0.74803149606299213" header="0.31496062992125984" footer="0.31496062992125984"/>
  <pageSetup paperSize="9" orientation="portrait" r:id="rId1"/>
  <headerFooter>
    <oddFooter>&amp;C&amp;"Calibri"&amp;11&amp;K000000&amp;G_x000D_&amp;1#&amp;"Calibri"&amp;10&amp;K000000 For internal use only</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141D6-CE58-4D7F-929E-45A7AC434AAF}">
  <sheetPr codeName="Sheet2">
    <tabColor theme="3" tint="-0.499984740745262"/>
  </sheetPr>
  <dimension ref="A1:H89"/>
  <sheetViews>
    <sheetView workbookViewId="0">
      <selection activeCell="C10" sqref="C10"/>
    </sheetView>
  </sheetViews>
  <sheetFormatPr defaultRowHeight="14.25"/>
  <cols>
    <col min="1" max="1" width="2.75" style="109" customWidth="1"/>
    <col min="2" max="2" width="32.125" style="108" customWidth="1"/>
    <col min="3" max="3" width="18.875" style="108" customWidth="1"/>
    <col min="4" max="4" width="16.125" style="108" customWidth="1"/>
    <col min="5" max="5" width="21.875" style="108" customWidth="1"/>
    <col min="6" max="6" width="10.125" style="108" bestFit="1" customWidth="1"/>
    <col min="7" max="8" width="9" style="108"/>
    <col min="9" max="16384" width="9" style="109"/>
  </cols>
  <sheetData>
    <row r="1" spans="1:8" ht="15.75" thickBot="1">
      <c r="A1" s="334"/>
      <c r="B1" s="337" t="s">
        <v>378</v>
      </c>
      <c r="C1" s="627"/>
      <c r="D1" s="628"/>
      <c r="E1" s="629"/>
    </row>
    <row r="2" spans="1:8" ht="39.75" customHeight="1" thickBot="1">
      <c r="B2" s="335" t="s">
        <v>150</v>
      </c>
      <c r="C2" s="336" t="s">
        <v>189</v>
      </c>
      <c r="D2" s="336" t="s">
        <v>377</v>
      </c>
      <c r="E2" s="336" t="s">
        <v>380</v>
      </c>
      <c r="F2" s="110" t="s">
        <v>500</v>
      </c>
      <c r="G2" s="110"/>
      <c r="H2" s="110"/>
    </row>
    <row r="3" spans="1:8" ht="14.25" customHeight="1" thickBot="1">
      <c r="B3" s="185" t="s">
        <v>161</v>
      </c>
      <c r="C3" s="226"/>
      <c r="D3" s="226"/>
      <c r="E3" s="180"/>
      <c r="F3" s="110"/>
      <c r="G3" s="110"/>
      <c r="H3" s="110"/>
    </row>
    <row r="4" spans="1:8" ht="14.25" customHeight="1" thickBot="1">
      <c r="B4" s="185" t="s">
        <v>13</v>
      </c>
      <c r="C4" s="226"/>
      <c r="D4" s="226"/>
      <c r="E4" s="319"/>
      <c r="F4" s="111"/>
      <c r="G4" s="111"/>
      <c r="H4" s="111"/>
    </row>
    <row r="5" spans="1:8" ht="14.25" customHeight="1">
      <c r="B5" s="185" t="s">
        <v>151</v>
      </c>
      <c r="C5" s="226"/>
      <c r="D5" s="226"/>
      <c r="E5" s="319"/>
      <c r="F5" s="121"/>
      <c r="G5" s="112"/>
      <c r="H5" s="112"/>
    </row>
    <row r="6" spans="1:8" ht="15.75" customHeight="1">
      <c r="B6" s="181" t="s">
        <v>14</v>
      </c>
      <c r="C6" s="227"/>
      <c r="D6" s="227"/>
      <c r="E6" s="320"/>
      <c r="F6" s="121"/>
      <c r="G6" s="112"/>
      <c r="H6" s="112"/>
    </row>
    <row r="7" spans="1:8" ht="14.25" customHeight="1">
      <c r="B7" s="181" t="s">
        <v>152</v>
      </c>
      <c r="C7" s="227"/>
      <c r="D7" s="227"/>
      <c r="E7" s="320"/>
      <c r="F7" s="121"/>
      <c r="G7" s="112"/>
      <c r="H7" s="112"/>
    </row>
    <row r="8" spans="1:8" ht="14.25" customHeight="1">
      <c r="B8" s="181" t="s">
        <v>153</v>
      </c>
      <c r="C8" s="227"/>
      <c r="D8" s="227"/>
      <c r="E8" s="320"/>
      <c r="F8" s="121"/>
      <c r="G8" s="112"/>
      <c r="H8" s="112"/>
    </row>
    <row r="9" spans="1:8" ht="14.25" customHeight="1">
      <c r="B9" s="186" t="s">
        <v>154</v>
      </c>
      <c r="C9" s="228">
        <f>C4-SUM(C5:C8)</f>
        <v>0</v>
      </c>
      <c r="D9" s="228">
        <f>D4-SUM(D5:D8)</f>
        <v>0</v>
      </c>
      <c r="E9" s="321">
        <f>E4-SUM(E5:E8)</f>
        <v>0</v>
      </c>
      <c r="F9" s="121"/>
      <c r="G9" s="112"/>
      <c r="H9" s="112"/>
    </row>
    <row r="10" spans="1:8" ht="14.25" customHeight="1">
      <c r="B10" s="187" t="s">
        <v>162</v>
      </c>
      <c r="C10" s="227"/>
      <c r="D10" s="227"/>
      <c r="E10" s="320"/>
      <c r="F10" s="121"/>
      <c r="G10" s="112"/>
      <c r="H10" s="112"/>
    </row>
    <row r="11" spans="1:8" ht="14.25" customHeight="1">
      <c r="B11" s="186" t="s">
        <v>155</v>
      </c>
      <c r="C11" s="228">
        <f>C9-C10</f>
        <v>0</v>
      </c>
      <c r="D11" s="228">
        <f>D9-D10</f>
        <v>0</v>
      </c>
      <c r="E11" s="321">
        <f>E9-E10</f>
        <v>0</v>
      </c>
      <c r="F11" s="121"/>
      <c r="G11" s="112"/>
      <c r="H11" s="112"/>
    </row>
    <row r="12" spans="1:8" ht="14.25" customHeight="1">
      <c r="B12" s="181"/>
      <c r="C12" s="182"/>
      <c r="D12" s="182"/>
      <c r="E12" s="291"/>
      <c r="F12" s="121"/>
      <c r="G12" s="112"/>
      <c r="H12" s="112"/>
    </row>
    <row r="13" spans="1:8" ht="14.25" customHeight="1">
      <c r="B13" s="188" t="s">
        <v>15</v>
      </c>
      <c r="C13" s="189"/>
      <c r="D13" s="190"/>
      <c r="E13" s="199"/>
      <c r="F13" s="121"/>
      <c r="G13" s="112"/>
      <c r="H13" s="112"/>
    </row>
    <row r="14" spans="1:8" ht="14.25" customHeight="1">
      <c r="B14" s="181" t="s">
        <v>16</v>
      </c>
      <c r="C14" s="227"/>
      <c r="D14" s="227"/>
      <c r="E14" s="200"/>
      <c r="F14" s="121"/>
      <c r="G14" s="112"/>
      <c r="H14" s="112"/>
    </row>
    <row r="15" spans="1:8" ht="14.25" customHeight="1">
      <c r="B15" s="181" t="s">
        <v>143</v>
      </c>
      <c r="C15" s="227"/>
      <c r="D15" s="227"/>
      <c r="E15" s="200"/>
      <c r="F15" s="121"/>
      <c r="G15" s="112"/>
      <c r="H15" s="112"/>
    </row>
    <row r="16" spans="1:8" ht="14.25" customHeight="1">
      <c r="B16" s="181" t="s">
        <v>354</v>
      </c>
      <c r="C16" s="227"/>
      <c r="D16" s="227"/>
      <c r="E16" s="200"/>
      <c r="F16" s="121"/>
      <c r="G16" s="112"/>
      <c r="H16" s="112"/>
    </row>
    <row r="17" spans="2:8" ht="14.25" customHeight="1">
      <c r="B17" s="181" t="s">
        <v>355</v>
      </c>
      <c r="C17" s="227"/>
      <c r="D17" s="227"/>
      <c r="E17" s="200"/>
      <c r="F17" s="121"/>
      <c r="G17" s="112"/>
      <c r="H17" s="112"/>
    </row>
    <row r="18" spans="2:8" ht="14.25" customHeight="1">
      <c r="B18" s="181" t="s">
        <v>356</v>
      </c>
      <c r="C18" s="227"/>
      <c r="D18" s="227"/>
      <c r="E18" s="200"/>
      <c r="F18" s="124"/>
      <c r="G18" s="113"/>
      <c r="H18" s="113"/>
    </row>
    <row r="19" spans="2:8" ht="14.25" customHeight="1">
      <c r="B19" s="181" t="s">
        <v>17</v>
      </c>
      <c r="C19" s="227"/>
      <c r="D19" s="227"/>
      <c r="E19" s="200"/>
      <c r="F19" s="121"/>
      <c r="G19" s="112"/>
      <c r="H19" s="112"/>
    </row>
    <row r="20" spans="2:8" ht="14.25" customHeight="1">
      <c r="B20" s="191" t="s">
        <v>163</v>
      </c>
      <c r="C20" s="228">
        <f>SUM(C14:C19)</f>
        <v>0</v>
      </c>
      <c r="D20" s="228">
        <f>SUM(D14:D19)</f>
        <v>0</v>
      </c>
      <c r="E20" s="201">
        <f>SUM(E14:E19)</f>
        <v>0</v>
      </c>
      <c r="F20" s="125"/>
      <c r="G20" s="114"/>
      <c r="H20" s="114"/>
    </row>
    <row r="21" spans="2:8" ht="14.25" customHeight="1">
      <c r="B21" s="192" t="s">
        <v>18</v>
      </c>
      <c r="C21" s="229"/>
      <c r="D21" s="229"/>
      <c r="E21" s="202"/>
      <c r="F21" s="125"/>
      <c r="G21" s="114"/>
      <c r="H21" s="114"/>
    </row>
    <row r="22" spans="2:8" ht="14.25" customHeight="1">
      <c r="B22" s="181" t="s">
        <v>156</v>
      </c>
      <c r="C22" s="227"/>
      <c r="D22" s="227"/>
      <c r="E22" s="200"/>
      <c r="F22" s="121"/>
      <c r="G22" s="112"/>
      <c r="H22" s="112"/>
    </row>
    <row r="23" spans="2:8" ht="14.25" customHeight="1">
      <c r="B23" s="181" t="s">
        <v>157</v>
      </c>
      <c r="C23" s="227"/>
      <c r="D23" s="227"/>
      <c r="E23" s="200"/>
      <c r="F23" s="121"/>
      <c r="G23" s="112"/>
      <c r="H23" s="112"/>
    </row>
    <row r="24" spans="2:8" ht="14.25" customHeight="1">
      <c r="B24" s="181" t="s">
        <v>158</v>
      </c>
      <c r="C24" s="227"/>
      <c r="D24" s="227"/>
      <c r="E24" s="200"/>
      <c r="F24" s="121"/>
      <c r="G24" s="112"/>
      <c r="H24" s="112"/>
    </row>
    <row r="25" spans="2:8" ht="14.25" customHeight="1">
      <c r="B25" s="181" t="s">
        <v>19</v>
      </c>
      <c r="C25" s="227"/>
      <c r="D25" s="227"/>
      <c r="E25" s="200"/>
      <c r="F25" s="121"/>
      <c r="G25" s="112"/>
      <c r="H25" s="112"/>
    </row>
    <row r="26" spans="2:8" ht="14.25" customHeight="1">
      <c r="B26" s="181" t="s">
        <v>159</v>
      </c>
      <c r="C26" s="227"/>
      <c r="D26" s="227"/>
      <c r="E26" s="200"/>
      <c r="F26" s="121"/>
      <c r="G26" s="112"/>
      <c r="H26" s="112"/>
    </row>
    <row r="27" spans="2:8" ht="14.25" customHeight="1">
      <c r="B27" s="181" t="s">
        <v>160</v>
      </c>
      <c r="C27" s="227"/>
      <c r="D27" s="227"/>
      <c r="E27" s="200"/>
      <c r="F27" s="121"/>
      <c r="G27" s="112"/>
      <c r="H27" s="112"/>
    </row>
    <row r="28" spans="2:8" ht="14.25" customHeight="1" thickBot="1">
      <c r="B28" s="193" t="s">
        <v>20</v>
      </c>
      <c r="C28" s="230">
        <f>SUM(C21:C27)</f>
        <v>0</v>
      </c>
      <c r="D28" s="230">
        <f>SUM(D21:D27)</f>
        <v>0</v>
      </c>
      <c r="E28" s="179">
        <f>SUM(E21:E27)</f>
        <v>0</v>
      </c>
      <c r="F28" s="121"/>
      <c r="G28" s="112"/>
      <c r="H28" s="112"/>
    </row>
    <row r="29" spans="2:8" ht="14.25" customHeight="1" thickBot="1">
      <c r="B29" s="193" t="s">
        <v>174</v>
      </c>
      <c r="C29" s="230">
        <f>C20-C28</f>
        <v>0</v>
      </c>
      <c r="D29" s="230">
        <f t="shared" ref="D29:E29" si="0">D20-D28</f>
        <v>0</v>
      </c>
      <c r="E29" s="179">
        <f t="shared" si="0"/>
        <v>0</v>
      </c>
      <c r="F29" s="126"/>
      <c r="G29" s="115"/>
      <c r="H29" s="115"/>
    </row>
    <row r="30" spans="2:8" ht="14.25" customHeight="1" thickBot="1">
      <c r="B30" s="118"/>
      <c r="C30" s="120"/>
      <c r="D30" s="121"/>
      <c r="E30" s="121"/>
      <c r="F30" s="121"/>
      <c r="G30" s="112"/>
      <c r="H30" s="112"/>
    </row>
    <row r="31" spans="2:8" ht="14.25" customHeight="1">
      <c r="B31" s="194" t="s">
        <v>21</v>
      </c>
      <c r="C31" s="195"/>
      <c r="D31" s="196"/>
      <c r="E31" s="196"/>
      <c r="F31" s="121"/>
      <c r="G31" s="112"/>
      <c r="H31" s="112"/>
    </row>
    <row r="32" spans="2:8" ht="14.25" customHeight="1">
      <c r="B32" s="173" t="s">
        <v>346</v>
      </c>
      <c r="C32" s="231">
        <f>SUM(C24:C27)</f>
        <v>0</v>
      </c>
      <c r="D32" s="232">
        <f>SUM(D24:D27)</f>
        <v>0</v>
      </c>
      <c r="E32" s="232">
        <f>SUM(E24:E27)</f>
        <v>0</v>
      </c>
      <c r="F32" s="121"/>
      <c r="G32" s="112"/>
      <c r="H32" s="112"/>
    </row>
    <row r="33" spans="2:8" ht="14.25" customHeight="1">
      <c r="B33" s="173" t="s">
        <v>347</v>
      </c>
      <c r="C33" s="231">
        <f>SUM(C17:C19)</f>
        <v>0</v>
      </c>
      <c r="D33" s="232">
        <f>SUM(D17:D19)</f>
        <v>0</v>
      </c>
      <c r="E33" s="232">
        <f>SUM(E17:E19)</f>
        <v>0</v>
      </c>
      <c r="F33" s="121"/>
      <c r="G33" s="112"/>
      <c r="H33" s="112"/>
    </row>
    <row r="34" spans="2:8" ht="14.25" customHeight="1" thickBot="1">
      <c r="B34" s="197" t="s">
        <v>144</v>
      </c>
      <c r="C34" s="233" t="e">
        <f>C32/C33</f>
        <v>#DIV/0!</v>
      </c>
      <c r="D34" s="234" t="e">
        <f>D32/D33</f>
        <v>#DIV/0!</v>
      </c>
      <c r="E34" s="234" t="e">
        <f>E32/E33</f>
        <v>#DIV/0!</v>
      </c>
      <c r="F34" s="121"/>
      <c r="G34" s="112"/>
      <c r="H34" s="112"/>
    </row>
    <row r="35" spans="2:8" ht="14.25" customHeight="1">
      <c r="B35" s="174"/>
      <c r="C35" s="172"/>
      <c r="D35" s="176"/>
      <c r="E35" s="176"/>
      <c r="F35" s="125"/>
      <c r="G35" s="114"/>
      <c r="H35" s="114"/>
    </row>
    <row r="36" spans="2:8" ht="14.25" customHeight="1">
      <c r="B36" s="198" t="s">
        <v>348</v>
      </c>
      <c r="C36" s="235">
        <f>SUM(C16:C19)</f>
        <v>0</v>
      </c>
      <c r="D36" s="236">
        <f>SUM(D16:D19)</f>
        <v>0</v>
      </c>
      <c r="E36" s="236">
        <f>SUM(E16:E19)</f>
        <v>0</v>
      </c>
      <c r="F36" s="124"/>
      <c r="G36" s="113"/>
      <c r="H36" s="113"/>
    </row>
    <row r="37" spans="2:8" ht="14.25" customHeight="1">
      <c r="B37" s="175" t="s">
        <v>349</v>
      </c>
      <c r="C37" s="237">
        <f>SUM(C14:C15)</f>
        <v>0</v>
      </c>
      <c r="D37" s="238">
        <f>SUM(D14:D15)</f>
        <v>0</v>
      </c>
      <c r="E37" s="238">
        <f>SUM(E14:E15)</f>
        <v>0</v>
      </c>
      <c r="F37" s="125"/>
      <c r="G37" s="111"/>
      <c r="H37" s="111"/>
    </row>
    <row r="38" spans="2:8" ht="14.25" customHeight="1" thickBot="1">
      <c r="B38" s="197" t="s">
        <v>350</v>
      </c>
      <c r="C38" s="233" t="e">
        <f>C36/C37</f>
        <v>#DIV/0!</v>
      </c>
      <c r="D38" s="234" t="e">
        <f>D36/D37</f>
        <v>#DIV/0!</v>
      </c>
      <c r="E38" s="234" t="e">
        <f>E36/E37</f>
        <v>#DIV/0!</v>
      </c>
      <c r="F38" s="125"/>
      <c r="G38" s="114"/>
      <c r="H38" s="114"/>
    </row>
    <row r="39" spans="2:8" ht="14.25" customHeight="1">
      <c r="B39" s="173"/>
      <c r="C39" s="171"/>
      <c r="D39" s="177"/>
      <c r="E39" s="177"/>
      <c r="F39" s="121"/>
      <c r="G39" s="112"/>
      <c r="H39" s="112"/>
    </row>
    <row r="40" spans="2:8" ht="14.25" customHeight="1">
      <c r="B40" s="173" t="s">
        <v>353</v>
      </c>
      <c r="C40" s="239" t="e">
        <f>C18/C4*360</f>
        <v>#DIV/0!</v>
      </c>
      <c r="D40" s="240" t="e">
        <f>D18/D4*360</f>
        <v>#DIV/0!</v>
      </c>
      <c r="E40" s="240" t="e">
        <f>E18/E4*360</f>
        <v>#DIV/0!</v>
      </c>
      <c r="F40" s="121"/>
      <c r="G40" s="112"/>
      <c r="H40" s="112"/>
    </row>
    <row r="41" spans="2:8" ht="14.25" customHeight="1">
      <c r="B41" s="173" t="s">
        <v>352</v>
      </c>
      <c r="C41" s="241" t="e">
        <f>C25/C4*360</f>
        <v>#DIV/0!</v>
      </c>
      <c r="D41" s="242" t="e">
        <f>D25/D4*360</f>
        <v>#DIV/0!</v>
      </c>
      <c r="E41" s="242" t="e">
        <f>E25/E4*360</f>
        <v>#DIV/0!</v>
      </c>
      <c r="F41" s="121"/>
      <c r="G41" s="112"/>
      <c r="H41" s="112"/>
    </row>
    <row r="42" spans="2:8" ht="14.25" customHeight="1" thickBot="1">
      <c r="B42" s="178" t="s">
        <v>351</v>
      </c>
      <c r="C42" s="243" t="e">
        <f>C24/C4*360</f>
        <v>#DIV/0!</v>
      </c>
      <c r="D42" s="244" t="e">
        <f>D24/D4*360</f>
        <v>#DIV/0!</v>
      </c>
      <c r="E42" s="244" t="e">
        <f>E24/E4*360</f>
        <v>#DIV/0!</v>
      </c>
      <c r="F42" s="121"/>
      <c r="G42" s="112"/>
      <c r="H42" s="112"/>
    </row>
    <row r="43" spans="2:8" ht="14.25" customHeight="1">
      <c r="B43" s="118"/>
      <c r="C43" s="118"/>
      <c r="D43" s="121"/>
      <c r="E43" s="121"/>
      <c r="F43" s="121"/>
      <c r="G43" s="112"/>
      <c r="H43" s="112"/>
    </row>
    <row r="44" spans="2:8" ht="14.25" customHeight="1">
      <c r="B44" s="118"/>
      <c r="C44" s="118"/>
      <c r="D44" s="121"/>
      <c r="E44" s="121"/>
      <c r="F44" s="121"/>
      <c r="G44" s="112"/>
      <c r="H44" s="112"/>
    </row>
    <row r="45" spans="2:8" ht="14.25" customHeight="1">
      <c r="B45" s="122"/>
      <c r="C45" s="123"/>
      <c r="D45" s="124"/>
      <c r="E45" s="124"/>
      <c r="F45" s="124"/>
      <c r="G45" s="113"/>
      <c r="H45" s="113"/>
    </row>
    <row r="46" spans="2:8" ht="14.25" customHeight="1">
      <c r="B46" s="118"/>
      <c r="C46" s="118"/>
      <c r="D46" s="121"/>
      <c r="E46" s="121"/>
      <c r="F46" s="121"/>
      <c r="G46" s="112"/>
      <c r="H46" s="112"/>
    </row>
    <row r="47" spans="2:8" ht="14.25" customHeight="1">
      <c r="B47" s="118"/>
      <c r="C47" s="118"/>
      <c r="D47" s="121"/>
      <c r="E47" s="121"/>
      <c r="F47" s="121"/>
      <c r="G47" s="112"/>
      <c r="H47" s="112"/>
    </row>
    <row r="48" spans="2:8" ht="14.25" customHeight="1">
      <c r="B48" s="118"/>
      <c r="C48" s="118"/>
      <c r="D48" s="121"/>
      <c r="E48" s="121"/>
      <c r="F48" s="121"/>
      <c r="G48" s="112"/>
      <c r="H48" s="112"/>
    </row>
    <row r="49" spans="2:8" ht="14.25" customHeight="1">
      <c r="B49" s="118"/>
      <c r="C49" s="118"/>
      <c r="D49" s="121"/>
      <c r="E49" s="121"/>
      <c r="F49" s="121"/>
      <c r="G49" s="112"/>
      <c r="H49" s="112"/>
    </row>
    <row r="50" spans="2:8" ht="14.25" customHeight="1">
      <c r="B50" s="118"/>
      <c r="C50" s="118"/>
      <c r="D50" s="121"/>
      <c r="E50" s="121"/>
      <c r="F50" s="121"/>
      <c r="G50" s="112"/>
      <c r="H50" s="112"/>
    </row>
    <row r="51" spans="2:8" ht="14.25" customHeight="1">
      <c r="B51" s="111"/>
      <c r="C51" s="119"/>
      <c r="D51" s="125"/>
      <c r="E51" s="125"/>
      <c r="F51" s="125"/>
      <c r="G51" s="114"/>
      <c r="H51" s="114"/>
    </row>
    <row r="52" spans="2:8" ht="14.25" customHeight="1">
      <c r="B52" s="122"/>
      <c r="C52" s="123"/>
      <c r="D52" s="124"/>
      <c r="E52" s="124"/>
      <c r="F52" s="124"/>
      <c r="G52" s="113"/>
      <c r="H52" s="113"/>
    </row>
    <row r="53" spans="2:8" ht="14.25" customHeight="1">
      <c r="B53" s="118"/>
      <c r="C53" s="120"/>
      <c r="D53" s="121"/>
      <c r="E53" s="121"/>
      <c r="F53" s="121"/>
      <c r="G53" s="112"/>
      <c r="H53" s="112"/>
    </row>
    <row r="54" spans="2:8" ht="14.25" customHeight="1">
      <c r="B54" s="626"/>
      <c r="C54" s="626"/>
      <c r="D54" s="111"/>
      <c r="E54" s="111"/>
      <c r="F54" s="111"/>
      <c r="G54" s="111"/>
      <c r="H54" s="111"/>
    </row>
    <row r="55" spans="2:8" ht="14.25" customHeight="1">
      <c r="B55" s="118"/>
      <c r="C55" s="118"/>
      <c r="D55" s="121"/>
      <c r="E55" s="121"/>
      <c r="F55" s="121"/>
      <c r="G55" s="112"/>
      <c r="H55" s="112"/>
    </row>
    <row r="56" spans="2:8" ht="14.25" customHeight="1">
      <c r="B56" s="118"/>
      <c r="C56" s="118"/>
      <c r="D56" s="121"/>
      <c r="E56" s="121"/>
      <c r="F56" s="121"/>
      <c r="G56" s="112"/>
      <c r="H56" s="112"/>
    </row>
    <row r="57" spans="2:8" ht="14.25" customHeight="1">
      <c r="B57" s="111"/>
      <c r="C57" s="118"/>
      <c r="D57" s="125"/>
      <c r="E57" s="125"/>
      <c r="F57" s="125"/>
      <c r="G57" s="114"/>
      <c r="H57" s="114"/>
    </row>
    <row r="58" spans="2:8" ht="14.25" customHeight="1">
      <c r="B58" s="118"/>
      <c r="C58" s="118"/>
      <c r="D58" s="121"/>
      <c r="E58" s="121"/>
      <c r="F58" s="121"/>
      <c r="G58" s="112"/>
      <c r="H58" s="112"/>
    </row>
    <row r="59" spans="2:8" ht="14.25" customHeight="1">
      <c r="B59" s="118"/>
      <c r="C59" s="118"/>
      <c r="D59" s="121"/>
      <c r="E59" s="121"/>
      <c r="F59" s="121"/>
      <c r="G59" s="112"/>
      <c r="H59" s="112"/>
    </row>
    <row r="60" spans="2:8" ht="14.25" customHeight="1">
      <c r="B60" s="118"/>
      <c r="C60" s="120"/>
      <c r="D60" s="121"/>
      <c r="E60" s="121"/>
      <c r="F60" s="121"/>
      <c r="G60" s="112"/>
      <c r="H60" s="112"/>
    </row>
    <row r="61" spans="2:8" ht="14.25" customHeight="1">
      <c r="B61" s="118"/>
      <c r="C61" s="118"/>
      <c r="D61" s="121"/>
      <c r="E61" s="121"/>
      <c r="F61" s="121"/>
      <c r="G61" s="112"/>
      <c r="H61" s="112"/>
    </row>
    <row r="62" spans="2:8" ht="14.25" customHeight="1">
      <c r="B62" s="118"/>
      <c r="C62" s="118"/>
      <c r="D62" s="121"/>
      <c r="E62" s="121"/>
      <c r="F62" s="121"/>
      <c r="G62" s="112"/>
      <c r="H62" s="112"/>
    </row>
    <row r="63" spans="2:8" ht="14.25" customHeight="1">
      <c r="B63" s="118"/>
      <c r="C63" s="118"/>
      <c r="D63" s="121"/>
      <c r="E63" s="121"/>
      <c r="F63" s="121"/>
      <c r="G63" s="112"/>
      <c r="H63" s="112"/>
    </row>
    <row r="64" spans="2:8" ht="14.25" customHeight="1">
      <c r="B64" s="118"/>
      <c r="C64" s="118"/>
      <c r="D64" s="121"/>
      <c r="E64" s="121"/>
      <c r="F64" s="121"/>
      <c r="G64" s="112"/>
      <c r="H64" s="112"/>
    </row>
    <row r="65" spans="2:8" ht="14.25" customHeight="1">
      <c r="B65" s="118"/>
      <c r="C65" s="118"/>
      <c r="D65" s="121"/>
      <c r="E65" s="121"/>
      <c r="F65" s="121"/>
      <c r="G65" s="112"/>
      <c r="H65" s="112"/>
    </row>
    <row r="66" spans="2:8" ht="14.25" customHeight="1">
      <c r="B66" s="122"/>
      <c r="C66" s="123"/>
      <c r="D66" s="124"/>
      <c r="E66" s="124"/>
      <c r="F66" s="124"/>
      <c r="G66" s="113"/>
      <c r="H66" s="113"/>
    </row>
    <row r="67" spans="2:8" ht="14.25" customHeight="1">
      <c r="B67" s="118"/>
      <c r="C67" s="118"/>
      <c r="D67" s="121"/>
      <c r="E67" s="121"/>
      <c r="F67" s="121"/>
      <c r="G67" s="112"/>
      <c r="H67" s="112"/>
    </row>
    <row r="68" spans="2:8" ht="14.25" customHeight="1">
      <c r="B68" s="118"/>
      <c r="C68" s="118"/>
      <c r="D68" s="121"/>
      <c r="E68" s="121"/>
      <c r="F68" s="121"/>
      <c r="G68" s="112"/>
      <c r="H68" s="112"/>
    </row>
    <row r="69" spans="2:8" ht="14.25" customHeight="1">
      <c r="B69" s="118"/>
      <c r="C69" s="118"/>
      <c r="D69" s="121"/>
      <c r="E69" s="121"/>
      <c r="F69" s="121"/>
      <c r="G69" s="112"/>
      <c r="H69" s="112"/>
    </row>
    <row r="70" spans="2:8" ht="14.25" customHeight="1">
      <c r="B70" s="122"/>
      <c r="C70" s="123"/>
      <c r="D70" s="124"/>
      <c r="E70" s="124"/>
      <c r="F70" s="124"/>
      <c r="G70" s="113"/>
      <c r="H70" s="113"/>
    </row>
    <row r="71" spans="2:8" ht="14.25" customHeight="1">
      <c r="B71" s="118"/>
      <c r="C71" s="118"/>
      <c r="D71" s="121"/>
      <c r="E71" s="121"/>
      <c r="F71" s="121"/>
      <c r="G71" s="112"/>
      <c r="H71" s="112"/>
    </row>
    <row r="72" spans="2:8" ht="14.25" customHeight="1">
      <c r="B72" s="118"/>
      <c r="C72" s="118"/>
      <c r="D72" s="121"/>
      <c r="E72" s="121"/>
      <c r="F72" s="121"/>
      <c r="G72" s="112"/>
      <c r="H72" s="112"/>
    </row>
    <row r="73" spans="2:8" ht="14.25" customHeight="1">
      <c r="B73" s="118"/>
      <c r="C73" s="118"/>
      <c r="D73" s="121"/>
      <c r="E73" s="121"/>
      <c r="F73" s="121"/>
      <c r="G73" s="112"/>
      <c r="H73" s="112"/>
    </row>
    <row r="74" spans="2:8" ht="14.25" customHeight="1">
      <c r="B74" s="118"/>
      <c r="C74" s="118"/>
      <c r="D74" s="121"/>
      <c r="E74" s="121"/>
      <c r="F74" s="121"/>
      <c r="G74" s="112"/>
      <c r="H74" s="112"/>
    </row>
    <row r="75" spans="2:8" ht="14.25" customHeight="1">
      <c r="B75" s="122"/>
      <c r="C75" s="122"/>
      <c r="D75" s="124"/>
      <c r="E75" s="124"/>
      <c r="F75" s="124"/>
      <c r="G75" s="113"/>
      <c r="H75" s="113"/>
    </row>
    <row r="76" spans="2:8" ht="14.25" customHeight="1">
      <c r="B76" s="118"/>
      <c r="C76" s="118"/>
      <c r="D76" s="121"/>
      <c r="E76" s="121"/>
      <c r="F76" s="121"/>
      <c r="G76" s="112"/>
      <c r="H76" s="112"/>
    </row>
    <row r="77" spans="2:8" ht="14.25" customHeight="1">
      <c r="B77" s="122"/>
      <c r="C77" s="123"/>
      <c r="D77" s="124"/>
      <c r="E77" s="124"/>
      <c r="F77" s="124"/>
      <c r="G77" s="113"/>
      <c r="H77" s="113"/>
    </row>
    <row r="78" spans="2:8" ht="14.25" customHeight="1">
      <c r="B78" s="626"/>
      <c r="C78" s="626"/>
      <c r="D78" s="111"/>
      <c r="E78" s="111"/>
      <c r="F78" s="111"/>
      <c r="G78" s="111"/>
      <c r="H78" s="111"/>
    </row>
    <row r="79" spans="2:8" ht="14.25" customHeight="1">
      <c r="B79" s="118"/>
      <c r="C79" s="120"/>
      <c r="D79" s="112"/>
      <c r="E79" s="112"/>
      <c r="F79" s="112"/>
      <c r="G79" s="112"/>
      <c r="H79" s="112"/>
    </row>
    <row r="80" spans="2:8" ht="14.25" customHeight="1">
      <c r="B80" s="118"/>
      <c r="C80" s="120"/>
      <c r="D80" s="112"/>
      <c r="E80" s="112"/>
      <c r="F80" s="112"/>
      <c r="G80" s="112"/>
      <c r="H80" s="112"/>
    </row>
    <row r="81" spans="2:8" ht="14.25" customHeight="1">
      <c r="B81" s="118"/>
      <c r="C81" s="120"/>
      <c r="D81" s="112"/>
      <c r="E81" s="112"/>
      <c r="F81" s="112"/>
      <c r="G81" s="112"/>
      <c r="H81" s="112"/>
    </row>
    <row r="82" spans="2:8" ht="14.25" customHeight="1">
      <c r="B82" s="118"/>
      <c r="C82" s="120"/>
      <c r="D82" s="112"/>
      <c r="E82" s="112"/>
      <c r="F82" s="112"/>
      <c r="G82" s="112"/>
      <c r="H82" s="112"/>
    </row>
    <row r="83" spans="2:8" ht="14.25" customHeight="1">
      <c r="B83" s="118"/>
      <c r="C83" s="120"/>
      <c r="D83" s="116"/>
      <c r="E83" s="116"/>
      <c r="F83" s="116"/>
      <c r="G83" s="116"/>
      <c r="H83" s="116"/>
    </row>
    <row r="84" spans="2:8" ht="14.25" customHeight="1">
      <c r="B84" s="118"/>
      <c r="C84" s="120"/>
      <c r="D84" s="116"/>
      <c r="E84" s="116"/>
      <c r="F84" s="116"/>
      <c r="G84" s="116"/>
      <c r="H84" s="116"/>
    </row>
    <row r="85" spans="2:8" ht="14.25" customHeight="1">
      <c r="B85" s="118"/>
      <c r="C85" s="120"/>
      <c r="D85" s="116"/>
      <c r="E85" s="116"/>
      <c r="F85" s="116"/>
      <c r="G85" s="116"/>
      <c r="H85" s="116"/>
    </row>
    <row r="86" spans="2:8" ht="14.25" customHeight="1">
      <c r="B86" s="118"/>
      <c r="C86" s="120"/>
      <c r="D86" s="112"/>
      <c r="E86" s="112"/>
      <c r="F86" s="112"/>
      <c r="G86" s="112"/>
      <c r="H86" s="112"/>
    </row>
    <row r="87" spans="2:8" ht="14.25" customHeight="1">
      <c r="B87" s="118"/>
      <c r="C87" s="120"/>
      <c r="D87" s="112"/>
      <c r="E87" s="112"/>
      <c r="F87" s="112"/>
      <c r="G87" s="112"/>
      <c r="H87" s="112"/>
    </row>
    <row r="88" spans="2:8" ht="14.25" customHeight="1">
      <c r="B88" s="118"/>
      <c r="C88" s="120"/>
      <c r="D88" s="112"/>
      <c r="E88" s="112"/>
      <c r="F88" s="112"/>
      <c r="G88" s="112"/>
      <c r="H88" s="112"/>
    </row>
    <row r="89" spans="2:8" ht="14.25" customHeight="1">
      <c r="B89" s="118"/>
      <c r="C89" s="120"/>
      <c r="D89" s="112"/>
      <c r="E89" s="112"/>
      <c r="F89" s="112"/>
      <c r="G89" s="112"/>
      <c r="H89" s="112"/>
    </row>
  </sheetData>
  <mergeCells count="3">
    <mergeCell ref="B54:C54"/>
    <mergeCell ref="B78:C78"/>
    <mergeCell ref="C1:E1"/>
  </mergeCells>
  <dataValidations count="1">
    <dataValidation type="list" allowBlank="1" showInputMessage="1" showErrorMessage="1" sqref="F4" xr:uid="{D468EDE5-CDB2-4C9D-82C9-8BFAB0331731}">
      <formula1>"Audited, Unaudited, Provisional, Projected"</formula1>
    </dataValidation>
  </dataValidations>
  <pageMargins left="0.7" right="0.7" top="0.75" bottom="0.75" header="0.3" footer="0.3"/>
  <pageSetup orientation="portrait" horizontalDpi="360"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3B819-3DEA-41DF-B5C0-04A95EAD05F4}">
  <sheetPr codeName="Sheet8">
    <tabColor theme="3" tint="-0.499984740745262"/>
  </sheetPr>
  <dimension ref="B1:K89"/>
  <sheetViews>
    <sheetView workbookViewId="0">
      <selection activeCell="L22" sqref="L22"/>
    </sheetView>
  </sheetViews>
  <sheetFormatPr defaultRowHeight="14.25"/>
  <cols>
    <col min="1" max="1" width="2.125" style="109" customWidth="1"/>
    <col min="2" max="2" width="25.625" style="108" customWidth="1"/>
    <col min="3" max="3" width="18.875" style="108" hidden="1" customWidth="1"/>
    <col min="4" max="4" width="16.125" style="108" hidden="1" customWidth="1"/>
    <col min="5" max="5" width="21.875" style="108" hidden="1" customWidth="1"/>
    <col min="6" max="6" width="17.125" style="108" customWidth="1"/>
    <col min="7" max="7" width="14.25" style="108" customWidth="1"/>
    <col min="8" max="8" width="18.5" style="109" customWidth="1"/>
    <col min="9" max="16384" width="9" style="109"/>
  </cols>
  <sheetData>
    <row r="1" spans="2:11" ht="15.75" thickBot="1">
      <c r="B1" s="318" t="s">
        <v>379</v>
      </c>
      <c r="F1" s="630"/>
      <c r="G1" s="631"/>
      <c r="H1" s="632"/>
    </row>
    <row r="2" spans="2:11" ht="39.75" customHeight="1" thickBot="1">
      <c r="B2" s="183" t="s">
        <v>150</v>
      </c>
      <c r="C2" s="184" t="s">
        <v>189</v>
      </c>
      <c r="D2" s="184" t="s">
        <v>377</v>
      </c>
      <c r="E2" s="184" t="s">
        <v>380</v>
      </c>
      <c r="F2" s="336" t="s">
        <v>189</v>
      </c>
      <c r="G2" s="336" t="s">
        <v>377</v>
      </c>
      <c r="H2" s="336" t="s">
        <v>380</v>
      </c>
    </row>
    <row r="3" spans="2:11" ht="14.25" customHeight="1" thickBot="1">
      <c r="B3" s="185" t="s">
        <v>161</v>
      </c>
      <c r="C3" s="226"/>
      <c r="D3" s="226"/>
      <c r="E3" s="180"/>
      <c r="F3" s="226"/>
      <c r="G3" s="226"/>
      <c r="H3" s="180"/>
      <c r="J3" s="211" t="s">
        <v>366</v>
      </c>
      <c r="K3" s="280">
        <v>0.5</v>
      </c>
    </row>
    <row r="4" spans="2:11" ht="14.25" customHeight="1" thickBot="1">
      <c r="B4" s="185" t="s">
        <v>13</v>
      </c>
      <c r="C4" s="226">
        <f>F4*$K$3</f>
        <v>0</v>
      </c>
      <c r="D4" s="226">
        <f>G4*$K$3</f>
        <v>0</v>
      </c>
      <c r="E4" s="226">
        <f>H4*$K$3</f>
        <v>0</v>
      </c>
      <c r="F4" s="226"/>
      <c r="G4" s="226"/>
      <c r="H4" s="319"/>
    </row>
    <row r="5" spans="2:11" ht="14.25" customHeight="1">
      <c r="B5" s="185" t="s">
        <v>151</v>
      </c>
      <c r="C5" s="275">
        <f t="shared" ref="C5:C8" si="0">F5*$K$3</f>
        <v>0</v>
      </c>
      <c r="D5" s="275">
        <f t="shared" ref="D5:E8" si="1">G5*$K$3</f>
        <v>0</v>
      </c>
      <c r="E5" s="275">
        <f t="shared" si="1"/>
        <v>0</v>
      </c>
      <c r="F5" s="226"/>
      <c r="G5" s="226"/>
      <c r="H5" s="319"/>
    </row>
    <row r="6" spans="2:11" ht="15.75" customHeight="1">
      <c r="B6" s="274" t="s">
        <v>14</v>
      </c>
      <c r="C6" s="277">
        <f t="shared" si="0"/>
        <v>0</v>
      </c>
      <c r="D6" s="277">
        <f t="shared" si="1"/>
        <v>0</v>
      </c>
      <c r="E6" s="277">
        <f t="shared" si="1"/>
        <v>0</v>
      </c>
      <c r="F6" s="227"/>
      <c r="G6" s="227"/>
      <c r="H6" s="320"/>
    </row>
    <row r="7" spans="2:11" ht="14.25" customHeight="1">
      <c r="B7" s="274" t="s">
        <v>152</v>
      </c>
      <c r="C7" s="277">
        <f t="shared" si="0"/>
        <v>0</v>
      </c>
      <c r="D7" s="277">
        <f t="shared" si="1"/>
        <v>0</v>
      </c>
      <c r="E7" s="277">
        <f t="shared" si="1"/>
        <v>0</v>
      </c>
      <c r="F7" s="227"/>
      <c r="G7" s="227"/>
      <c r="H7" s="320"/>
    </row>
    <row r="8" spans="2:11" ht="14.25" customHeight="1">
      <c r="B8" s="274" t="s">
        <v>153</v>
      </c>
      <c r="C8" s="277">
        <f t="shared" si="0"/>
        <v>0</v>
      </c>
      <c r="D8" s="277">
        <f t="shared" si="1"/>
        <v>0</v>
      </c>
      <c r="E8" s="277">
        <f t="shared" si="1"/>
        <v>0</v>
      </c>
      <c r="F8" s="227"/>
      <c r="G8" s="227"/>
      <c r="H8" s="320"/>
    </row>
    <row r="9" spans="2:11" ht="14.25" customHeight="1">
      <c r="B9" s="186" t="s">
        <v>154</v>
      </c>
      <c r="C9" s="287">
        <f>C4-SUM(C5:C8)</f>
        <v>0</v>
      </c>
      <c r="D9" s="287">
        <f>D4-SUM(D5:D8)</f>
        <v>0</v>
      </c>
      <c r="E9" s="287">
        <f>E4-SUM(E5:E8)</f>
        <v>0</v>
      </c>
      <c r="F9" s="228">
        <f>F4-SUM(F5:F8)</f>
        <v>0</v>
      </c>
      <c r="G9" s="228">
        <f t="shared" ref="G9" si="2">G4-SUM(G5:G8)</f>
        <v>0</v>
      </c>
      <c r="H9" s="321">
        <f>H4-SUM(H5:H8)</f>
        <v>0</v>
      </c>
    </row>
    <row r="10" spans="2:11" ht="14.25" customHeight="1">
      <c r="B10" s="288" t="s">
        <v>162</v>
      </c>
      <c r="C10" s="277">
        <f t="shared" ref="C10" si="3">F10*$K$3</f>
        <v>0</v>
      </c>
      <c r="D10" s="277">
        <f t="shared" ref="D10:E10" si="4">G10*$K$3</f>
        <v>0</v>
      </c>
      <c r="E10" s="277">
        <f t="shared" si="4"/>
        <v>0</v>
      </c>
      <c r="F10" s="227"/>
      <c r="G10" s="227"/>
      <c r="H10" s="320"/>
    </row>
    <row r="11" spans="2:11" ht="14.25" customHeight="1">
      <c r="B11" s="186" t="s">
        <v>155</v>
      </c>
      <c r="C11" s="276">
        <f>C9-C10</f>
        <v>0</v>
      </c>
      <c r="D11" s="276">
        <f>D9-D10</f>
        <v>0</v>
      </c>
      <c r="E11" s="276">
        <f>E9-E10</f>
        <v>0</v>
      </c>
      <c r="F11" s="228">
        <f>F9-F10</f>
        <v>0</v>
      </c>
      <c r="G11" s="228">
        <f t="shared" ref="G11:H11" si="5">G9-G10</f>
        <v>0</v>
      </c>
      <c r="H11" s="321">
        <f t="shared" si="5"/>
        <v>0</v>
      </c>
    </row>
    <row r="12" spans="2:11" ht="14.25" customHeight="1">
      <c r="B12" s="181"/>
      <c r="C12" s="182"/>
      <c r="D12" s="182"/>
      <c r="E12" s="245"/>
      <c r="F12" s="182"/>
      <c r="G12" s="182"/>
      <c r="H12" s="291"/>
    </row>
    <row r="13" spans="2:11" ht="14.25" customHeight="1">
      <c r="B13" s="188" t="s">
        <v>15</v>
      </c>
      <c r="C13" s="285"/>
      <c r="D13" s="286"/>
      <c r="E13" s="199"/>
      <c r="F13" s="189"/>
      <c r="G13" s="190"/>
      <c r="H13" s="199"/>
    </row>
    <row r="14" spans="2:11" ht="14.25" customHeight="1">
      <c r="B14" s="274" t="s">
        <v>16</v>
      </c>
      <c r="C14" s="277">
        <f t="shared" ref="C14" si="6">F14*$K$3</f>
        <v>0</v>
      </c>
      <c r="D14" s="277">
        <f t="shared" ref="D14" si="7">G14*$K$3</f>
        <v>0</v>
      </c>
      <c r="E14" s="283"/>
      <c r="F14" s="227"/>
      <c r="G14" s="227"/>
      <c r="H14" s="200"/>
    </row>
    <row r="15" spans="2:11" ht="14.25" customHeight="1">
      <c r="B15" s="274" t="s">
        <v>143</v>
      </c>
      <c r="C15" s="277">
        <f t="shared" ref="C15:C19" si="8">F15*$K$3</f>
        <v>0</v>
      </c>
      <c r="D15" s="277">
        <f t="shared" ref="D15:D19" si="9">G15*$K$3</f>
        <v>0</v>
      </c>
      <c r="E15" s="283"/>
      <c r="F15" s="227"/>
      <c r="G15" s="227"/>
      <c r="H15" s="200"/>
    </row>
    <row r="16" spans="2:11" ht="14.25" customHeight="1">
      <c r="B16" s="274" t="s">
        <v>354</v>
      </c>
      <c r="C16" s="277">
        <f t="shared" si="8"/>
        <v>0</v>
      </c>
      <c r="D16" s="277">
        <f t="shared" si="9"/>
        <v>0</v>
      </c>
      <c r="E16" s="283"/>
      <c r="F16" s="227"/>
      <c r="G16" s="227"/>
      <c r="H16" s="200"/>
    </row>
    <row r="17" spans="2:8" ht="14.25" customHeight="1">
      <c r="B17" s="274" t="s">
        <v>355</v>
      </c>
      <c r="C17" s="277">
        <f t="shared" si="8"/>
        <v>0</v>
      </c>
      <c r="D17" s="277">
        <f t="shared" si="9"/>
        <v>0</v>
      </c>
      <c r="E17" s="283"/>
      <c r="F17" s="227"/>
      <c r="G17" s="227"/>
      <c r="H17" s="200"/>
    </row>
    <row r="18" spans="2:8" ht="14.25" customHeight="1">
      <c r="B18" s="274" t="s">
        <v>356</v>
      </c>
      <c r="C18" s="277">
        <f t="shared" si="8"/>
        <v>0</v>
      </c>
      <c r="D18" s="277">
        <f t="shared" si="9"/>
        <v>0</v>
      </c>
      <c r="E18" s="283"/>
      <c r="F18" s="227"/>
      <c r="G18" s="227"/>
      <c r="H18" s="200"/>
    </row>
    <row r="19" spans="2:8" ht="14.25" customHeight="1">
      <c r="B19" s="274" t="s">
        <v>17</v>
      </c>
      <c r="C19" s="277">
        <f t="shared" si="8"/>
        <v>0</v>
      </c>
      <c r="D19" s="277">
        <f t="shared" si="9"/>
        <v>0</v>
      </c>
      <c r="E19" s="283"/>
      <c r="F19" s="227"/>
      <c r="G19" s="227"/>
      <c r="H19" s="200"/>
    </row>
    <row r="20" spans="2:8" ht="14.25" customHeight="1">
      <c r="B20" s="191" t="s">
        <v>163</v>
      </c>
      <c r="C20" s="287">
        <f t="shared" ref="C20:H20" si="10">SUM(C14:C19)</f>
        <v>0</v>
      </c>
      <c r="D20" s="287">
        <f t="shared" si="10"/>
        <v>0</v>
      </c>
      <c r="E20" s="201">
        <f t="shared" si="10"/>
        <v>0</v>
      </c>
      <c r="F20" s="228">
        <f t="shared" si="10"/>
        <v>0</v>
      </c>
      <c r="G20" s="228">
        <f t="shared" si="10"/>
        <v>0</v>
      </c>
      <c r="H20" s="201">
        <f t="shared" si="10"/>
        <v>0</v>
      </c>
    </row>
    <row r="21" spans="2:8" ht="14.25" customHeight="1">
      <c r="B21" s="281" t="s">
        <v>18</v>
      </c>
      <c r="C21" s="277">
        <f t="shared" ref="C21" si="11">F21*$K$3</f>
        <v>0</v>
      </c>
      <c r="D21" s="277">
        <f t="shared" ref="D21" si="12">G21*$K$3</f>
        <v>0</v>
      </c>
      <c r="E21" s="282"/>
      <c r="F21" s="229"/>
      <c r="G21" s="229"/>
      <c r="H21" s="202"/>
    </row>
    <row r="22" spans="2:8" ht="14.25" customHeight="1">
      <c r="B22" s="274" t="s">
        <v>156</v>
      </c>
      <c r="C22" s="277">
        <f t="shared" ref="C22:C27" si="13">F22*$K$3</f>
        <v>0</v>
      </c>
      <c r="D22" s="277">
        <f t="shared" ref="D22:D27" si="14">G22*$K$3</f>
        <v>0</v>
      </c>
      <c r="E22" s="283"/>
      <c r="F22" s="227"/>
      <c r="G22" s="227"/>
      <c r="H22" s="200"/>
    </row>
    <row r="23" spans="2:8" ht="14.25" customHeight="1">
      <c r="B23" s="274" t="s">
        <v>157</v>
      </c>
      <c r="C23" s="277">
        <f t="shared" si="13"/>
        <v>0</v>
      </c>
      <c r="D23" s="277">
        <f t="shared" si="14"/>
        <v>0</v>
      </c>
      <c r="E23" s="283"/>
      <c r="F23" s="227"/>
      <c r="G23" s="227"/>
      <c r="H23" s="200"/>
    </row>
    <row r="24" spans="2:8" ht="14.25" customHeight="1">
      <c r="B24" s="274" t="s">
        <v>158</v>
      </c>
      <c r="C24" s="277">
        <f t="shared" si="13"/>
        <v>0</v>
      </c>
      <c r="D24" s="277">
        <f t="shared" si="14"/>
        <v>0</v>
      </c>
      <c r="E24" s="283"/>
      <c r="F24" s="227"/>
      <c r="G24" s="227"/>
      <c r="H24" s="200"/>
    </row>
    <row r="25" spans="2:8" ht="14.25" customHeight="1">
      <c r="B25" s="274" t="s">
        <v>19</v>
      </c>
      <c r="C25" s="277">
        <f t="shared" si="13"/>
        <v>0</v>
      </c>
      <c r="D25" s="277">
        <f t="shared" si="14"/>
        <v>0</v>
      </c>
      <c r="E25" s="283"/>
      <c r="F25" s="227"/>
      <c r="G25" s="227"/>
      <c r="H25" s="200"/>
    </row>
    <row r="26" spans="2:8" ht="14.25" customHeight="1">
      <c r="B26" s="274" t="s">
        <v>159</v>
      </c>
      <c r="C26" s="277">
        <f t="shared" si="13"/>
        <v>0</v>
      </c>
      <c r="D26" s="277">
        <f t="shared" si="14"/>
        <v>0</v>
      </c>
      <c r="E26" s="283"/>
      <c r="F26" s="227"/>
      <c r="G26" s="227"/>
      <c r="H26" s="200"/>
    </row>
    <row r="27" spans="2:8" ht="14.25" customHeight="1">
      <c r="B27" s="274" t="s">
        <v>160</v>
      </c>
      <c r="C27" s="277">
        <f t="shared" si="13"/>
        <v>0</v>
      </c>
      <c r="D27" s="277">
        <f t="shared" si="14"/>
        <v>0</v>
      </c>
      <c r="E27" s="283"/>
      <c r="F27" s="227"/>
      <c r="G27" s="227"/>
      <c r="H27" s="200"/>
    </row>
    <row r="28" spans="2:8" ht="14.25" customHeight="1" thickBot="1">
      <c r="B28" s="193" t="s">
        <v>20</v>
      </c>
      <c r="C28" s="284">
        <f t="shared" ref="C28:H28" si="15">SUM(C21:C27)</f>
        <v>0</v>
      </c>
      <c r="D28" s="284">
        <f t="shared" si="15"/>
        <v>0</v>
      </c>
      <c r="E28" s="179">
        <f t="shared" si="15"/>
        <v>0</v>
      </c>
      <c r="F28" s="230">
        <f t="shared" si="15"/>
        <v>0</v>
      </c>
      <c r="G28" s="230">
        <f t="shared" si="15"/>
        <v>0</v>
      </c>
      <c r="H28" s="179">
        <f t="shared" si="15"/>
        <v>0</v>
      </c>
    </row>
    <row r="29" spans="2:8" ht="14.25" customHeight="1" thickBot="1">
      <c r="B29" s="193" t="s">
        <v>174</v>
      </c>
      <c r="C29" s="230">
        <f>C20-C28</f>
        <v>0</v>
      </c>
      <c r="D29" s="230">
        <f t="shared" ref="D29:E29" si="16">D20-D28</f>
        <v>0</v>
      </c>
      <c r="E29" s="179">
        <f t="shared" si="16"/>
        <v>0</v>
      </c>
      <c r="F29" s="230">
        <f>F20-F28</f>
        <v>0</v>
      </c>
      <c r="G29" s="230">
        <f t="shared" ref="G29:H29" si="17">G20-G28</f>
        <v>0</v>
      </c>
      <c r="H29" s="179">
        <f t="shared" si="17"/>
        <v>0</v>
      </c>
    </row>
    <row r="30" spans="2:8" ht="14.25" customHeight="1" thickBot="1">
      <c r="B30" s="118"/>
      <c r="C30" s="120"/>
      <c r="D30" s="121"/>
      <c r="E30" s="121"/>
      <c r="F30" s="112"/>
      <c r="G30" s="112"/>
    </row>
    <row r="31" spans="2:8" ht="14.25" customHeight="1">
      <c r="B31" s="194" t="s">
        <v>21</v>
      </c>
      <c r="C31" s="195"/>
      <c r="D31" s="196"/>
      <c r="E31" s="121"/>
      <c r="F31" s="195"/>
      <c r="G31" s="196"/>
      <c r="H31" s="196"/>
    </row>
    <row r="32" spans="2:8" ht="14.25" customHeight="1">
      <c r="B32" s="173" t="s">
        <v>346</v>
      </c>
      <c r="C32" s="231">
        <f>SUM(C24:C27)</f>
        <v>0</v>
      </c>
      <c r="D32" s="232">
        <f>SUM(D24:D27)</f>
        <v>0</v>
      </c>
      <c r="E32" s="121"/>
      <c r="F32" s="231">
        <f>SUM(F24:F27)</f>
        <v>0</v>
      </c>
      <c r="G32" s="232">
        <f>SUM(G24:G27)</f>
        <v>0</v>
      </c>
      <c r="H32" s="232">
        <f>SUM(H24:H27)</f>
        <v>0</v>
      </c>
    </row>
    <row r="33" spans="2:8" ht="14.25" customHeight="1">
      <c r="B33" s="173" t="s">
        <v>347</v>
      </c>
      <c r="C33" s="231">
        <f>SUM(C17:C19)</f>
        <v>0</v>
      </c>
      <c r="D33" s="232">
        <f>SUM(D17:D19)</f>
        <v>0</v>
      </c>
      <c r="E33" s="121"/>
      <c r="F33" s="231">
        <f>SUM(F17:F19)</f>
        <v>0</v>
      </c>
      <c r="G33" s="232">
        <f>SUM(G17:G19)</f>
        <v>0</v>
      </c>
      <c r="H33" s="232">
        <f>SUM(H17:H19)</f>
        <v>0</v>
      </c>
    </row>
    <row r="34" spans="2:8" ht="14.25" customHeight="1" thickBot="1">
      <c r="B34" s="197" t="s">
        <v>144</v>
      </c>
      <c r="C34" s="233" t="e">
        <f>C32/C33</f>
        <v>#DIV/0!</v>
      </c>
      <c r="D34" s="234" t="e">
        <f>D32/D33</f>
        <v>#DIV/0!</v>
      </c>
      <c r="E34" s="121"/>
      <c r="F34" s="233" t="e">
        <f>F32/F33</f>
        <v>#DIV/0!</v>
      </c>
      <c r="G34" s="234" t="e">
        <f>G32/G33</f>
        <v>#DIV/0!</v>
      </c>
      <c r="H34" s="234" t="e">
        <f>H32/H33</f>
        <v>#DIV/0!</v>
      </c>
    </row>
    <row r="35" spans="2:8" ht="14.25" customHeight="1">
      <c r="B35" s="174"/>
      <c r="C35" s="172"/>
      <c r="D35" s="176"/>
      <c r="E35" s="125"/>
      <c r="F35" s="172"/>
      <c r="G35" s="176"/>
      <c r="H35" s="176"/>
    </row>
    <row r="36" spans="2:8" ht="14.25" customHeight="1">
      <c r="B36" s="198" t="s">
        <v>348</v>
      </c>
      <c r="C36" s="235">
        <f>SUM(C16:C19)</f>
        <v>0</v>
      </c>
      <c r="D36" s="236">
        <f>SUM(D16:D19)</f>
        <v>0</v>
      </c>
      <c r="E36" s="124"/>
      <c r="F36" s="235">
        <f>SUM(F16:F19)</f>
        <v>0</v>
      </c>
      <c r="G36" s="236">
        <f>SUM(G16:G19)</f>
        <v>0</v>
      </c>
      <c r="H36" s="236">
        <f>SUM(H16:H19)</f>
        <v>0</v>
      </c>
    </row>
    <row r="37" spans="2:8" ht="14.25" customHeight="1">
      <c r="B37" s="175" t="s">
        <v>349</v>
      </c>
      <c r="C37" s="237">
        <f>SUM(C14:C15)</f>
        <v>0</v>
      </c>
      <c r="D37" s="238">
        <f>SUM(D14:D15)</f>
        <v>0</v>
      </c>
      <c r="E37" s="125"/>
      <c r="F37" s="237">
        <f>SUM(F14:F15)</f>
        <v>0</v>
      </c>
      <c r="G37" s="238">
        <f>SUM(G14:G15)</f>
        <v>0</v>
      </c>
      <c r="H37" s="238">
        <f>SUM(H14:H15)</f>
        <v>0</v>
      </c>
    </row>
    <row r="38" spans="2:8" ht="14.25" customHeight="1" thickBot="1">
      <c r="B38" s="197" t="s">
        <v>350</v>
      </c>
      <c r="C38" s="233" t="e">
        <f>C36/C37</f>
        <v>#DIV/0!</v>
      </c>
      <c r="D38" s="234" t="e">
        <f>D36/D37</f>
        <v>#DIV/0!</v>
      </c>
      <c r="E38" s="125"/>
      <c r="F38" s="233" t="e">
        <f>F36/F37</f>
        <v>#DIV/0!</v>
      </c>
      <c r="G38" s="234" t="e">
        <f>G36/G37</f>
        <v>#DIV/0!</v>
      </c>
      <c r="H38" s="234" t="e">
        <f>H36/H37</f>
        <v>#DIV/0!</v>
      </c>
    </row>
    <row r="39" spans="2:8" ht="14.25" customHeight="1">
      <c r="B39" s="173"/>
      <c r="C39" s="171"/>
      <c r="D39" s="177"/>
      <c r="E39" s="121"/>
      <c r="F39" s="171"/>
      <c r="G39" s="177"/>
      <c r="H39" s="177"/>
    </row>
    <row r="40" spans="2:8" ht="14.25" customHeight="1">
      <c r="B40" s="173" t="s">
        <v>353</v>
      </c>
      <c r="C40" s="239" t="e">
        <f>C18/C4*360</f>
        <v>#DIV/0!</v>
      </c>
      <c r="D40" s="240" t="e">
        <f>D18/D4*360</f>
        <v>#DIV/0!</v>
      </c>
      <c r="E40" s="121"/>
      <c r="F40" s="239" t="e">
        <f>F18/F4*360</f>
        <v>#DIV/0!</v>
      </c>
      <c r="G40" s="240" t="e">
        <f>G18/G4*360</f>
        <v>#DIV/0!</v>
      </c>
      <c r="H40" s="240" t="e">
        <f>H18/H4*360</f>
        <v>#DIV/0!</v>
      </c>
    </row>
    <row r="41" spans="2:8" ht="14.25" customHeight="1">
      <c r="B41" s="173" t="s">
        <v>352</v>
      </c>
      <c r="C41" s="241" t="e">
        <f>C25/C4*360</f>
        <v>#DIV/0!</v>
      </c>
      <c r="D41" s="242" t="e">
        <f>D25/D4*360</f>
        <v>#DIV/0!</v>
      </c>
      <c r="E41" s="121"/>
      <c r="F41" s="241" t="e">
        <f>F25/F4*360</f>
        <v>#DIV/0!</v>
      </c>
      <c r="G41" s="242" t="e">
        <f>G25/G4*360</f>
        <v>#DIV/0!</v>
      </c>
      <c r="H41" s="242" t="e">
        <f>H25/H4*360</f>
        <v>#DIV/0!</v>
      </c>
    </row>
    <row r="42" spans="2:8" ht="14.25" customHeight="1" thickBot="1">
      <c r="B42" s="178" t="s">
        <v>351</v>
      </c>
      <c r="C42" s="243" t="e">
        <f>C24/C4*360</f>
        <v>#DIV/0!</v>
      </c>
      <c r="D42" s="244" t="e">
        <f>D24/D4*360</f>
        <v>#DIV/0!</v>
      </c>
      <c r="E42" s="121"/>
      <c r="F42" s="243" t="e">
        <f>F24/F4*360</f>
        <v>#DIV/0!</v>
      </c>
      <c r="G42" s="244" t="e">
        <f>G24/G4*360</f>
        <v>#DIV/0!</v>
      </c>
      <c r="H42" s="244" t="e">
        <f>H24/H4*360</f>
        <v>#DIV/0!</v>
      </c>
    </row>
    <row r="43" spans="2:8" ht="14.25" customHeight="1">
      <c r="B43" s="118"/>
      <c r="C43" s="118"/>
      <c r="D43" s="121"/>
      <c r="E43" s="121"/>
      <c r="F43" s="112"/>
      <c r="G43" s="112"/>
    </row>
    <row r="44" spans="2:8" ht="14.25" customHeight="1">
      <c r="B44" s="118"/>
      <c r="C44" s="118"/>
      <c r="D44" s="121"/>
      <c r="E44" s="121"/>
      <c r="F44" s="112"/>
      <c r="G44" s="112"/>
    </row>
    <row r="45" spans="2:8" ht="14.25" customHeight="1">
      <c r="B45" s="122"/>
      <c r="C45" s="123"/>
      <c r="D45" s="124"/>
      <c r="E45" s="124"/>
      <c r="F45" s="113"/>
      <c r="G45" s="113"/>
    </row>
    <row r="46" spans="2:8" ht="14.25" customHeight="1">
      <c r="B46" s="118"/>
      <c r="C46" s="118"/>
      <c r="D46" s="121"/>
      <c r="E46" s="121"/>
      <c r="F46" s="112"/>
      <c r="G46" s="112"/>
    </row>
    <row r="47" spans="2:8" ht="14.25" customHeight="1">
      <c r="B47" s="118"/>
      <c r="C47" s="118"/>
      <c r="D47" s="121"/>
      <c r="E47" s="121"/>
      <c r="F47" s="112"/>
      <c r="G47" s="112"/>
    </row>
    <row r="48" spans="2:8" ht="14.25" customHeight="1">
      <c r="B48" s="118"/>
      <c r="C48" s="118"/>
      <c r="D48" s="121"/>
      <c r="E48" s="121"/>
      <c r="F48" s="112"/>
      <c r="G48" s="112"/>
    </row>
    <row r="49" spans="2:7" ht="14.25" customHeight="1">
      <c r="B49" s="118"/>
      <c r="C49" s="118"/>
      <c r="D49" s="121"/>
      <c r="E49" s="121"/>
      <c r="F49" s="112"/>
      <c r="G49" s="112"/>
    </row>
    <row r="50" spans="2:7" ht="14.25" customHeight="1">
      <c r="B50" s="118"/>
      <c r="C50" s="118"/>
      <c r="D50" s="121"/>
      <c r="E50" s="121"/>
      <c r="F50" s="112"/>
      <c r="G50" s="112"/>
    </row>
    <row r="51" spans="2:7" ht="14.25" customHeight="1">
      <c r="B51" s="111"/>
      <c r="C51" s="119"/>
      <c r="D51" s="125"/>
      <c r="E51" s="125"/>
      <c r="F51" s="114"/>
      <c r="G51" s="114"/>
    </row>
    <row r="52" spans="2:7" ht="14.25" customHeight="1">
      <c r="B52" s="122"/>
      <c r="C52" s="123"/>
      <c r="D52" s="124"/>
      <c r="E52" s="124"/>
      <c r="F52" s="113"/>
      <c r="G52" s="113"/>
    </row>
    <row r="53" spans="2:7" ht="14.25" customHeight="1">
      <c r="B53" s="118"/>
      <c r="C53" s="120"/>
      <c r="D53" s="121"/>
      <c r="E53" s="121"/>
      <c r="F53" s="112"/>
      <c r="G53" s="112"/>
    </row>
    <row r="54" spans="2:7" ht="14.25" customHeight="1">
      <c r="B54" s="626"/>
      <c r="C54" s="626"/>
      <c r="D54" s="111"/>
      <c r="E54" s="111"/>
      <c r="F54" s="111"/>
      <c r="G54" s="111"/>
    </row>
    <row r="55" spans="2:7" ht="14.25" customHeight="1">
      <c r="B55" s="118"/>
      <c r="C55" s="118"/>
      <c r="D55" s="121"/>
      <c r="E55" s="121"/>
      <c r="F55" s="112"/>
      <c r="G55" s="112"/>
    </row>
    <row r="56" spans="2:7" ht="14.25" customHeight="1">
      <c r="B56" s="118"/>
      <c r="C56" s="118"/>
      <c r="D56" s="121"/>
      <c r="E56" s="121"/>
      <c r="F56" s="112"/>
      <c r="G56" s="112"/>
    </row>
    <row r="57" spans="2:7" ht="14.25" customHeight="1">
      <c r="B57" s="111"/>
      <c r="C57" s="118"/>
      <c r="D57" s="125"/>
      <c r="E57" s="125"/>
      <c r="F57" s="114"/>
      <c r="G57" s="114"/>
    </row>
    <row r="58" spans="2:7" ht="14.25" customHeight="1">
      <c r="B58" s="118"/>
      <c r="C58" s="118"/>
      <c r="D58" s="121"/>
      <c r="E58" s="121"/>
      <c r="F58" s="112"/>
      <c r="G58" s="112"/>
    </row>
    <row r="59" spans="2:7" ht="14.25" customHeight="1">
      <c r="B59" s="118"/>
      <c r="C59" s="118"/>
      <c r="D59" s="121"/>
      <c r="E59" s="121"/>
      <c r="F59" s="112"/>
      <c r="G59" s="112"/>
    </row>
    <row r="60" spans="2:7" ht="14.25" customHeight="1">
      <c r="B60" s="118"/>
      <c r="C60" s="120"/>
      <c r="D60" s="121"/>
      <c r="E60" s="121"/>
      <c r="F60" s="112"/>
      <c r="G60" s="112"/>
    </row>
    <row r="61" spans="2:7" ht="14.25" customHeight="1">
      <c r="B61" s="118"/>
      <c r="C61" s="118"/>
      <c r="D61" s="121"/>
      <c r="E61" s="121"/>
      <c r="F61" s="112"/>
      <c r="G61" s="112"/>
    </row>
    <row r="62" spans="2:7" ht="14.25" customHeight="1">
      <c r="B62" s="118"/>
      <c r="C62" s="118"/>
      <c r="D62" s="121"/>
      <c r="E62" s="121"/>
      <c r="F62" s="112"/>
      <c r="G62" s="112"/>
    </row>
    <row r="63" spans="2:7" ht="14.25" customHeight="1">
      <c r="B63" s="118"/>
      <c r="C63" s="118"/>
      <c r="D63" s="121"/>
      <c r="E63" s="121"/>
      <c r="F63" s="112"/>
      <c r="G63" s="112"/>
    </row>
    <row r="64" spans="2:7" ht="14.25" customHeight="1">
      <c r="B64" s="118"/>
      <c r="C64" s="118"/>
      <c r="D64" s="121"/>
      <c r="E64" s="121"/>
      <c r="F64" s="112"/>
      <c r="G64" s="112"/>
    </row>
    <row r="65" spans="2:7" ht="14.25" customHeight="1">
      <c r="B65" s="118"/>
      <c r="C65" s="118"/>
      <c r="D65" s="121"/>
      <c r="E65" s="121"/>
      <c r="F65" s="112"/>
      <c r="G65" s="112"/>
    </row>
    <row r="66" spans="2:7" ht="14.25" customHeight="1">
      <c r="B66" s="122"/>
      <c r="C66" s="123"/>
      <c r="D66" s="124"/>
      <c r="E66" s="124"/>
      <c r="F66" s="113"/>
      <c r="G66" s="113"/>
    </row>
    <row r="67" spans="2:7" ht="14.25" customHeight="1">
      <c r="B67" s="118"/>
      <c r="C67" s="118"/>
      <c r="D67" s="121"/>
      <c r="E67" s="121"/>
      <c r="F67" s="112"/>
      <c r="G67" s="112"/>
    </row>
    <row r="68" spans="2:7" ht="14.25" customHeight="1">
      <c r="B68" s="118"/>
      <c r="C68" s="118"/>
      <c r="D68" s="121"/>
      <c r="E68" s="121"/>
      <c r="F68" s="112"/>
      <c r="G68" s="112"/>
    </row>
    <row r="69" spans="2:7" ht="14.25" customHeight="1">
      <c r="B69" s="118"/>
      <c r="C69" s="118"/>
      <c r="D69" s="121"/>
      <c r="E69" s="121"/>
      <c r="F69" s="112"/>
      <c r="G69" s="112"/>
    </row>
    <row r="70" spans="2:7" ht="14.25" customHeight="1">
      <c r="B70" s="122"/>
      <c r="C70" s="123"/>
      <c r="D70" s="124"/>
      <c r="E70" s="124"/>
      <c r="F70" s="113"/>
      <c r="G70" s="113"/>
    </row>
    <row r="71" spans="2:7" ht="14.25" customHeight="1">
      <c r="B71" s="118"/>
      <c r="C71" s="118"/>
      <c r="D71" s="121"/>
      <c r="E71" s="121"/>
      <c r="F71" s="112"/>
      <c r="G71" s="112"/>
    </row>
    <row r="72" spans="2:7" ht="14.25" customHeight="1">
      <c r="B72" s="118"/>
      <c r="C72" s="118"/>
      <c r="D72" s="121"/>
      <c r="E72" s="121"/>
      <c r="F72" s="112"/>
      <c r="G72" s="112"/>
    </row>
    <row r="73" spans="2:7" ht="14.25" customHeight="1">
      <c r="B73" s="118"/>
      <c r="C73" s="118"/>
      <c r="D73" s="121"/>
      <c r="E73" s="121"/>
      <c r="F73" s="112"/>
      <c r="G73" s="112"/>
    </row>
    <row r="74" spans="2:7" ht="14.25" customHeight="1">
      <c r="B74" s="118"/>
      <c r="C74" s="118"/>
      <c r="D74" s="121"/>
      <c r="E74" s="121"/>
      <c r="F74" s="112"/>
      <c r="G74" s="112"/>
    </row>
    <row r="75" spans="2:7" ht="14.25" customHeight="1">
      <c r="B75" s="122"/>
      <c r="C75" s="122"/>
      <c r="D75" s="124"/>
      <c r="E75" s="124"/>
      <c r="F75" s="113"/>
      <c r="G75" s="113"/>
    </row>
    <row r="76" spans="2:7" ht="14.25" customHeight="1">
      <c r="B76" s="118"/>
      <c r="C76" s="118"/>
      <c r="D76" s="121"/>
      <c r="E76" s="121"/>
      <c r="F76" s="112"/>
      <c r="G76" s="112"/>
    </row>
    <row r="77" spans="2:7" ht="14.25" customHeight="1">
      <c r="B77" s="122"/>
      <c r="C77" s="123"/>
      <c r="D77" s="124"/>
      <c r="E77" s="124"/>
      <c r="F77" s="113"/>
      <c r="G77" s="113"/>
    </row>
    <row r="78" spans="2:7" ht="14.25" customHeight="1">
      <c r="B78" s="626"/>
      <c r="C78" s="626"/>
      <c r="D78" s="111"/>
      <c r="E78" s="111"/>
      <c r="F78" s="111"/>
      <c r="G78" s="111"/>
    </row>
    <row r="79" spans="2:7" ht="14.25" customHeight="1">
      <c r="B79" s="118"/>
      <c r="C79" s="120"/>
      <c r="D79" s="112"/>
      <c r="E79" s="112"/>
      <c r="F79" s="112"/>
      <c r="G79" s="112"/>
    </row>
    <row r="80" spans="2:7" ht="14.25" customHeight="1">
      <c r="B80" s="118"/>
      <c r="C80" s="120"/>
      <c r="D80" s="112"/>
      <c r="E80" s="112"/>
      <c r="F80" s="112"/>
      <c r="G80" s="112"/>
    </row>
    <row r="81" spans="2:7" ht="14.25" customHeight="1">
      <c r="B81" s="118"/>
      <c r="C81" s="120"/>
      <c r="D81" s="112"/>
      <c r="E81" s="112"/>
      <c r="F81" s="112"/>
      <c r="G81" s="112"/>
    </row>
    <row r="82" spans="2:7" ht="14.25" customHeight="1">
      <c r="B82" s="118"/>
      <c r="C82" s="120"/>
      <c r="D82" s="112"/>
      <c r="E82" s="112"/>
      <c r="F82" s="112"/>
      <c r="G82" s="112"/>
    </row>
    <row r="83" spans="2:7" ht="14.25" customHeight="1">
      <c r="B83" s="118"/>
      <c r="C83" s="120"/>
      <c r="D83" s="116"/>
      <c r="E83" s="116"/>
      <c r="F83" s="116"/>
      <c r="G83" s="116"/>
    </row>
    <row r="84" spans="2:7" ht="14.25" customHeight="1">
      <c r="B84" s="118"/>
      <c r="C84" s="120"/>
      <c r="D84" s="116"/>
      <c r="E84" s="116"/>
      <c r="F84" s="116"/>
      <c r="G84" s="116"/>
    </row>
    <row r="85" spans="2:7" ht="14.25" customHeight="1">
      <c r="B85" s="118"/>
      <c r="C85" s="120"/>
      <c r="D85" s="116"/>
      <c r="E85" s="116"/>
      <c r="F85" s="116"/>
      <c r="G85" s="116"/>
    </row>
    <row r="86" spans="2:7" ht="14.25" customHeight="1">
      <c r="B86" s="118"/>
      <c r="C86" s="120"/>
      <c r="D86" s="112"/>
      <c r="E86" s="112"/>
      <c r="F86" s="112"/>
      <c r="G86" s="112"/>
    </row>
    <row r="87" spans="2:7" ht="14.25" customHeight="1">
      <c r="B87" s="118"/>
      <c r="C87" s="120"/>
      <c r="D87" s="112"/>
      <c r="E87" s="112"/>
      <c r="F87" s="112"/>
      <c r="G87" s="112"/>
    </row>
    <row r="88" spans="2:7" ht="14.25" customHeight="1">
      <c r="B88" s="118"/>
      <c r="C88" s="120"/>
      <c r="D88" s="112"/>
      <c r="E88" s="112"/>
      <c r="F88" s="112"/>
      <c r="G88" s="112"/>
    </row>
    <row r="89" spans="2:7" ht="14.25" customHeight="1">
      <c r="B89" s="118"/>
      <c r="C89" s="120"/>
      <c r="D89" s="112"/>
      <c r="E89" s="112"/>
      <c r="F89" s="112"/>
      <c r="G89" s="112"/>
    </row>
  </sheetData>
  <mergeCells count="3">
    <mergeCell ref="B54:C54"/>
    <mergeCell ref="B78:C78"/>
    <mergeCell ref="F1:H1"/>
  </mergeCells>
  <dataValidations count="1">
    <dataValidation type="list" allowBlank="1" showInputMessage="1" showErrorMessage="1" sqref="K3" xr:uid="{4BF0FEC5-755E-44C2-9044-FAD24B280BEF}">
      <formula1>"0%, 50%, 100%"</formula1>
    </dataValidation>
  </dataValidations>
  <pageMargins left="0.7" right="0.7" top="0.75" bottom="0.75" header="0.3" footer="0.3"/>
  <pageSetup orientation="portrait" horizontalDpi="360" verticalDpi="360" r:id="rId1"/>
  <ignoredErrors>
    <ignoredError sqref="C9:D9" 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5ADCE10B-D754-4B56-AE71-5EE2E737170D}">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Summary</vt:lpstr>
      <vt:lpstr>Docs Checklist</vt:lpstr>
      <vt:lpstr>Business Profile</vt:lpstr>
      <vt:lpstr>KYC</vt:lpstr>
      <vt:lpstr>GST</vt:lpstr>
      <vt:lpstr>ROC</vt:lpstr>
      <vt:lpstr>Google</vt:lpstr>
      <vt:lpstr>Financials 1</vt:lpstr>
      <vt:lpstr>Financials 2</vt:lpstr>
      <vt:lpstr>Financials_Consolidated</vt:lpstr>
      <vt:lpstr>FOIR SE</vt:lpstr>
      <vt:lpstr>FOIR Self Employed</vt:lpstr>
      <vt:lpstr>FOIR Salaried</vt:lpstr>
      <vt:lpstr>NC Banking Rating</vt:lpstr>
      <vt:lpstr>Banking Snapshot</vt:lpstr>
      <vt:lpstr>Daily-Balance</vt:lpstr>
      <vt:lpstr>Analysis</vt:lpstr>
      <vt:lpstr>Transaction-Analysis</vt:lpstr>
      <vt:lpstr>Banking - FB</vt:lpstr>
      <vt:lpstr>NC-RTR </vt:lpstr>
      <vt:lpstr>RCU Check</vt:lpstr>
      <vt:lpstr>Google!Print_Area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Saurabh Agrawal     /RSPPG/IBANK/BKC</dc:creator>
  <cp:lastModifiedBy>NAMASTECREDIT-TECH</cp:lastModifiedBy>
  <cp:lastPrinted>2018-08-30T12:16:09Z</cp:lastPrinted>
  <dcterms:created xsi:type="dcterms:W3CDTF">2014-05-29T14:21:51Z</dcterms:created>
  <dcterms:modified xsi:type="dcterms:W3CDTF">2021-11-16T06:36:47Z</dcterms:modified>
</cp:coreProperties>
</file>