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Consolidation\"/>
    </mc:Choice>
  </mc:AlternateContent>
  <xr:revisionPtr revIDLastSave="0" documentId="13_ncr:1_{97D5E3D0-5005-4346-BD76-F5AE280922E9}" xr6:coauthVersionLast="47" xr6:coauthVersionMax="47" xr10:uidLastSave="{00000000-0000-0000-0000-000000000000}"/>
  <bookViews>
    <workbookView xWindow="-120" yWindow="-120" windowWidth="20730" windowHeight="11160" xr2:uid="{89FD117F-3283-4DA6-B2D5-7C22B462F83C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1" i="1"/>
  <c r="D40" i="1"/>
  <c r="D37" i="1"/>
  <c r="D36" i="1"/>
  <c r="D35" i="1"/>
  <c r="D32" i="1"/>
  <c r="D31" i="1"/>
  <c r="F31" i="1" s="1"/>
  <c r="F58" i="1"/>
  <c r="F57" i="1"/>
  <c r="F56" i="1"/>
  <c r="F55" i="1"/>
  <c r="F54" i="1"/>
  <c r="F53" i="1"/>
  <c r="F52" i="1"/>
  <c r="F51" i="1"/>
  <c r="F50" i="1"/>
  <c r="F49" i="1"/>
  <c r="C48" i="1"/>
  <c r="F48" i="1" s="1"/>
  <c r="F47" i="1"/>
  <c r="F46" i="1"/>
  <c r="F45" i="1"/>
  <c r="F44" i="1"/>
  <c r="F43" i="1"/>
  <c r="F42" i="1"/>
  <c r="C41" i="1"/>
  <c r="F41" i="1" s="1"/>
  <c r="C40" i="1"/>
  <c r="F40" i="1" s="1"/>
  <c r="F39" i="1"/>
  <c r="F38" i="1"/>
  <c r="F37" i="1"/>
  <c r="C37" i="1"/>
  <c r="C36" i="1"/>
  <c r="F36" i="1" s="1"/>
  <c r="C35" i="1"/>
  <c r="F35" i="1" s="1"/>
  <c r="F34" i="1"/>
  <c r="F33" i="1"/>
  <c r="C32" i="1"/>
  <c r="F32" i="1" s="1"/>
  <c r="C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" i="1"/>
  <c r="E3" i="1" s="1"/>
</calcChain>
</file>

<file path=xl/sharedStrings.xml><?xml version="1.0" encoding="utf-8"?>
<sst xmlns="http://schemas.openxmlformats.org/spreadsheetml/2006/main" count="143" uniqueCount="140">
  <si>
    <t>Consolidated MoM MIS format:</t>
  </si>
  <si>
    <t>Particulars</t>
  </si>
  <si>
    <t>$-'2.Daily-Balance'!B3</t>
  </si>
  <si>
    <t>TOTAL</t>
  </si>
  <si>
    <t>Opening</t>
  </si>
  <si>
    <t>$-IFNA(VLOOKUP(C3,'2.Daily-Balance'!$B:$C,2,FALSE),"")</t>
  </si>
  <si>
    <t>Total Amount of Debit Transactions</t>
  </si>
  <si>
    <t>$-SumIFS(MonthlySummary[[DEBIT]:[DEBIT]],MonthlySummary[[DATE]:[DATE]],"&gt;="&amp;C3,MonthlySummary[[DATE]:[DATE]],"&lt;="&amp;EOMONTH(C3,0),MonthlySummary[[CLASSIFICATION_TRANS]:[CLASSIFICATION_TRANS]],"&lt;&gt;TRANSACTION-MISSING")</t>
  </si>
  <si>
    <t>Total Amount of Credit Transactions</t>
  </si>
  <si>
    <t>$-SumIFS(MonthlySummary[[CREDIT]:[CREDIT]],MonthlySummary[[DATE]:[DATE]],"&gt;="&amp;C3,MonthlySummary[[DATE]:[DATE]],"&lt;="&amp;EOMONTH(C3,0),MonthlySummary[[CLASSIFICATION_TRANS]:[CLASSIFICATION_TRANS]],"&lt;&gt;TRANSACTION-MISSING")</t>
  </si>
  <si>
    <t>Closing Balance</t>
  </si>
  <si>
    <t>Total No. of I/W Cheques Bounced: Insufficient Funds</t>
  </si>
  <si>
    <t>$-Sum(COUNTIFS(MonthlySummary[[CREDIT]:[CREDIT]],"",MonthlySummary[[DATE]:[DATE]],"&gt;="&amp;C3,MonthlySummary[[DATE]:[DATE]],"&lt;="&amp;EOMONTH(C3,0),MonthlySummary[[CLASSIFICATION_TRANS]:[CLASSIFICATION_TRANS]],{"INWARD-RETURN","EMI-RETURN","INWARD-REVERSED"}))</t>
  </si>
  <si>
    <t>Sum of I/W Bounced Cheque: Insufficient Funds</t>
  </si>
  <si>
    <t>$-Sum(SUMIFS(MonthlySummary[[DEBIT]:[DEBIT]],MonthlySummary[[DATE]:[DATE]],"&gt;="&amp;C3,MonthlySummary[[DATE]:[DATE]],"&lt;="&amp;EOMONTH(C3,0),MonthlySummary[[CLASSIFICATION_TRANS]:[CLASSIFICATION_TRANS]],{"INWARD-RETURN","EMI-RETURN","INWARD-REVERSED"}))</t>
  </si>
  <si>
    <t>Total Number of Outward Cheque Bounces</t>
  </si>
  <si>
    <t>$-Sum(COUNTIFS(MonthlySummary[[DEBIT]:[DEBIT]],"",MonthlySummary[[DATE]:[DATE]],"&gt;="&amp;C3,MonthlySummary[[DATE]:[DATE]],"&lt;="&amp;EOMONTH(C3,0),MonthlySummary[[CLASSIFICATION_TRANS]:[CLASSIFICATION_TRANS]],{"OUTWARD-RETURN"}))</t>
  </si>
  <si>
    <t>Inward Cheque Bounced %</t>
  </si>
  <si>
    <t>$-IFERROR(C8/(C8+C24),"")</t>
  </si>
  <si>
    <t>Total Number of Debit Transactions</t>
  </si>
  <si>
    <t>Total Number of Credit Transactions</t>
  </si>
  <si>
    <t>Min Balance</t>
  </si>
  <si>
    <t>Max Balance</t>
  </si>
  <si>
    <t>Monthly Average Balance</t>
  </si>
  <si>
    <t>$-IFNA(VLOOKUP(C3,'2.Daily-Balance'!$B:$AH,33,FALSE),"")</t>
  </si>
  <si>
    <t>Total Amount of Cash Deposit</t>
  </si>
  <si>
    <t>$-Sum(SUMIFS(MonthlySummary[[CREDIT]:[CREDIT]],MonthlySummary[[DATE]:[DATE]],"&gt;="&amp;C3,MonthlySummary[[DATE]:[DATE]],"&lt;="&amp;EOMONTH(C3,0),MonthlySummary[[CLASSIFICATION_TRANS]:[CLASSIFICATION_TRANS]],{"CASH"}))</t>
  </si>
  <si>
    <t>Total Amount of Cash Withdrawal</t>
  </si>
  <si>
    <t>$-Sum(SUMIFS(MonthlySummary[[DEBIT]:[DEBIT]],MonthlySummary[[DATE]:[DATE]],"&gt;="&amp;C3,MonthlySummary[[DATE]:[DATE]],"&lt;="&amp;EOMONTH(C3,0),MonthlySummary[[CLASSIFICATION_TRANS]:[CLASSIFICATION_TRANS]],{"CASH"}))</t>
  </si>
  <si>
    <t>Total Amount of Loan Credit</t>
  </si>
  <si>
    <t>$-Sum(SUMIFS(MonthlySummary[[CREDIT]:[CREDIT]],MonthlySummary[[DATE]:[DATE]],"&gt;="&amp;C3,MonthlySummary[[DATE]:[DATE]],"&lt;="&amp;EOMONTH(C3,0),MonthlySummary[[CLASSIFICATION_TRANS]:[CLASSIFICATION_TRANS]],{"LOAN-CREDIT"}))</t>
  </si>
  <si>
    <t>Total Number of Cash deposit</t>
  </si>
  <si>
    <t>$-Sum(COUNTIFS(MonthlySummary[[DEBIT]:[DEBIT]],"",MonthlySummary[[DATE]:[DATE]],"&gt;="&amp;C3,MonthlySummary[[DATE]:[DATE]],"&lt;="&amp;EOMONTH(C3,0),MonthlySummary[[CLASSIFICATION_TRANS]:[CLASSIFICATION_TRANS]],{"CASH"}))</t>
  </si>
  <si>
    <t>Total Number of Cash Withdraw</t>
  </si>
  <si>
    <t>$-Sum(COUNTIFS(MonthlySummary[[CREDIT]:[CREDIT]],"",MonthlySummary[[DATE]:[DATE]],"&gt;="&amp;C3,MonthlySummary[[DATE]:[DATE]],"&lt;="&amp;EOMONTH(C3,0),MonthlySummary[[CLASSIFICATION_TRANS]:[CLASSIFICATION_TRANS]],{"CASH"}))</t>
  </si>
  <si>
    <t>Total Number of Cheque Deposit</t>
  </si>
  <si>
    <t>$-Sum(COUNTIFS(MonthlySummary[[DEBIT]:[DEBIT]],"",MonthlySummary[[DATE]:[DATE]],"&gt;="&amp;C3,MonthlySummary[[DATE]:[DATE]],"&lt;="&amp;EOMONTH(C3,0),MonthlySummary[[CLASSIFICATION_TRANS]:[CLASSIFICATION_TRANS]],{"CHQ"}))</t>
  </si>
  <si>
    <t>Total Amount of Cheque Deposit</t>
  </si>
  <si>
    <t>$-Sum(SUMIFS(MonthlySummary[[CREDIT]:[CREDIT]],MonthlySummary[[DATE]:[DATE]],"&gt;="&amp;C3,MonthlySummary[[DATE]:[DATE]],"&lt;="&amp;EOMONTH(C3,0),MonthlySummary[[CLASSIFICATION_TRANS]:[CLASSIFICATION_TRANS]],{"CHQ"}))</t>
  </si>
  <si>
    <t>Total Number of Cheque Issues</t>
  </si>
  <si>
    <t>$-Sum(COUNTIFS(MonthlySummary[[CREDIT]:[CREDIT]],"",MonthlySummary[[DATE]:[DATE]],"&gt;="&amp;C3,MonthlySummary[[DATE]:[DATE]],"&lt;="&amp;EOMONTH(C3,0),MonthlySummary[[CLASSIFICATION_TRANS]:[CLASSIFICATION_TRANS]],{"CHQ"}))</t>
  </si>
  <si>
    <t>Total Amount of Cheque Issues</t>
  </si>
  <si>
    <t>$-Sum(SUMIFS(MonthlySummary[[DEBIT]:[DEBIT]],MonthlySummary[[DATE]:[DATE]],"&gt;="&amp;C3,MonthlySummary[[DATE]:[DATE]],"&lt;="&amp;EOMONTH(C3,0),MonthlySummary[[CLASSIFICATION_TRANS]:[CLASSIFICATION_TRANS]],{"CHQ"}))</t>
  </si>
  <si>
    <t>Total Number of Debit Internal Transactions</t>
  </si>
  <si>
    <t>$-Sum(COUNTIFS(MonthlySummary[[CREDIT]:[CREDIT]],"",MonthlySummary[[DATE]:[DATE]],"&gt;="&amp;C3,MonthlySummary[[DATE]:[DATE]],"&lt;="&amp;EOMONTH(C3,0),MonthlySummary[[CLASSIFICATION_TRANS]:[CLASSIFICATION_TRANS]],{"INTER-FIRM","SUBSIDIARY","HOLDING","RELATIVE","OTHER-GROUP-TRF"}))</t>
  </si>
  <si>
    <t>Total Number of Credit Internal Transactions</t>
  </si>
  <si>
    <t>$-Sum(COUNTIFS(MonthlySummary[[DEBIT]:[DEBIT]],"",MonthlySummary[[DATE]:[DATE]],"&gt;="&amp;C3,MonthlySummary[[DATE]:[DATE]],"&lt;="&amp;EOMONTH(C3,0),MonthlySummary[[CLASSIFICATION_TRANS]:[CLASSIFICATION_TRANS]],{"INTER-FIRM","SUBSIDIARY","HOLDING","RELATIVE","OTHER-GROUP-TRF"}))</t>
  </si>
  <si>
    <t>Total Amount of Debit Internal Transactions</t>
  </si>
  <si>
    <t>$-Sum(SUMIFS(MonthlySummary[[DEBIT]:[DEBIT]],MonthlySummary[[DATE]:[DATE]],"&gt;="&amp;C3,MonthlySummary[[DATE]:[DATE]],"&lt;="&amp;EOMONTH(C3,0),MonthlySummary[[CLASSIFICATION_TRANS]:[CLASSIFICATION_TRANS]],{"INTER-FIRM","SUBSIDIARY","HOLDING","RELATIVE","OTHER-GROUP-TRF"}))</t>
  </si>
  <si>
    <t>Total Amount of Credit Internal Transactions</t>
  </si>
  <si>
    <t>$-Sum(SUMIFS(MonthlySummary[[CREDIT]:[CREDIT]],MonthlySummary[[DATE]:[DATE]],"&gt;="&amp;C3,MonthlySummary[[DATE]:[DATE]],"&lt;="&amp;EOMONTH(C3,0),MonthlySummary[[CLASSIFICATION_TRANS]:[CLASSIFICATION_TRANS]],{"INTER-FIRM","SUBSIDIARY","HOLDING","RELATIVE","OTHER-GROUP-TRF"}))</t>
  </si>
  <si>
    <t>Peak Utilization Limit</t>
  </si>
  <si>
    <t>Total Net Debit Amount</t>
  </si>
  <si>
    <t>Total Net Credit Amount</t>
  </si>
  <si>
    <t>Total Interest Paid</t>
  </si>
  <si>
    <t>$-Sum(SUMIFS(MonthlySummary[[DEBIT]:[DEBIT]],MonthlySummary[[DATE]:[DATE]],"&gt;="&amp;C3,MonthlySummary[[DATE]:[DATE]],"&lt;="&amp;EOMONTH(C3,0),MonthlySummary[[CLASSIFICATION_TRANS]:[CLASSIFICATION_TRANS]],{"INTEREST-PAID"}))</t>
  </si>
  <si>
    <t>Total Interest Received</t>
  </si>
  <si>
    <t>$-Sum(SUMIFS(MonthlySummary[[CREDIT]:[CREDIT]],MonthlySummary[[DATE]:[DATE]],"&gt;="&amp;C3,MonthlySummary[[DATE]:[DATE]],"&lt;="&amp;EOMONTH(C3,0),MonthlySummary[[CLASSIFICATION_TRANS]:[CLASSIFICATION_TRANS]],{"INTREST-EARNED"}))</t>
  </si>
  <si>
    <t>Min EOD Balance</t>
  </si>
  <si>
    <t>Max EOD Balance</t>
  </si>
  <si>
    <t>Average EOD Balance</t>
  </si>
  <si>
    <t>Self Withdraw</t>
  </si>
  <si>
    <t>$-Sum(SUMIFS(MonthlySummary[[DEBIT]:[DEBIT]],MonthlySummary[[DATE]:[DATE]],"&gt;="&amp;C3,MonthlySummary[[DATE]:[DATE]],"&lt;="&amp;EOMONTH(C3,0),MonthlySummary[[CLASSIFICATION_TRANS]:[CLASSIFICATION_TRANS]],{"PROMTER"}))</t>
  </si>
  <si>
    <t>Self Deposit</t>
  </si>
  <si>
    <t>$-Sum(SUMIFS(MonthlySummary[[CREDIT]:[CREDIT]],MonthlySummary[[DATE]:[DATE]],"&gt;="&amp;C3,MonthlySummary[[DATE]:[DATE]],"&lt;="&amp;EOMONTH(C3,0),MonthlySummary[[CLASSIFICATION_TRANS]:[CLASSIFICATION_TRANS]],{"PROMOTER"}))</t>
  </si>
  <si>
    <t>Total No of Net Debit Transactions</t>
  </si>
  <si>
    <t>Total No of Net Credit Transactions</t>
  </si>
  <si>
    <t>Avg Utilization of OD/CC %</t>
  </si>
  <si>
    <t>$-IF(C45&lt;&gt;0,-C48/C45,"")</t>
  </si>
  <si>
    <t>Overdrawn Days</t>
  </si>
  <si>
    <t>$-SumPRODUCT(("'2.Daily-Balance'!$B$3:$B" &amp;ROWS(DailyBal)+2=C3)*(DailyBal&lt;-C45))</t>
  </si>
  <si>
    <t>NEFT Return</t>
  </si>
  <si>
    <t>$-Sum(COUNTIFS(MonthlySummary[[CREDIT]:[CREDIT]],"",MonthlySummary[[DATE]:[DATE]],"&gt;="&amp;C3,MonthlySummary[[DATE]:[DATE]],"&lt;="&amp;EOMONTH(C3,0),MonthlySummary[[CLASSIFICATION_TRANS]:[CLASSIFICATION_TRANS]],{"INWARD-REVERSED"}))</t>
  </si>
  <si>
    <t>Sanction Limit</t>
  </si>
  <si>
    <t>Balance on 1st</t>
  </si>
  <si>
    <t>$-IFNA(VLOOKUP(C3,DailyBal,2,FALSE),"")</t>
  </si>
  <si>
    <t>Balance on 14th</t>
  </si>
  <si>
    <t>$-IFNA(VLOOKUP(C3,DailyBal,15,FALSE),"")</t>
  </si>
  <si>
    <t>Balance on 30th/Last Day</t>
  </si>
  <si>
    <t>ABB on 1st,14th, 30th/Last Day</t>
  </si>
  <si>
    <t>$-IFERROR(AVERAGE(C46:C48),"")</t>
  </si>
  <si>
    <t>Total No. of ECS/NACH Issued</t>
  </si>
  <si>
    <t>Total Amount of ECS/NACH Issued</t>
  </si>
  <si>
    <t>No. of EMI / loan payments</t>
  </si>
  <si>
    <t>$-Sum(COUNTIFS(MonthlySummary[[CREDIT]:[CREDIT]],"",MonthlySummary[[DATE]:[DATE]],"&gt;="&amp;C3,MonthlySummary[[DATE]:[DATE]],"&lt;="&amp;EOMONTH(C3,0),MonthlySummary[[CLASSIFICATION_TRANS]:[CLASSIFICATION_TRANS]],{"EMI-DEBIT","LOAN-DEBIT"}))</t>
  </si>
  <si>
    <t>Total Amount of EMI / loan Payments</t>
  </si>
  <si>
    <t>$-Sum(SUMIFS(MonthlySummary[[DEBIT]:[DEBIT]],MonthlySummary[[DATE]:[DATE]],"&gt;="&amp;C3,MonthlySummary[[DATE]:[DATE]],"&lt;="&amp;EOMONTH(C3,0),MonthlySummary[[CLASSIFICATION_TRANS]:[CLASSIFICATION_TRANS]],{"EMI-DEBIT","LOAN-DEBIT"}))</t>
  </si>
  <si>
    <t>No.of Penalty Charges</t>
  </si>
  <si>
    <t>$-Sum(COUNTIFS(MonthlySummary[[CREDIT]:[CREDIT]],"",MonthlySummary[[DATE]:[DATE]],"&gt;="&amp;C3,MonthlySummary[[DATE]:[DATE]],"&lt;="&amp;EOMONTH(C3,0),MonthlySummary[[CLASSIFICATION_TRANS]:[CLASSIFICATION_TRANS]],{"PENAL-INTEREST"}))</t>
  </si>
  <si>
    <t>Total Amount of Penalty charges</t>
  </si>
  <si>
    <t>$-Sum(SUMIFS(MonthlySummary[[DEBIT]:[DEBIT]],MonthlySummary[[DATE]:[DATE]],"&gt;="&amp;C3,MonthlySummary[[DATE]:[DATE]],"&lt;="&amp;EOMONTH(C3,0),MonthlySummary[[CLASSIFICATION_TRANS]:[CLASSIFICATION_TRANS]],{"PENAL-INTEREST"}))</t>
  </si>
  <si>
    <t>Interest Service Delay</t>
  </si>
  <si>
    <t>No. of Bank Charges</t>
  </si>
  <si>
    <t>$-Sum(COUNTIFS(MonthlySummary[[CREDIT]:[CREDIT]],"",MonthlySummary[[DATE]:[DATE]],"&gt;="&amp;C3,MonthlySummary[[DATE]:[DATE]],"&lt;="&amp;EOMONTH(C3,0),MonthlySummary[[CLASSIFICATION_TRANS]:[CLASSIFICATION_TRANS]],{"BANK-CHARGES"}))</t>
  </si>
  <si>
    <t>Amount of Bank Charges</t>
  </si>
  <si>
    <t>$-Sum(SUMIFS(MonthlySummary[[DEBIT]:[DEBIT]],MonthlySummary[[DATE]:[DATE]],"&gt;="&amp;C3,MonthlySummary[[DATE]:[DATE]],"&lt;="&amp;EOMONTH(C3,0),MonthlySummary[[CLASSIFICATION_TRANS]:[CLASSIFICATION_TRANS]],{"BANK-CHARGES"}))</t>
  </si>
  <si>
    <t>$-CountIFS(MonthlySummary[[DEBIT]:[DEBIT]],"&lt;&gt;",MonthlySummary[[DATE]:[DATE]],"&gt;="&amp;C3,MonthlySummary[[DATE]:[DATE]],"&lt;="&amp;EOMONTH(C3,0),MonthlySummary[[CLASSIFICATION_TRANS]:[CLASSIFICATION_TRANS]],"&lt;&gt;TRANSACTION-MISSING")</t>
  </si>
  <si>
    <t>$-CountIFS(MonthlySummary[[CREDIT]:[CREDIT]],"&lt;&gt;",MonthlySummary[[DATE]:[DATE]],"&gt;="&amp;C3,MonthlySummary[[DATE]:[DATE]],"&lt;="&amp;EOMONTH(C3,0),MonthlySummary[[CLASSIFICATION_TRANS]:[CLASSIFICATION_TRANS]],"&lt;&gt;TRANSACTION-MISSING")</t>
  </si>
  <si>
    <t>$-IFERROR(MIN(FILTER('2.Daily-Balance'!$C:$AG,'2.Daily-Balance'!$B:$B=C$3)),"")</t>
  </si>
  <si>
    <t>$-IFERROR(MAX(FILTER('2.Daily-Balance'!$C:$AG,'2.Daily-Balance'!$B:$B=C$3)),"")</t>
  </si>
  <si>
    <t>$-IFNA(VLOOKUP(C3,DailyBal,DAY(EOMONTH(C3,0))+1,FALSE),"")</t>
  </si>
  <si>
    <t>$-IFNA(VLOOKUP(D3,'2.Daily-Balance'!$B:$C,2,FALSE),"")</t>
  </si>
  <si>
    <t>$-SumIFS(MonthlySummary[[DEBIT]:[DEBIT]],MonthlySummary[[DATE]:[DATE]],"&gt;="&amp;D3,MonthlySummary[[DATE]:[DATE]],"&lt;="&amp;EOMONTH(D3,0),MonthlySummary[[CLASSIFICATION_TRANS]:[CLASSIFICATION_TRANS]],"&lt;&gt;TRANSACTION-MISSING")</t>
  </si>
  <si>
    <t>$-SumIFS(MonthlySummary[[CREDIT]:[CREDIT]],MonthlySummary[[DATE]:[DATE]],"&gt;="&amp;D3,MonthlySummary[[DATE]:[DATE]],"&lt;="&amp;EOMONTH(D3,0),MonthlySummary[[CLASSIFICATION_TRANS]:[CLASSIFICATION_TRANS]],"&lt;&gt;TRANSACTION-MISSING")</t>
  </si>
  <si>
    <t>$-IFNA(VLOOKUP(D3,DailyBal,DAY(EOMONTH(D3,0))+1,FALSE),"")</t>
  </si>
  <si>
    <t>$-Sum(COUNTIFS(MonthlySummary[[CREDIT]:[CREDIT]],"",MonthlySummary[[DATE]:[DATE]],"&gt;="&amp;D3,MonthlySummary[[DATE]:[DATE]],"&lt;="&amp;EOMONTH(D3,0),MonthlySummary[[CLASSIFICATION_TRANS]:[CLASSIFICATION_TRANS]],{"INWARD-RETURN","EMI-RETURN","INWARD-REVERSED"}))</t>
  </si>
  <si>
    <t>$-Sum(SUMIFS(MonthlySummary[[DEBIT]:[DEBIT]],MonthlySummary[[DATE]:[DATE]],"&gt;="&amp;D3,MonthlySummary[[DATE]:[DATE]],"&lt;="&amp;EOMONTH(D3,0),MonthlySummary[[CLASSIFICATION_TRANS]:[CLASSIFICATION_TRANS]],{"INWARD-RETURN","EMI-RETURN","INWARD-REVERSED"}))</t>
  </si>
  <si>
    <t>$-Sum(COUNTIFS(MonthlySummary[[DEBIT]:[DEBIT]],"",MonthlySummary[[DATE]:[DATE]],"&gt;="&amp;D3,MonthlySummary[[DATE]:[DATE]],"&lt;="&amp;EOMONTH(D3,0),MonthlySummary[[CLASSIFICATION_TRANS]:[CLASSIFICATION_TRANS]],{"OUTWARD-RETURN"}))</t>
  </si>
  <si>
    <t>$-CountIFS(MonthlySummary[[DEBIT]:[DEBIT]],"&lt;&gt;",MonthlySummary[[DATE]:[DATE]],"&gt;="&amp;D3,MonthlySummary[[DATE]:[DATE]],"&lt;="&amp;EOMONTH(D3,0),MonthlySummary[[CLASSIFICATION_TRANS]:[CLASSIFICATION_TRANS]],"&lt;&gt;TRANSACTION-MISSING")</t>
  </si>
  <si>
    <t>$-CountIFS(MonthlySummary[[CREDIT]:[CREDIT]],"&lt;&gt;",MonthlySummary[[DATE]:[DATE]],"&gt;="&amp;D3,MonthlySummary[[DATE]:[DATE]],"&lt;="&amp;EOMONTH(D3,0),MonthlySummary[[CLASSIFICATION_TRANS]:[CLASSIFICATION_TRANS]],"&lt;&gt;TRANSACTION-MISSING")</t>
  </si>
  <si>
    <t>$-IFNA(VLOOKUP(D3,'2.Daily-Balance'!$B:$AH,33,FALSE),"")</t>
  </si>
  <si>
    <t>$-Sum(SUMIFS(MonthlySummary[[CREDIT]:[CREDIT]],MonthlySummary[[DATE]:[DATE]],"&gt;="&amp;D3,MonthlySummary[[DATE]:[DATE]],"&lt;="&amp;EOMONTH(D3,0),MonthlySummary[[CLASSIFICATION_TRANS]:[CLASSIFICATION_TRANS]],{"CASH"}))</t>
  </si>
  <si>
    <t>$-Sum(SUMIFS(MonthlySummary[[DEBIT]:[DEBIT]],MonthlySummary[[DATE]:[DATE]],"&gt;="&amp;D3,MonthlySummary[[DATE]:[DATE]],"&lt;="&amp;EOMONTH(D3,0),MonthlySummary[[CLASSIFICATION_TRANS]:[CLASSIFICATION_TRANS]],{"CASH"}))</t>
  </si>
  <si>
    <t>$-Sum(SUMIFS(MonthlySummary[[CREDIT]:[CREDIT]],MonthlySummary[[DATE]:[DATE]],"&gt;="&amp;D3,MonthlySummary[[DATE]:[DATE]],"&lt;="&amp;EOMONTH(D3,0),MonthlySummary[[CLASSIFICATION_TRANS]:[CLASSIFICATION_TRANS]],{"LOAN-CREDIT"}))</t>
  </si>
  <si>
    <t>$-Sum(COUNTIFS(MonthlySummary[[DEBIT]:[DEBIT]],"",MonthlySummary[[DATE]:[DATE]],"&gt;="&amp;D3,MonthlySummary[[DATE]:[DATE]],"&lt;="&amp;EOMONTH(D3,0),MonthlySummary[[CLASSIFICATION_TRANS]:[CLASSIFICATION_TRANS]],{"CASH"}))</t>
  </si>
  <si>
    <t>$-Sum(COUNTIFS(MonthlySummary[[CREDIT]:[CREDIT]],"",MonthlySummary[[DATE]:[DATE]],"&gt;="&amp;D3,MonthlySummary[[DATE]:[DATE]],"&lt;="&amp;EOMONTH(D3,0),MonthlySummary[[CLASSIFICATION_TRANS]:[CLASSIFICATION_TRANS]],{"CASH"}))</t>
  </si>
  <si>
    <t>$-Sum(COUNTIFS(MonthlySummary[[DEBIT]:[DEBIT]],"",MonthlySummary[[DATE]:[DATE]],"&gt;="&amp;D3,MonthlySummary[[DATE]:[DATE]],"&lt;="&amp;EOMONTH(D3,0),MonthlySummary[[CLASSIFICATION_TRANS]:[CLASSIFICATION_TRANS]],{"CHQ"}))</t>
  </si>
  <si>
    <t>$-Sum(SUMIFS(MonthlySummary[[CREDIT]:[CREDIT]],MonthlySummary[[DATE]:[DATE]],"&gt;="&amp;D3,MonthlySummary[[DATE]:[DATE]],"&lt;="&amp;EOMONTH(D3,0),MonthlySummary[[CLASSIFICATION_TRANS]:[CLASSIFICATION_TRANS]],{"CHQ"}))</t>
  </si>
  <si>
    <t>$-Sum(COUNTIFS(MonthlySummary[[CREDIT]:[CREDIT]],"",MonthlySummary[[DATE]:[DATE]],"&gt;="&amp;D3,MonthlySummary[[DATE]:[DATE]],"&lt;="&amp;EOMONTH(D3,0),MonthlySummary[[CLASSIFICATION_TRANS]:[CLASSIFICATION_TRANS]],{"CHQ"}))</t>
  </si>
  <si>
    <t>$-Sum(SUMIFS(MonthlySummary[[DEBIT]:[DEBIT]],MonthlySummary[[DATE]:[DATE]],"&gt;="&amp;D3,MonthlySummary[[DATE]:[DATE]],"&lt;="&amp;EOMONTH(D3,0),MonthlySummary[[CLASSIFICATION_TRANS]:[CLASSIFICATION_TRANS]],{"CHQ"}))</t>
  </si>
  <si>
    <t>$-Sum(COUNTIFS(MonthlySummary[[CREDIT]:[CREDIT]],"",MonthlySummary[[DATE]:[DATE]],"&gt;="&amp;D3,MonthlySummary[[DATE]:[DATE]],"&lt;="&amp;EOMONTH(D3,0),MonthlySummary[[CLASSIFICATION_TRANS]:[CLASSIFICATION_TRANS]],{"INTER-FIRM","SUBSIDIARY","HOLDING","RELATIVE","OTHER-GROUP-TRF"}))</t>
  </si>
  <si>
    <t>$-Sum(COUNTIFS(MonthlySummary[[DEBIT]:[DEBIT]],"",MonthlySummary[[DATE]:[DATE]],"&gt;="&amp;D3,MonthlySummary[[DATE]:[DATE]],"&lt;="&amp;EOMONTH(D3,0),MonthlySummary[[CLASSIFICATION_TRANS]:[CLASSIFICATION_TRANS]],{"INTER-FIRM","SUBSIDIARY","HOLDING","RELATIVE","OTHER-GROUP-TRF"}))</t>
  </si>
  <si>
    <t>$-Sum(SUMIFS(MonthlySummary[[DEBIT]:[DEBIT]],MonthlySummary[[DATE]:[DATE]],"&gt;="&amp;D3,MonthlySummary[[DATE]:[DATE]],"&lt;="&amp;EOMONTH(D3,0),MonthlySummary[[CLASSIFICATION_TRANS]:[CLASSIFICATION_TRANS]],{"INTER-FIRM","SUBSIDIARY","HOLDING","RELATIVE","OTHER-GROUP-TRF"}))</t>
  </si>
  <si>
    <t>$-Sum(SUMIFS(MonthlySummary[[CREDIT]:[CREDIT]],MonthlySummary[[DATE]:[DATE]],"&gt;="&amp;D3,MonthlySummary[[DATE]:[DATE]],"&lt;="&amp;EOMONTH(D3,0),MonthlySummary[[CLASSIFICATION_TRANS]:[CLASSIFICATION_TRANS]],{"INTER-FIRM","SUBSIDIARY","HOLDING","RELATIVE","OTHER-GROUP-TRF"}))</t>
  </si>
  <si>
    <t>$-Sum(SUMIFS(MonthlySummary[[DEBIT]:[DEBIT]],MonthlySummary[[DATE]:[DATE]],"&gt;="&amp;D3,MonthlySummary[[DATE]:[DATE]],"&lt;="&amp;EOMONTH(D3,0),MonthlySummary[[CLASSIFICATION_TRANS]:[CLASSIFICATION_TRANS]],{"INTEREST-PAID"}))</t>
  </si>
  <si>
    <t>$-Sum(SUMIFS(MonthlySummary[[CREDIT]:[CREDIT]],MonthlySummary[[DATE]:[DATE]],"&gt;="&amp;D3,MonthlySummary[[DATE]:[DATE]],"&lt;="&amp;EOMONTH(D3,0),MonthlySummary[[CLASSIFICATION_TRANS]:[CLASSIFICATION_TRANS]],{"INTREST-EARNED"}))</t>
  </si>
  <si>
    <t>$-Sum(SUMIFS(MonthlySummary[[DEBIT]:[DEBIT]],MonthlySummary[[DATE]:[DATE]],"&gt;="&amp;D3,MonthlySummary[[DATE]:[DATE]],"&lt;="&amp;EOMONTH(D3,0),MonthlySummary[[CLASSIFICATION_TRANS]:[CLASSIFICATION_TRANS]],{"PROMTER"}))</t>
  </si>
  <si>
    <t>$-Sum(SUMIFS(MonthlySummary[[CREDIT]:[CREDIT]],MonthlySummary[[DATE]:[DATE]],"&gt;="&amp;D3,MonthlySummary[[DATE]:[DATE]],"&lt;="&amp;EOMONTH(D3,0),MonthlySummary[[CLASSIFICATION_TRANS]:[CLASSIFICATION_TRANS]],{"PROMOTER"}))</t>
  </si>
  <si>
    <t>$-SumPRODUCT(("'2.Daily-Balance'!$B$3:$B" &amp;ROWS(DailyBal)+2=D3)*(DailyBal&lt;-C45))</t>
  </si>
  <si>
    <t>$-Sum(COUNTIFS(MonthlySummary[[CREDIT]:[CREDIT]],"",MonthlySummary[[DATE]:[DATE]],"&gt;="&amp;D3,MonthlySummary[[DATE]:[DATE]],"&lt;="&amp;EOMONTH(D3,0),MonthlySummary[[CLASSIFICATION_TRANS]:[CLASSIFICATION_TRANS]],{"INWARD-REVERSED"}))</t>
  </si>
  <si>
    <t>$-IFNA(VLOOKUP(D3,DailyBal,2,FALSE),"")</t>
  </si>
  <si>
    <t>$-IFNA(VLOOKUP(D3,DailyBal,15,FALSE),"")</t>
  </si>
  <si>
    <t>$-Sum(COUNTIFS(MonthlySummary[[CREDIT]:[CREDIT]],"",MonthlySummary[[DATE]:[DATE]],"&gt;="&amp;D3,MonthlySummary[[DATE]:[DATE]],"&lt;="&amp;EOMONTH(D3,0),MonthlySummary[[CLASSIFICATION_TRANS]:[CLASSIFICATION_TRANS]],{"EMI-DEBIT","LOAN-DEBIT"}))</t>
  </si>
  <si>
    <t>$-Sum(SUMIFS(MonthlySummary[[DEBIT]:[DEBIT]],MonthlySummary[[DATE]:[DATE]],"&gt;="&amp;D3,MonthlySummary[[DATE]:[DATE]],"&lt;="&amp;EOMONTH(D3,0),MonthlySummary[[CLASSIFICATION_TRANS]:[CLASSIFICATION_TRANS]],{"EMI-DEBIT","LOAN-DEBIT"}))</t>
  </si>
  <si>
    <t>$-Sum(COUNTIFS(MonthlySummary[[CREDIT]:[CREDIT]],"",MonthlySummary[[DATE]:[DATE]],"&gt;="&amp;D3,MonthlySummary[[DATE]:[DATE]],"&lt;="&amp;EOMONTH(D3,0),MonthlySummary[[CLASSIFICATION_TRANS]:[CLASSIFICATION_TRANS]],{"PENAL-INTEREST"}))</t>
  </si>
  <si>
    <t>$-Sum(SUMIFS(MonthlySummary[[DEBIT]:[DEBIT]],MonthlySummary[[DATE]:[DATE]],"&gt;="&amp;D3,MonthlySummary[[DATE]:[DATE]],"&lt;="&amp;EOMONTH(D3,0),MonthlySummary[[CLASSIFICATION_TRANS]:[CLASSIFICATION_TRANS]],{"PENAL-INTEREST"}))</t>
  </si>
  <si>
    <t>$-Sum(COUNTIFS(MonthlySummary[[CREDIT]:[CREDIT]],"",MonthlySummary[[DATE]:[DATE]],"&gt;="&amp;D3,MonthlySummary[[DATE]:[DATE]],"&lt;="&amp;EOMONTH(D3,0),MonthlySummary[[CLASSIFICATION_TRANS]:[CLASSIFICATION_TRANS]],{"BANK-CHARGES"}))</t>
  </si>
  <si>
    <t>$-Sum(SUMIFS(MonthlySummary[[DEBIT]:[DEBIT]],MonthlySummary[[DATE]:[DATE]],"&gt;="&amp;D3,MonthlySummary[[DATE]:[DATE]],"&lt;="&amp;EOMONTH(D3,0),MonthlySummary[[CLASSIFICATION_TRANS]:[CLASSIFICATION_TRANS]],{"BANK-CHARGES"}))</t>
  </si>
  <si>
    <t>$-IFERROR(MIN(FILTER('2.Daily-Balance'!$C:$AG,'2.Daily-Balance'!$B:$B=D$3)),"")</t>
  </si>
  <si>
    <t>$-IFERROR(MAX(FILTER('2.Daily-Balance'!$C:$AG,'2.Daily-Balance'!$B:$B=D$3)),"")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</si>
</sst>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\ yyyy"/>
    <numFmt numFmtId="165" formatCode="_(* #,##0_);_(* \(#,##0\);_(* &quot;-&quot;??_);_(@_)"/>
  </numFmts>
  <fonts count="7" x14ac:knownFonts="1">
    <font>
      <sz val="10"/>
      <name val="Arial"/>
      <charset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theme="0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165" fontId="1" fillId="4" borderId="1" xfId="1" applyNumberFormat="1" applyFont="1" applyFill="1" applyBorder="1" applyAlignment="1" applyProtection="1">
      <alignment horizontal="center" vertical="center"/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hidden="1"/>
    </xf>
    <xf numFmtId="165" fontId="0" fillId="0" borderId="1" xfId="0" applyNumberFormat="1" applyFill="1" applyBorder="1" applyAlignment="1" applyProtection="1">
      <alignment horizontal="center"/>
      <protection hidden="1"/>
    </xf>
    <xf numFmtId="0" fontId="0" fillId="4" borderId="1" xfId="1" applyNumberFormat="1" applyFont="1" applyFill="1" applyBorder="1" applyAlignment="1" applyProtection="1">
      <alignment horizontal="center" vertical="center"/>
      <protection hidden="1"/>
    </xf>
    <xf numFmtId="165" fontId="1" fillId="4" borderId="1" xfId="1" applyNumberFormat="1" applyFont="1" applyFill="1" applyBorder="1" applyAlignment="1" applyProtection="1">
      <alignment horizontal="center" vertical="center"/>
      <protection hidden="1"/>
    </xf>
    <xf numFmtId="9" fontId="0" fillId="4" borderId="1" xfId="2" applyFont="1" applyFill="1" applyBorder="1" applyAlignment="1" applyProtection="1">
      <alignment horizontal="center" vertical="center"/>
      <protection hidden="1"/>
    </xf>
    <xf numFmtId="164" fontId="4" fillId="2" borderId="1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6B65-951E-4CED-A057-763A8C45AE99}">
  <sheetPr codeName="Sheet13"/>
  <dimension ref="B1:F58"/>
  <sheetViews>
    <sheetView tabSelected="1" workbookViewId="0"/>
  </sheetViews>
  <sheetFormatPr defaultRowHeight="12.75" x14ac:dyDescent="0.2"/>
  <cols>
    <col min="1" max="1" width="3.140625" customWidth="1"/>
    <col min="2" max="2" width="46.42578125" bestFit="1" customWidth="1"/>
    <col min="3" max="3" width="22.5703125" style="1" customWidth="1"/>
    <col min="4" max="4" width="12.85546875" customWidth="1"/>
    <col min="5" max="5" width="14.42578125" bestFit="1" customWidth="1"/>
    <col min="6" max="6" width="12.85546875" customWidth="1"/>
  </cols>
  <sheetData>
    <row r="1" spans="2:6" ht="15" x14ac:dyDescent="0.25">
      <c r="B1" s="2" t="s">
        <v>0</v>
      </c>
      <c r="C1" s="3"/>
      <c r="D1" s="4"/>
      <c r="E1" s="4"/>
      <c r="F1" s="4"/>
    </row>
    <row r="2" spans="2:6" x14ac:dyDescent="0.2">
      <c r="B2" s="4"/>
      <c r="C2" s="3"/>
      <c r="D2" s="4"/>
      <c r="E2" s="4"/>
      <c r="F2" s="4"/>
    </row>
    <row r="3" spans="2:6" ht="15" x14ac:dyDescent="0.2">
      <c r="B3" s="5" t="s">
        <v>1</v>
      </c>
      <c r="C3" s="6" t="s">
        <v>2</v>
      </c>
      <c r="D3" s="17" t="e">
        <f>EDATE(C3,1)</f>
        <v>#VALUE!</v>
      </c>
      <c r="E3" s="17" t="e">
        <f t="shared" ref="E3" si="0">EDATE(D3,1)</f>
        <v>#VALUE!</v>
      </c>
      <c r="F3" s="7" t="s">
        <v>3</v>
      </c>
    </row>
    <row r="4" spans="2:6" ht="15" x14ac:dyDescent="0.2">
      <c r="B4" s="8" t="s">
        <v>4</v>
      </c>
      <c r="C4" s="12" t="s">
        <v>5</v>
      </c>
      <c r="D4" s="12" t="s">
        <v>101</v>
      </c>
      <c r="E4" s="12"/>
      <c r="F4" s="13">
        <f t="shared" ref="F4:F13" si="1">SUM(C4:E4)</f>
        <v>0</v>
      </c>
    </row>
    <row r="5" spans="2:6" x14ac:dyDescent="0.2">
      <c r="B5" s="10" t="s">
        <v>6</v>
      </c>
      <c r="C5" s="12" t="s">
        <v>7</v>
      </c>
      <c r="D5" s="12" t="s">
        <v>102</v>
      </c>
      <c r="E5" s="12"/>
      <c r="F5" s="13">
        <f t="shared" si="1"/>
        <v>0</v>
      </c>
    </row>
    <row r="6" spans="2:6" x14ac:dyDescent="0.2">
      <c r="B6" s="10" t="s">
        <v>8</v>
      </c>
      <c r="C6" s="12" t="s">
        <v>9</v>
      </c>
      <c r="D6" s="12" t="s">
        <v>103</v>
      </c>
      <c r="E6" s="12"/>
      <c r="F6" s="13">
        <f t="shared" si="1"/>
        <v>0</v>
      </c>
    </row>
    <row r="7" spans="2:6" x14ac:dyDescent="0.2">
      <c r="B7" s="10" t="s">
        <v>10</v>
      </c>
      <c r="C7" s="15" t="s">
        <v>100</v>
      </c>
      <c r="D7" s="15" t="s">
        <v>104</v>
      </c>
      <c r="E7" s="12"/>
      <c r="F7" s="13">
        <f t="shared" si="1"/>
        <v>0</v>
      </c>
    </row>
    <row r="8" spans="2:6" x14ac:dyDescent="0.2">
      <c r="B8" s="10" t="s">
        <v>11</v>
      </c>
      <c r="C8" s="12" t="s">
        <v>12</v>
      </c>
      <c r="D8" s="12" t="s">
        <v>105</v>
      </c>
      <c r="E8" s="12"/>
      <c r="F8" s="13">
        <f t="shared" si="1"/>
        <v>0</v>
      </c>
    </row>
    <row r="9" spans="2:6" x14ac:dyDescent="0.2">
      <c r="B9" s="10" t="s">
        <v>13</v>
      </c>
      <c r="C9" s="12" t="s">
        <v>14</v>
      </c>
      <c r="D9" s="12" t="s">
        <v>106</v>
      </c>
      <c r="E9" s="12"/>
      <c r="F9" s="13">
        <f t="shared" si="1"/>
        <v>0</v>
      </c>
    </row>
    <row r="10" spans="2:6" x14ac:dyDescent="0.2">
      <c r="B10" s="10" t="s">
        <v>15</v>
      </c>
      <c r="C10" s="12" t="s">
        <v>16</v>
      </c>
      <c r="D10" s="12" t="s">
        <v>107</v>
      </c>
      <c r="E10" s="12"/>
      <c r="F10" s="13">
        <f t="shared" si="1"/>
        <v>0</v>
      </c>
    </row>
    <row r="11" spans="2:6" x14ac:dyDescent="0.2">
      <c r="B11" s="10" t="s">
        <v>17</v>
      </c>
      <c r="C11" s="16" t="s">
        <v>18</v>
      </c>
      <c r="D11" s="16" t="s">
        <v>18</v>
      </c>
      <c r="E11" s="16"/>
      <c r="F11" s="13">
        <f t="shared" si="1"/>
        <v>0</v>
      </c>
    </row>
    <row r="12" spans="2:6" x14ac:dyDescent="0.2">
      <c r="B12" s="10" t="s">
        <v>19</v>
      </c>
      <c r="C12" s="12" t="s">
        <v>96</v>
      </c>
      <c r="D12" s="12" t="s">
        <v>108</v>
      </c>
      <c r="E12" s="12"/>
      <c r="F12" s="13">
        <f t="shared" si="1"/>
        <v>0</v>
      </c>
    </row>
    <row r="13" spans="2:6" x14ac:dyDescent="0.2">
      <c r="B13" s="10" t="s">
        <v>20</v>
      </c>
      <c r="C13" s="12" t="s">
        <v>97</v>
      </c>
      <c r="D13" s="12" t="s">
        <v>109</v>
      </c>
      <c r="E13" s="12"/>
      <c r="F13" s="13">
        <f t="shared" si="1"/>
        <v>0</v>
      </c>
    </row>
    <row r="14" spans="2:6" x14ac:dyDescent="0.2">
      <c r="B14" s="10" t="s">
        <v>21</v>
      </c>
      <c r="C14" s="12" t="s">
        <v>98</v>
      </c>
      <c r="D14" s="12" t="s">
        <v>138</v>
      </c>
      <c r="E14" s="12"/>
      <c r="F14" s="13">
        <f>MIN(C14:E14)</f>
        <v>0</v>
      </c>
    </row>
    <row r="15" spans="2:6" x14ac:dyDescent="0.2">
      <c r="B15" s="10" t="s">
        <v>22</v>
      </c>
      <c r="C15" s="12" t="s">
        <v>99</v>
      </c>
      <c r="D15" s="12" t="s">
        <v>139</v>
      </c>
      <c r="E15" s="12"/>
      <c r="F15" s="13">
        <f>MAX(C15:E15)</f>
        <v>0</v>
      </c>
    </row>
    <row r="16" spans="2:6" x14ac:dyDescent="0.2">
      <c r="B16" s="10" t="s">
        <v>23</v>
      </c>
      <c r="C16" s="12" t="s">
        <v>24</v>
      </c>
      <c r="D16" s="12" t="s">
        <v>110</v>
      </c>
      <c r="E16" s="12"/>
      <c r="F16" s="13">
        <f t="shared" ref="F16:F58" si="2">SUM(C16:E16)</f>
        <v>0</v>
      </c>
    </row>
    <row r="17" spans="2:6" x14ac:dyDescent="0.2">
      <c r="B17" s="10" t="s">
        <v>25</v>
      </c>
      <c r="C17" s="12" t="s">
        <v>26</v>
      </c>
      <c r="D17" s="12" t="s">
        <v>111</v>
      </c>
      <c r="E17" s="12"/>
      <c r="F17" s="13">
        <f t="shared" si="2"/>
        <v>0</v>
      </c>
    </row>
    <row r="18" spans="2:6" x14ac:dyDescent="0.2">
      <c r="B18" s="10" t="s">
        <v>27</v>
      </c>
      <c r="C18" s="12" t="s">
        <v>28</v>
      </c>
      <c r="D18" s="12" t="s">
        <v>112</v>
      </c>
      <c r="E18" s="12"/>
      <c r="F18" s="13">
        <f t="shared" si="2"/>
        <v>0</v>
      </c>
    </row>
    <row r="19" spans="2:6" x14ac:dyDescent="0.2">
      <c r="B19" s="10" t="s">
        <v>29</v>
      </c>
      <c r="C19" s="12" t="s">
        <v>30</v>
      </c>
      <c r="D19" s="12" t="s">
        <v>113</v>
      </c>
      <c r="E19" s="12"/>
      <c r="F19" s="13">
        <f t="shared" si="2"/>
        <v>0</v>
      </c>
    </row>
    <row r="20" spans="2:6" x14ac:dyDescent="0.2">
      <c r="B20" s="10" t="s">
        <v>31</v>
      </c>
      <c r="C20" s="12" t="s">
        <v>32</v>
      </c>
      <c r="D20" s="12" t="s">
        <v>114</v>
      </c>
      <c r="E20" s="12"/>
      <c r="F20" s="13">
        <f t="shared" si="2"/>
        <v>0</v>
      </c>
    </row>
    <row r="21" spans="2:6" x14ac:dyDescent="0.2">
      <c r="B21" s="10" t="s">
        <v>33</v>
      </c>
      <c r="C21" s="12" t="s">
        <v>34</v>
      </c>
      <c r="D21" s="12" t="s">
        <v>115</v>
      </c>
      <c r="E21" s="12"/>
      <c r="F21" s="13">
        <f t="shared" si="2"/>
        <v>0</v>
      </c>
    </row>
    <row r="22" spans="2:6" x14ac:dyDescent="0.2">
      <c r="B22" s="10" t="s">
        <v>35</v>
      </c>
      <c r="C22" s="12" t="s">
        <v>36</v>
      </c>
      <c r="D22" s="12" t="s">
        <v>116</v>
      </c>
      <c r="E22" s="12"/>
      <c r="F22" s="13">
        <f t="shared" si="2"/>
        <v>0</v>
      </c>
    </row>
    <row r="23" spans="2:6" x14ac:dyDescent="0.2">
      <c r="B23" s="10" t="s">
        <v>37</v>
      </c>
      <c r="C23" s="12" t="s">
        <v>38</v>
      </c>
      <c r="D23" s="12" t="s">
        <v>117</v>
      </c>
      <c r="E23" s="12"/>
      <c r="F23" s="13">
        <f t="shared" si="2"/>
        <v>0</v>
      </c>
    </row>
    <row r="24" spans="2:6" x14ac:dyDescent="0.2">
      <c r="B24" s="10" t="s">
        <v>39</v>
      </c>
      <c r="C24" s="12" t="s">
        <v>40</v>
      </c>
      <c r="D24" s="12" t="s">
        <v>118</v>
      </c>
      <c r="E24" s="12"/>
      <c r="F24" s="13">
        <f t="shared" si="2"/>
        <v>0</v>
      </c>
    </row>
    <row r="25" spans="2:6" x14ac:dyDescent="0.2">
      <c r="B25" s="10" t="s">
        <v>41</v>
      </c>
      <c r="C25" s="12" t="s">
        <v>42</v>
      </c>
      <c r="D25" s="12" t="s">
        <v>119</v>
      </c>
      <c r="E25" s="12"/>
      <c r="F25" s="13">
        <f t="shared" si="2"/>
        <v>0</v>
      </c>
    </row>
    <row r="26" spans="2:6" x14ac:dyDescent="0.2">
      <c r="B26" s="10" t="s">
        <v>43</v>
      </c>
      <c r="C26" s="12" t="s">
        <v>44</v>
      </c>
      <c r="D26" s="12" t="s">
        <v>120</v>
      </c>
      <c r="E26" s="12"/>
      <c r="F26" s="13">
        <f t="shared" si="2"/>
        <v>0</v>
      </c>
    </row>
    <row r="27" spans="2:6" x14ac:dyDescent="0.2">
      <c r="B27" s="10" t="s">
        <v>45</v>
      </c>
      <c r="C27" s="12" t="s">
        <v>46</v>
      </c>
      <c r="D27" s="12" t="s">
        <v>121</v>
      </c>
      <c r="E27" s="12"/>
      <c r="F27" s="13">
        <f t="shared" si="2"/>
        <v>0</v>
      </c>
    </row>
    <row r="28" spans="2:6" x14ac:dyDescent="0.2">
      <c r="B28" s="10" t="s">
        <v>47</v>
      </c>
      <c r="C28" s="12" t="s">
        <v>48</v>
      </c>
      <c r="D28" s="12" t="s">
        <v>122</v>
      </c>
      <c r="E28" s="12"/>
      <c r="F28" s="13">
        <f t="shared" si="2"/>
        <v>0</v>
      </c>
    </row>
    <row r="29" spans="2:6" x14ac:dyDescent="0.2">
      <c r="B29" s="10" t="s">
        <v>49</v>
      </c>
      <c r="C29" s="12" t="s">
        <v>50</v>
      </c>
      <c r="D29" s="12" t="s">
        <v>123</v>
      </c>
      <c r="E29" s="12"/>
      <c r="F29" s="13">
        <f t="shared" si="2"/>
        <v>0</v>
      </c>
    </row>
    <row r="30" spans="2:6" x14ac:dyDescent="0.2">
      <c r="B30" s="10" t="s">
        <v>51</v>
      </c>
      <c r="C30" s="11"/>
      <c r="D30" s="11"/>
      <c r="E30" s="9"/>
      <c r="F30" s="13">
        <f t="shared" si="2"/>
        <v>0</v>
      </c>
    </row>
    <row r="31" spans="2:6" x14ac:dyDescent="0.2">
      <c r="B31" s="10" t="s">
        <v>52</v>
      </c>
      <c r="C31" s="12" t="str">
        <f>C5</f>
        <v>$-SumIFS(MonthlySummary[[DEBIT]:[DEBIT]],MonthlySummary[[DATE]:[DATE]],"&gt;="&amp;C3,MonthlySummary[[DATE]:[DATE]],"&lt;="&amp;EOMONTH(C3,0),MonthlySummary[[CLASSIFICATION_TRANS]:[CLASSIFICATION_TRANS]],"&lt;&gt;TRANSACTION-MISSING")</v>
      </c>
      <c r="D31" s="12" t="str">
        <f>D5</f>
        <v>$-SumIFS(MonthlySummary[[DEBIT]:[DEBIT]],MonthlySummary[[DATE]:[DATE]],"&gt;="&amp;D3,MonthlySummary[[DATE]:[DATE]],"&lt;="&amp;EOMONTH(D3,0),MonthlySummary[[CLASSIFICATION_TRANS]:[CLASSIFICATION_TRANS]],"&lt;&gt;TRANSACTION-MISSING")</v>
      </c>
      <c r="E31" s="12"/>
      <c r="F31" s="13">
        <f t="shared" si="2"/>
        <v>0</v>
      </c>
    </row>
    <row r="32" spans="2:6" x14ac:dyDescent="0.2">
      <c r="B32" s="10" t="s">
        <v>53</v>
      </c>
      <c r="C32" s="12" t="e">
        <f>C6-C29-C39</f>
        <v>#VALUE!</v>
      </c>
      <c r="D32" s="12" t="e">
        <f>D6-D29-D39</f>
        <v>#VALUE!</v>
      </c>
      <c r="E32" s="12"/>
      <c r="F32" s="13" t="e">
        <f t="shared" si="2"/>
        <v>#VALUE!</v>
      </c>
    </row>
    <row r="33" spans="2:6" x14ac:dyDescent="0.2">
      <c r="B33" s="10" t="s">
        <v>54</v>
      </c>
      <c r="C33" s="12" t="s">
        <v>55</v>
      </c>
      <c r="D33" s="12" t="s">
        <v>124</v>
      </c>
      <c r="E33" s="12"/>
      <c r="F33" s="13">
        <f t="shared" si="2"/>
        <v>0</v>
      </c>
    </row>
    <row r="34" spans="2:6" x14ac:dyDescent="0.2">
      <c r="B34" s="10" t="s">
        <v>56</v>
      </c>
      <c r="C34" s="12" t="s">
        <v>57</v>
      </c>
      <c r="D34" s="12" t="s">
        <v>125</v>
      </c>
      <c r="E34" s="12"/>
      <c r="F34" s="13">
        <f t="shared" si="2"/>
        <v>0</v>
      </c>
    </row>
    <row r="35" spans="2:6" x14ac:dyDescent="0.2">
      <c r="B35" s="10" t="s">
        <v>58</v>
      </c>
      <c r="C35" s="12" t="str">
        <f t="shared" ref="C35:D37" si="3">C14</f>
        <v>$-IFERROR(MIN(FILTER('2.Daily-Balance'!$C:$AG,'2.Daily-Balance'!$B:$B=C$3)),"")</v>
      </c>
      <c r="D35" s="12" t="str">
        <f t="shared" si="3"/>
        <v>$-IFERROR(MIN(FILTER('2.Daily-Balance'!$C:$AG,'2.Daily-Balance'!$B:$B=D$3)),"")</v>
      </c>
      <c r="E35" s="12"/>
      <c r="F35" s="13">
        <f t="shared" si="2"/>
        <v>0</v>
      </c>
    </row>
    <row r="36" spans="2:6" x14ac:dyDescent="0.2">
      <c r="B36" s="10" t="s">
        <v>59</v>
      </c>
      <c r="C36" s="12" t="str">
        <f t="shared" si="3"/>
        <v>$-IFERROR(MAX(FILTER('2.Daily-Balance'!$C:$AG,'2.Daily-Balance'!$B:$B=C$3)),"")</v>
      </c>
      <c r="D36" s="12" t="str">
        <f t="shared" si="3"/>
        <v>$-IFERROR(MAX(FILTER('2.Daily-Balance'!$C:$AG,'2.Daily-Balance'!$B:$B=D$3)),"")</v>
      </c>
      <c r="E36" s="12"/>
      <c r="F36" s="13">
        <f t="shared" si="2"/>
        <v>0</v>
      </c>
    </row>
    <row r="37" spans="2:6" x14ac:dyDescent="0.2">
      <c r="B37" s="10" t="s">
        <v>60</v>
      </c>
      <c r="C37" s="12" t="str">
        <f t="shared" si="3"/>
        <v>$-IFNA(VLOOKUP(C3,'2.Daily-Balance'!$B:$AH,33,FALSE),"")</v>
      </c>
      <c r="D37" s="12" t="str">
        <f t="shared" si="3"/>
        <v>$-IFNA(VLOOKUP(D3,'2.Daily-Balance'!$B:$AH,33,FALSE),"")</v>
      </c>
      <c r="E37" s="12"/>
      <c r="F37" s="13">
        <f t="shared" si="2"/>
        <v>0</v>
      </c>
    </row>
    <row r="38" spans="2:6" x14ac:dyDescent="0.2">
      <c r="B38" s="10" t="s">
        <v>61</v>
      </c>
      <c r="C38" s="12" t="s">
        <v>62</v>
      </c>
      <c r="D38" s="12" t="s">
        <v>126</v>
      </c>
      <c r="E38" s="12"/>
      <c r="F38" s="13">
        <f t="shared" si="2"/>
        <v>0</v>
      </c>
    </row>
    <row r="39" spans="2:6" x14ac:dyDescent="0.2">
      <c r="B39" s="10" t="s">
        <v>63</v>
      </c>
      <c r="C39" s="12" t="s">
        <v>64</v>
      </c>
      <c r="D39" s="12" t="s">
        <v>127</v>
      </c>
      <c r="E39" s="12"/>
      <c r="F39" s="13">
        <f t="shared" si="2"/>
        <v>0</v>
      </c>
    </row>
    <row r="40" spans="2:6" x14ac:dyDescent="0.2">
      <c r="B40" s="10" t="s">
        <v>65</v>
      </c>
      <c r="C40" s="12" t="str">
        <f>C12</f>
        <v>$-CountIFS(MonthlySummary[[DEBIT]:[DEBIT]],"&lt;&gt;",MonthlySummary[[DATE]:[DATE]],"&gt;="&amp;C3,MonthlySummary[[DATE]:[DATE]],"&lt;="&amp;EOMONTH(C3,0),MonthlySummary[[CLASSIFICATION_TRANS]:[CLASSIFICATION_TRANS]],"&lt;&gt;TRANSACTION-MISSING")</v>
      </c>
      <c r="D40" s="12" t="str">
        <f>D12</f>
        <v>$-CountIFS(MonthlySummary[[DEBIT]:[DEBIT]],"&lt;&gt;",MonthlySummary[[DATE]:[DATE]],"&gt;="&amp;D3,MonthlySummary[[DATE]:[DATE]],"&lt;="&amp;EOMONTH(D3,0),MonthlySummary[[CLASSIFICATION_TRANS]:[CLASSIFICATION_TRANS]],"&lt;&gt;TRANSACTION-MISSING")</v>
      </c>
      <c r="E40" s="12"/>
      <c r="F40" s="13">
        <f t="shared" si="2"/>
        <v>0</v>
      </c>
    </row>
    <row r="41" spans="2:6" x14ac:dyDescent="0.2">
      <c r="B41" s="10" t="s">
        <v>66</v>
      </c>
      <c r="C41" s="12" t="e">
        <f>C13-C27-C38</f>
        <v>#VALUE!</v>
      </c>
      <c r="D41" s="12" t="e">
        <f>D13-D27-D38</f>
        <v>#VALUE!</v>
      </c>
      <c r="E41" s="12"/>
      <c r="F41" s="13" t="e">
        <f t="shared" si="2"/>
        <v>#VALUE!</v>
      </c>
    </row>
    <row r="42" spans="2:6" x14ac:dyDescent="0.2">
      <c r="B42" s="10" t="s">
        <v>67</v>
      </c>
      <c r="C42" s="14" t="s">
        <v>68</v>
      </c>
      <c r="D42" s="14" t="s">
        <v>68</v>
      </c>
      <c r="E42" s="14"/>
      <c r="F42" s="13">
        <f t="shared" si="2"/>
        <v>0</v>
      </c>
    </row>
    <row r="43" spans="2:6" x14ac:dyDescent="0.2">
      <c r="B43" s="10" t="s">
        <v>69</v>
      </c>
      <c r="C43" s="12" t="s">
        <v>70</v>
      </c>
      <c r="D43" s="12" t="s">
        <v>128</v>
      </c>
      <c r="E43" s="12"/>
      <c r="F43" s="13">
        <f t="shared" si="2"/>
        <v>0</v>
      </c>
    </row>
    <row r="44" spans="2:6" x14ac:dyDescent="0.2">
      <c r="B44" s="10" t="s">
        <v>71</v>
      </c>
      <c r="C44" s="12" t="s">
        <v>72</v>
      </c>
      <c r="D44" s="12" t="s">
        <v>129</v>
      </c>
      <c r="E44" s="12"/>
      <c r="F44" s="13">
        <f t="shared" si="2"/>
        <v>0</v>
      </c>
    </row>
    <row r="45" spans="2:6" x14ac:dyDescent="0.2">
      <c r="B45" s="10" t="s">
        <v>73</v>
      </c>
      <c r="C45" s="9"/>
      <c r="D45" s="9"/>
      <c r="E45" s="9"/>
      <c r="F45" s="13">
        <f t="shared" si="2"/>
        <v>0</v>
      </c>
    </row>
    <row r="46" spans="2:6" x14ac:dyDescent="0.2">
      <c r="B46" s="10" t="s">
        <v>74</v>
      </c>
      <c r="C46" s="12" t="s">
        <v>75</v>
      </c>
      <c r="D46" s="12" t="s">
        <v>130</v>
      </c>
      <c r="E46" s="12"/>
      <c r="F46" s="13">
        <f t="shared" si="2"/>
        <v>0</v>
      </c>
    </row>
    <row r="47" spans="2:6" x14ac:dyDescent="0.2">
      <c r="B47" s="10" t="s">
        <v>76</v>
      </c>
      <c r="C47" s="12" t="s">
        <v>77</v>
      </c>
      <c r="D47" s="12" t="s">
        <v>131</v>
      </c>
      <c r="E47" s="12"/>
      <c r="F47" s="13">
        <f t="shared" si="2"/>
        <v>0</v>
      </c>
    </row>
    <row r="48" spans="2:6" x14ac:dyDescent="0.2">
      <c r="B48" s="10" t="s">
        <v>78</v>
      </c>
      <c r="C48" s="12" t="str">
        <f>C7</f>
        <v>$-IFNA(VLOOKUP(C3,DailyBal,DAY(EOMONTH(C3,0))+1,FALSE),"")</v>
      </c>
      <c r="D48" s="12" t="str">
        <f>D7</f>
        <v>$-IFNA(VLOOKUP(D3,DailyBal,DAY(EOMONTH(D3,0))+1,FALSE),"")</v>
      </c>
      <c r="E48" s="12"/>
      <c r="F48" s="13">
        <f t="shared" si="2"/>
        <v>0</v>
      </c>
    </row>
    <row r="49" spans="2:6" x14ac:dyDescent="0.2">
      <c r="B49" s="10" t="s">
        <v>79</v>
      </c>
      <c r="C49" s="12" t="s">
        <v>80</v>
      </c>
      <c r="D49" s="12" t="s">
        <v>80</v>
      </c>
      <c r="E49" s="12"/>
      <c r="F49" s="13">
        <f t="shared" si="2"/>
        <v>0</v>
      </c>
    </row>
    <row r="50" spans="2:6" x14ac:dyDescent="0.2">
      <c r="B50" s="10" t="s">
        <v>81</v>
      </c>
      <c r="C50" s="9"/>
      <c r="D50" s="9"/>
      <c r="E50" s="9"/>
      <c r="F50" s="13">
        <f t="shared" si="2"/>
        <v>0</v>
      </c>
    </row>
    <row r="51" spans="2:6" x14ac:dyDescent="0.2">
      <c r="B51" s="10" t="s">
        <v>82</v>
      </c>
      <c r="C51" s="9"/>
      <c r="D51" s="9"/>
      <c r="E51" s="9"/>
      <c r="F51" s="13">
        <f t="shared" si="2"/>
        <v>0</v>
      </c>
    </row>
    <row r="52" spans="2:6" x14ac:dyDescent="0.2">
      <c r="B52" s="10" t="s">
        <v>83</v>
      </c>
      <c r="C52" s="12" t="s">
        <v>84</v>
      </c>
      <c r="D52" s="12" t="s">
        <v>132</v>
      </c>
      <c r="E52" s="12"/>
      <c r="F52" s="13">
        <f t="shared" si="2"/>
        <v>0</v>
      </c>
    </row>
    <row r="53" spans="2:6" x14ac:dyDescent="0.2">
      <c r="B53" s="10" t="s">
        <v>85</v>
      </c>
      <c r="C53" s="12" t="s">
        <v>86</v>
      </c>
      <c r="D53" s="12" t="s">
        <v>133</v>
      </c>
      <c r="E53" s="12"/>
      <c r="F53" s="13">
        <f t="shared" si="2"/>
        <v>0</v>
      </c>
    </row>
    <row r="54" spans="2:6" x14ac:dyDescent="0.2">
      <c r="B54" s="10" t="s">
        <v>87</v>
      </c>
      <c r="C54" s="12" t="s">
        <v>88</v>
      </c>
      <c r="D54" s="12" t="s">
        <v>134</v>
      </c>
      <c r="E54" s="12"/>
      <c r="F54" s="13">
        <f t="shared" si="2"/>
        <v>0</v>
      </c>
    </row>
    <row r="55" spans="2:6" x14ac:dyDescent="0.2">
      <c r="B55" s="10" t="s">
        <v>89</v>
      </c>
      <c r="C55" s="12" t="s">
        <v>90</v>
      </c>
      <c r="D55" s="12" t="s">
        <v>135</v>
      </c>
      <c r="E55" s="12"/>
      <c r="F55" s="13">
        <f t="shared" si="2"/>
        <v>0</v>
      </c>
    </row>
    <row r="56" spans="2:6" x14ac:dyDescent="0.2">
      <c r="B56" s="10" t="s">
        <v>91</v>
      </c>
      <c r="C56" s="9"/>
      <c r="D56" s="9"/>
      <c r="E56" s="9"/>
      <c r="F56" s="13">
        <f t="shared" si="2"/>
        <v>0</v>
      </c>
    </row>
    <row r="57" spans="2:6" x14ac:dyDescent="0.2">
      <c r="B57" s="10" t="s">
        <v>92</v>
      </c>
      <c r="C57" s="12" t="s">
        <v>93</v>
      </c>
      <c r="D57" s="12" t="s">
        <v>136</v>
      </c>
      <c r="E57" s="12"/>
      <c r="F57" s="13">
        <f t="shared" si="2"/>
        <v>0</v>
      </c>
    </row>
    <row r="58" spans="2:6" x14ac:dyDescent="0.2">
      <c r="B58" s="10" t="s">
        <v>94</v>
      </c>
      <c r="C58" s="12" t="s">
        <v>95</v>
      </c>
      <c r="D58" s="12" t="s">
        <v>137</v>
      </c>
      <c r="E58" s="12"/>
      <c r="F58" s="1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Mahesh Shetty</cp:lastModifiedBy>
  <dcterms:created xsi:type="dcterms:W3CDTF">2021-05-31T10:43:26Z</dcterms:created>
  <dcterms:modified xsi:type="dcterms:W3CDTF">2021-05-31T12:54:31Z</dcterms:modified>
</cp:coreProperties>
</file>