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My Documents\Macros\Formats\Financials\ADBFS\"/>
    </mc:Choice>
  </mc:AlternateContent>
  <xr:revisionPtr revIDLastSave="0" documentId="13_ncr:1_{CFE9ECF9-B76D-4828-A9A3-6B11DBB9E0B0}" xr6:coauthVersionLast="47" xr6:coauthVersionMax="47" xr10:uidLastSave="{00000000-0000-0000-0000-000000000000}"/>
  <bookViews>
    <workbookView xWindow="-120" yWindow="-120" windowWidth="20730" windowHeight="11160" tabRatio="890" xr2:uid="{00000000-000D-0000-FFFF-FFFF00000000}"/>
  </bookViews>
  <sheets>
    <sheet name="19-20" sheetId="26" r:id="rId1"/>
    <sheet name="20-21" sheetId="27" r:id="rId2"/>
    <sheet name="Data" sheetId="28" state="hidden" r:id="rId3"/>
  </sheets>
  <definedNames>
    <definedName name="_xlnm._FilterDatabase" localSheetId="2" hidden="1">Data!$A$1:$G$162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6" l="1"/>
  <c r="C10" i="26" s="1"/>
  <c r="A10" i="27"/>
  <c r="E10" i="27" s="1"/>
  <c r="C8" i="27"/>
  <c r="C8" i="26"/>
  <c r="I9" i="26"/>
  <c r="H9" i="26"/>
  <c r="G9" i="26"/>
  <c r="I9" i="27"/>
  <c r="H9" i="27"/>
  <c r="G9" i="27"/>
  <c r="E9" i="27"/>
  <c r="E21" i="26"/>
  <c r="E9" i="26"/>
  <c r="C9" i="26"/>
  <c r="C9" i="27"/>
  <c r="A11" i="27" l="1"/>
  <c r="A12" i="27" s="1"/>
  <c r="E12" i="27" s="1"/>
  <c r="A11" i="26"/>
  <c r="I10" i="26"/>
  <c r="H10" i="26"/>
  <c r="E10" i="26"/>
  <c r="G10" i="26"/>
  <c r="A13" i="27"/>
  <c r="H12" i="27"/>
  <c r="G12" i="27"/>
  <c r="C12" i="27"/>
  <c r="E11" i="27"/>
  <c r="H11" i="27"/>
  <c r="G11" i="27"/>
  <c r="C11" i="27"/>
  <c r="I11" i="27"/>
  <c r="G10" i="27"/>
  <c r="H10" i="27"/>
  <c r="C10" i="27"/>
  <c r="I10" i="27"/>
  <c r="I12" i="27" l="1"/>
  <c r="H11" i="26"/>
  <c r="C11" i="26"/>
  <c r="A12" i="26"/>
  <c r="I11" i="26"/>
  <c r="E11" i="26"/>
  <c r="G11" i="26"/>
  <c r="A14" i="27"/>
  <c r="E13" i="27"/>
  <c r="H13" i="27"/>
  <c r="I13" i="27"/>
  <c r="G13" i="27"/>
  <c r="C13" i="27"/>
  <c r="A13" i="26" l="1"/>
  <c r="C12" i="26"/>
  <c r="E12" i="26"/>
  <c r="I12" i="26"/>
  <c r="H12" i="26"/>
  <c r="G12" i="26"/>
  <c r="G14" i="27"/>
  <c r="C14" i="27"/>
  <c r="E14" i="27"/>
  <c r="A15" i="27"/>
  <c r="H14" i="27"/>
  <c r="I14" i="27"/>
  <c r="B21" i="27"/>
  <c r="B21" i="26"/>
  <c r="C13" i="26" l="1"/>
  <c r="A14" i="26"/>
  <c r="G13" i="26"/>
  <c r="H13" i="26"/>
  <c r="E13" i="26"/>
  <c r="I13" i="26"/>
  <c r="I15" i="27"/>
  <c r="G15" i="27"/>
  <c r="C15" i="27"/>
  <c r="A16" i="27"/>
  <c r="H15" i="27"/>
  <c r="E15" i="27"/>
  <c r="H14" i="26" l="1"/>
  <c r="C14" i="26"/>
  <c r="A15" i="26"/>
  <c r="E14" i="26"/>
  <c r="G14" i="26"/>
  <c r="I14" i="26"/>
  <c r="H16" i="27"/>
  <c r="E16" i="27"/>
  <c r="I16" i="27"/>
  <c r="G16" i="27"/>
  <c r="C16" i="27"/>
  <c r="A17" i="27"/>
  <c r="A16" i="26" l="1"/>
  <c r="I15" i="26"/>
  <c r="E15" i="26"/>
  <c r="H15" i="26"/>
  <c r="G15" i="26"/>
  <c r="C15" i="26"/>
  <c r="H17" i="27"/>
  <c r="G17" i="27"/>
  <c r="C17" i="27"/>
  <c r="E17" i="27"/>
  <c r="I17" i="27"/>
  <c r="A18" i="27"/>
  <c r="I16" i="26" l="1"/>
  <c r="C16" i="26"/>
  <c r="A17" i="26"/>
  <c r="G16" i="26"/>
  <c r="E16" i="26"/>
  <c r="H16" i="26"/>
  <c r="I18" i="27"/>
  <c r="A19" i="27"/>
  <c r="E18" i="27"/>
  <c r="G18" i="27"/>
  <c r="C18" i="27"/>
  <c r="H18" i="27"/>
  <c r="I17" i="26" l="1"/>
  <c r="E17" i="26"/>
  <c r="C17" i="26"/>
  <c r="A18" i="26"/>
  <c r="G17" i="26"/>
  <c r="H17" i="26"/>
  <c r="H19" i="27"/>
  <c r="A20" i="27"/>
  <c r="E19" i="27"/>
  <c r="I19" i="27"/>
  <c r="G19" i="27"/>
  <c r="C19" i="27"/>
  <c r="A19" i="26" l="1"/>
  <c r="E18" i="26"/>
  <c r="C18" i="26"/>
  <c r="G18" i="26"/>
  <c r="H18" i="26"/>
  <c r="I18" i="26"/>
  <c r="H20" i="27"/>
  <c r="H21" i="27" s="1"/>
  <c r="E20" i="27"/>
  <c r="E21" i="27" s="1"/>
  <c r="I20" i="27"/>
  <c r="I21" i="27" s="1"/>
  <c r="C20" i="27"/>
  <c r="C21" i="27" s="1"/>
  <c r="K22" i="27" s="1"/>
  <c r="G20" i="27"/>
  <c r="G21" i="27" s="1"/>
  <c r="I19" i="26" l="1"/>
  <c r="G19" i="26"/>
  <c r="C19" i="26"/>
  <c r="H19" i="26"/>
  <c r="A20" i="26"/>
  <c r="E19" i="26"/>
  <c r="E22" i="27"/>
  <c r="K23" i="27" s="1"/>
  <c r="G20" i="26" l="1"/>
  <c r="G21" i="26" s="1"/>
  <c r="I20" i="26"/>
  <c r="I21" i="26" s="1"/>
  <c r="H20" i="26"/>
  <c r="H21" i="26" s="1"/>
  <c r="E20" i="26"/>
  <c r="C20" i="26"/>
  <c r="C21" i="26" s="1"/>
  <c r="E22" i="26" l="1"/>
  <c r="K22" i="26"/>
  <c r="K23" i="26" l="1"/>
  <c r="E26" i="26" l="1"/>
  <c r="E26" i="27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</calcChain>
</file>

<file path=xl/sharedStrings.xml><?xml version="1.0" encoding="utf-8"?>
<sst xmlns="http://schemas.openxmlformats.org/spreadsheetml/2006/main" count="62" uniqueCount="30">
  <si>
    <t>Month</t>
  </si>
  <si>
    <t>Invoices</t>
  </si>
  <si>
    <t>Credit Note</t>
  </si>
  <si>
    <t>Remittances</t>
  </si>
  <si>
    <t>Journal Adjustments</t>
  </si>
  <si>
    <t>Month End Balance</t>
  </si>
  <si>
    <t>Disputes /   Discounts not accounted</t>
  </si>
  <si>
    <t>No.</t>
  </si>
  <si>
    <t xml:space="preserve">Dr. </t>
  </si>
  <si>
    <t>Cr</t>
  </si>
  <si>
    <t>Openin Bal.</t>
  </si>
  <si>
    <t>Total</t>
  </si>
  <si>
    <t>%age</t>
  </si>
  <si>
    <t>A</t>
  </si>
  <si>
    <t>B</t>
  </si>
  <si>
    <t xml:space="preserve"> </t>
  </si>
  <si>
    <t>Total Dilution (A+B)</t>
  </si>
  <si>
    <t>Days</t>
  </si>
  <si>
    <t>Agreed Payment terms</t>
  </si>
  <si>
    <t>Actual Average collection period</t>
  </si>
  <si>
    <t>Comments</t>
  </si>
  <si>
    <t xml:space="preserve"> INR </t>
  </si>
  <si>
    <t>Date</t>
  </si>
  <si>
    <t>Particulars</t>
  </si>
  <si>
    <t>Vch Type</t>
  </si>
  <si>
    <t>Vch No.</t>
  </si>
  <si>
    <t>Debit</t>
  </si>
  <si>
    <t>Credit</t>
  </si>
  <si>
    <t>FY 19-20</t>
  </si>
  <si>
    <t>FY 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</si>
</sst>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&quot;&quot;0.0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1">
    <xf numFmtId="0" fontId="0" fillId="0" borderId="0" xfId="0"/>
    <xf numFmtId="14" fontId="0" fillId="0" borderId="0" xfId="0" applyNumberFormat="1"/>
    <xf numFmtId="17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right"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quotePrefix="1" applyFont="1" applyBorder="1" applyAlignment="1" applyProtection="1">
      <alignment vertical="top"/>
      <protection locked="0"/>
    </xf>
    <xf numFmtId="2" fontId="0" fillId="0" borderId="1" xfId="0" applyNumberFormat="1" applyBorder="1" applyAlignment="1" applyProtection="1">
      <alignment horizontal="right"/>
      <protection locked="0"/>
    </xf>
    <xf numFmtId="2" fontId="2" fillId="0" borderId="1" xfId="0" applyNumberFormat="1" applyFont="1" applyBorder="1" applyAlignment="1" applyProtection="1">
      <alignment horizontal="center" vertical="top"/>
      <protection locked="0"/>
    </xf>
    <xf numFmtId="4" fontId="2" fillId="0" borderId="1" xfId="1" applyNumberFormat="1" applyFont="1" applyBorder="1" applyAlignment="1" applyProtection="1">
      <alignment horizontal="right" vertical="top"/>
      <protection locked="0"/>
    </xf>
    <xf numFmtId="4" fontId="2" fillId="0" borderId="1" xfId="0" applyNumberFormat="1" applyFont="1" applyBorder="1" applyAlignment="1" applyProtection="1">
      <alignment horizontal="center" vertical="top"/>
      <protection locked="0"/>
    </xf>
    <xf numFmtId="4" fontId="2" fillId="0" borderId="1" xfId="0" applyNumberFormat="1" applyFont="1" applyBorder="1" applyAlignment="1" applyProtection="1">
      <alignment vertical="top"/>
      <protection locked="0"/>
    </xf>
    <xf numFmtId="17" fontId="2" fillId="0" borderId="1" xfId="0" applyNumberFormat="1" applyFont="1" applyFill="1" applyBorder="1" applyAlignment="1" applyProtection="1">
      <alignment horizontal="right" vertical="top"/>
      <protection locked="0"/>
    </xf>
    <xf numFmtId="165" fontId="2" fillId="0" borderId="1" xfId="1" applyNumberFormat="1" applyFont="1" applyBorder="1" applyAlignment="1" applyProtection="1">
      <alignment vertical="top"/>
      <protection locked="0"/>
    </xf>
    <xf numFmtId="165" fontId="2" fillId="0" borderId="1" xfId="1" quotePrefix="1" applyNumberFormat="1" applyFont="1" applyFill="1" applyBorder="1" applyAlignment="1" applyProtection="1">
      <alignment horizontal="center" vertical="top"/>
      <protection locked="0"/>
    </xf>
    <xf numFmtId="165" fontId="2" fillId="0" borderId="1" xfId="1" applyNumberFormat="1" applyFont="1" applyFill="1" applyBorder="1" applyAlignment="1" applyProtection="1">
      <alignment horizontal="center" vertical="top"/>
      <protection locked="0"/>
    </xf>
    <xf numFmtId="165" fontId="2" fillId="0" borderId="1" xfId="1" applyNumberFormat="1" applyFont="1" applyBorder="1" applyAlignment="1" applyProtection="1">
      <alignment horizontal="center" vertical="top"/>
      <protection locked="0"/>
    </xf>
    <xf numFmtId="165" fontId="4" fillId="2" borderId="1" xfId="2" applyNumberFormat="1" applyFont="1" applyFill="1" applyBorder="1" applyAlignment="1" applyProtection="1">
      <alignment vertical="top"/>
      <protection locked="0"/>
    </xf>
    <xf numFmtId="165" fontId="4" fillId="0" borderId="1" xfId="2" applyNumberFormat="1" applyFont="1" applyFill="1" applyBorder="1" applyAlignment="1" applyProtection="1">
      <alignment horizontal="center" vertical="top"/>
      <protection locked="0"/>
    </xf>
    <xf numFmtId="165" fontId="1" fillId="0" borderId="1" xfId="1" applyNumberFormat="1" applyFont="1" applyBorder="1" applyAlignment="1" applyProtection="1">
      <alignment vertical="top"/>
      <protection locked="0"/>
    </xf>
    <xf numFmtId="4" fontId="1" fillId="0" borderId="1" xfId="1" applyNumberFormat="1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9" fontId="1" fillId="0" borderId="1" xfId="4" applyFont="1" applyBorder="1" applyAlignment="1" applyProtection="1">
      <alignment horizontal="right" vertical="top"/>
      <protection locked="0"/>
    </xf>
    <xf numFmtId="165" fontId="2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/>
      <protection locked="0"/>
    </xf>
    <xf numFmtId="2" fontId="0" fillId="0" borderId="1" xfId="0" applyNumberFormat="1" applyBorder="1" applyAlignment="1" applyProtection="1">
      <alignment horizontal="right"/>
      <protection hidden="1"/>
    </xf>
    <xf numFmtId="4" fontId="2" fillId="0" borderId="1" xfId="1" applyNumberFormat="1" applyFont="1" applyBorder="1" applyAlignment="1" applyProtection="1">
      <alignment vertical="top"/>
      <protection hidden="1"/>
    </xf>
    <xf numFmtId="17" fontId="2" fillId="0" borderId="1" xfId="0" applyNumberFormat="1" applyFont="1" applyFill="1" applyBorder="1" applyAlignment="1" applyProtection="1">
      <alignment horizontal="right" vertical="top"/>
      <protection hidden="1"/>
    </xf>
    <xf numFmtId="165" fontId="1" fillId="0" borderId="1" xfId="1" applyNumberFormat="1" applyFont="1" applyBorder="1" applyAlignment="1" applyProtection="1">
      <alignment vertical="top"/>
      <protection hidden="1"/>
    </xf>
    <xf numFmtId="4" fontId="1" fillId="0" borderId="1" xfId="1" applyNumberFormat="1" applyFont="1" applyFill="1" applyBorder="1" applyAlignment="1" applyProtection="1">
      <alignment horizontal="right" vertical="top"/>
      <protection hidden="1"/>
    </xf>
    <xf numFmtId="165" fontId="2" fillId="0" borderId="1" xfId="1" applyNumberFormat="1" applyFont="1" applyFill="1" applyBorder="1" applyAlignment="1" applyProtection="1">
      <alignment horizontal="center" vertical="top"/>
      <protection hidden="1"/>
    </xf>
    <xf numFmtId="10" fontId="1" fillId="0" borderId="1" xfId="4" applyNumberFormat="1" applyFont="1" applyBorder="1" applyAlignment="1" applyProtection="1">
      <alignment vertical="top"/>
      <protection hidden="1"/>
    </xf>
    <xf numFmtId="10" fontId="1" fillId="0" borderId="1" xfId="4" applyNumberFormat="1" applyFont="1" applyBorder="1" applyAlignment="1" applyProtection="1">
      <alignment horizontal="center" vertical="top"/>
      <protection hidden="1"/>
    </xf>
    <xf numFmtId="1" fontId="0" fillId="0" borderId="0" xfId="0" applyNumberFormat="1" applyFill="1" applyAlignment="1" applyProtection="1">
      <alignment vertical="top"/>
      <protection hidden="1"/>
    </xf>
    <xf numFmtId="4" fontId="2" fillId="0" borderId="1" xfId="1" applyNumberFormat="1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4" fontId="2" fillId="0" borderId="1" xfId="0" applyNumberFormat="1" applyFont="1" applyBorder="1" applyAlignment="1" applyProtection="1">
      <alignment vertical="top"/>
      <protection hidden="1"/>
    </xf>
    <xf numFmtId="4" fontId="2" fillId="0" borderId="1" xfId="1" applyNumberFormat="1" applyFont="1" applyFill="1" applyBorder="1" applyAlignment="1" applyProtection="1">
      <alignment horizontal="center" vertical="top"/>
      <protection hidden="1"/>
    </xf>
    <xf numFmtId="2" fontId="0" fillId="0" borderId="1" xfId="0" applyNumberFormat="1" applyBorder="1" applyProtection="1">
      <protection hidden="1"/>
    </xf>
    <xf numFmtId="0" fontId="1" fillId="0" borderId="1" xfId="0" applyFont="1" applyBorder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vertical="top"/>
      <protection locked="0"/>
    </xf>
    <xf numFmtId="1" fontId="0" fillId="0" borderId="0" xfId="0" applyNumberFormat="1" applyBorder="1" applyAlignment="1" applyProtection="1">
      <alignment vertical="top"/>
      <protection locked="0"/>
    </xf>
    <xf numFmtId="4" fontId="0" fillId="0" borderId="0" xfId="0" applyNumberFormat="1" applyProtection="1">
      <protection locked="0"/>
    </xf>
    <xf numFmtId="1" fontId="0" fillId="0" borderId="0" xfId="0" applyNumberFormat="1" applyFill="1" applyAlignment="1" applyProtection="1">
      <alignment vertical="top"/>
      <protection locked="0"/>
    </xf>
    <xf numFmtId="1" fontId="0" fillId="0" borderId="0" xfId="0" applyNumberFormat="1" applyFill="1" applyAlignment="1" applyProtection="1">
      <alignment horizontal="right" vertical="top"/>
      <protection locked="0"/>
    </xf>
    <xf numFmtId="4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6" fillId="0" borderId="0" xfId="0" applyFont="1" applyBorder="1" applyAlignment="1" applyProtection="1">
      <alignment horizontal="right" vertical="top"/>
      <protection locked="0"/>
    </xf>
    <xf numFmtId="0" fontId="0" fillId="0" borderId="0" xfId="0" applyBorder="1" applyAlignment="1" applyProtection="1">
      <alignment horizontal="right" vertical="top"/>
      <protection locked="0"/>
    </xf>
    <xf numFmtId="17" fontId="1" fillId="0" borderId="0" xfId="0" applyNumberFormat="1" applyFont="1" applyBorder="1" applyAlignment="1" applyProtection="1">
      <alignment horizontal="center" vertical="top"/>
      <protection locked="0"/>
    </xf>
    <xf numFmtId="0" fontId="1" fillId="0" borderId="0" xfId="0" applyFont="1" applyBorder="1" applyAlignment="1" applyProtection="1">
      <alignment horizontal="center" vertical="top"/>
      <protection locked="0"/>
    </xf>
    <xf numFmtId="0" fontId="1" fillId="0" borderId="0" xfId="0" applyFont="1" applyBorder="1" applyAlignment="1" applyProtection="1">
      <alignment horizontal="right" vertical="top"/>
      <protection locked="0"/>
    </xf>
    <xf numFmtId="0" fontId="2" fillId="0" borderId="0" xfId="0" applyFont="1" applyBorder="1" applyAlignment="1" applyProtection="1">
      <alignment vertical="top"/>
      <protection locked="0"/>
    </xf>
    <xf numFmtId="0" fontId="2" fillId="0" borderId="0" xfId="0" quotePrefix="1" applyFont="1" applyBorder="1" applyAlignment="1" applyProtection="1">
      <alignment vertical="top"/>
      <protection locked="0"/>
    </xf>
    <xf numFmtId="39" fontId="1" fillId="0" borderId="0" xfId="1" applyNumberFormat="1" applyFont="1" applyFill="1" applyBorder="1" applyAlignment="1" applyProtection="1">
      <alignment horizontal="right" vertical="top"/>
      <protection locked="0"/>
    </xf>
    <xf numFmtId="2" fontId="2" fillId="0" borderId="0" xfId="0" applyNumberFormat="1" applyFont="1" applyBorder="1" applyAlignment="1" applyProtection="1">
      <alignment horizontal="center" vertical="top"/>
      <protection locked="0"/>
    </xf>
    <xf numFmtId="4" fontId="2" fillId="0" borderId="0" xfId="1" applyNumberFormat="1" applyFont="1" applyBorder="1" applyAlignment="1" applyProtection="1">
      <alignment horizontal="right" vertical="top"/>
      <protection locked="0"/>
    </xf>
    <xf numFmtId="4" fontId="2" fillId="0" borderId="0" xfId="0" applyNumberFormat="1" applyFont="1" applyBorder="1" applyAlignment="1" applyProtection="1">
      <alignment horizontal="center" vertical="top"/>
      <protection locked="0"/>
    </xf>
    <xf numFmtId="4" fontId="2" fillId="0" borderId="0" xfId="0" applyNumberFormat="1" applyFont="1" applyBorder="1" applyAlignment="1" applyProtection="1">
      <alignment vertical="top"/>
      <protection locked="0"/>
    </xf>
    <xf numFmtId="17" fontId="2" fillId="0" borderId="0" xfId="0" applyNumberFormat="1" applyFont="1" applyFill="1" applyBorder="1" applyAlignment="1" applyProtection="1">
      <alignment horizontal="right" vertical="top"/>
      <protection locked="0"/>
    </xf>
    <xf numFmtId="165" fontId="2" fillId="0" borderId="0" xfId="1" applyNumberFormat="1" applyFont="1" applyBorder="1" applyAlignment="1" applyProtection="1">
      <alignment vertical="top"/>
      <protection locked="0"/>
    </xf>
    <xf numFmtId="165" fontId="4" fillId="0" borderId="0" xfId="2" applyNumberFormat="1" applyFont="1" applyFill="1" applyBorder="1" applyAlignment="1" applyProtection="1">
      <alignment horizontal="right" vertical="top"/>
      <protection locked="0"/>
    </xf>
    <xf numFmtId="165" fontId="2" fillId="0" borderId="0" xfId="1" quotePrefix="1" applyNumberFormat="1" applyFont="1" applyFill="1" applyBorder="1" applyAlignment="1" applyProtection="1">
      <alignment horizontal="center" vertical="top"/>
      <protection locked="0"/>
    </xf>
    <xf numFmtId="165" fontId="2" fillId="0" borderId="0" xfId="1" applyNumberFormat="1" applyFont="1" applyFill="1" applyBorder="1" applyAlignment="1" applyProtection="1">
      <alignment horizontal="center" vertical="top"/>
      <protection locked="0"/>
    </xf>
    <xf numFmtId="4" fontId="2" fillId="0" borderId="0" xfId="1" applyNumberFormat="1" applyFont="1" applyFill="1" applyBorder="1" applyAlignment="1" applyProtection="1">
      <alignment horizontal="right" vertical="top"/>
      <protection locked="0"/>
    </xf>
    <xf numFmtId="4" fontId="2" fillId="0" borderId="0" xfId="1" applyNumberFormat="1" applyFont="1" applyFill="1" applyBorder="1" applyAlignment="1" applyProtection="1">
      <alignment horizontal="center" vertical="top"/>
      <protection locked="0"/>
    </xf>
    <xf numFmtId="4" fontId="2" fillId="0" borderId="0" xfId="1" applyNumberFormat="1" applyFont="1" applyBorder="1" applyAlignment="1" applyProtection="1">
      <alignment vertical="top"/>
      <protection locked="0"/>
    </xf>
    <xf numFmtId="165" fontId="2" fillId="0" borderId="0" xfId="1" applyNumberFormat="1" applyFont="1" applyBorder="1" applyAlignment="1" applyProtection="1">
      <alignment horizontal="center" vertical="top"/>
      <protection locked="0"/>
    </xf>
    <xf numFmtId="165" fontId="4" fillId="0" borderId="0" xfId="2" applyNumberFormat="1" applyFont="1" applyFill="1" applyBorder="1" applyAlignment="1" applyProtection="1">
      <alignment vertical="top"/>
      <protection locked="0"/>
    </xf>
    <xf numFmtId="4" fontId="2" fillId="0" borderId="0" xfId="1" applyNumberFormat="1" applyFont="1" applyFill="1" applyBorder="1" applyAlignment="1" applyProtection="1">
      <alignment vertical="top"/>
      <protection locked="0"/>
    </xf>
    <xf numFmtId="39" fontId="2" fillId="0" borderId="0" xfId="1" applyNumberFormat="1" applyFont="1" applyFill="1" applyBorder="1" applyAlignment="1" applyProtection="1">
      <alignment horizontal="right" vertical="top"/>
      <protection locked="0"/>
    </xf>
    <xf numFmtId="4" fontId="2" fillId="3" borderId="0" xfId="1" applyNumberFormat="1" applyFont="1" applyFill="1" applyBorder="1" applyAlignment="1" applyProtection="1">
      <alignment horizontal="center" vertical="top"/>
      <protection locked="0"/>
    </xf>
    <xf numFmtId="165" fontId="4" fillId="2" borderId="0" xfId="2" applyNumberFormat="1" applyFont="1" applyFill="1" applyBorder="1" applyAlignment="1" applyProtection="1">
      <alignment vertical="top"/>
      <protection locked="0"/>
    </xf>
    <xf numFmtId="165" fontId="4" fillId="0" borderId="0" xfId="2" applyNumberFormat="1" applyFont="1" applyFill="1" applyBorder="1" applyAlignment="1" applyProtection="1">
      <alignment horizontal="center" vertical="top"/>
      <protection locked="0"/>
    </xf>
    <xf numFmtId="166" fontId="4" fillId="0" borderId="0" xfId="2" applyNumberFormat="1" applyFont="1" applyFill="1" applyBorder="1" applyAlignment="1" applyProtection="1">
      <alignment horizontal="right" vertical="top"/>
      <protection locked="0"/>
    </xf>
    <xf numFmtId="4" fontId="0" fillId="0" borderId="0" xfId="0" applyNumberFormat="1" applyBorder="1" applyAlignment="1" applyProtection="1">
      <alignment vertical="top"/>
      <protection locked="0"/>
    </xf>
    <xf numFmtId="165" fontId="1" fillId="0" borderId="0" xfId="1" applyNumberFormat="1" applyFont="1" applyBorder="1" applyAlignment="1" applyProtection="1">
      <alignment vertical="top"/>
      <protection locked="0"/>
    </xf>
    <xf numFmtId="165" fontId="1" fillId="0" borderId="0" xfId="1" applyNumberFormat="1" applyFont="1" applyBorder="1" applyAlignment="1" applyProtection="1">
      <alignment horizontal="right" vertical="top"/>
      <protection locked="0"/>
    </xf>
    <xf numFmtId="4" fontId="1" fillId="0" borderId="0" xfId="1" applyNumberFormat="1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right" vertical="top"/>
      <protection locked="0"/>
    </xf>
    <xf numFmtId="9" fontId="1" fillId="0" borderId="0" xfId="4" applyFont="1" applyBorder="1" applyAlignment="1" applyProtection="1">
      <alignment horizontal="right" vertical="top"/>
      <protection locked="0"/>
    </xf>
    <xf numFmtId="10" fontId="1" fillId="0" borderId="0" xfId="4" applyNumberFormat="1" applyFont="1" applyBorder="1" applyAlignment="1" applyProtection="1">
      <alignment vertical="top"/>
      <protection locked="0"/>
    </xf>
    <xf numFmtId="165" fontId="2" fillId="0" borderId="0" xfId="0" applyNumberFormat="1" applyFont="1" applyBorder="1" applyAlignment="1" applyProtection="1">
      <alignment vertical="top"/>
      <protection locked="0"/>
    </xf>
    <xf numFmtId="0" fontId="1" fillId="0" borderId="0" xfId="0" applyFont="1" applyBorder="1" applyAlignment="1" applyProtection="1">
      <alignment horizontal="left" vertical="top"/>
      <protection locked="0"/>
    </xf>
    <xf numFmtId="10" fontId="1" fillId="0" borderId="0" xfId="4" applyNumberFormat="1" applyFont="1" applyBorder="1" applyAlignment="1" applyProtection="1">
      <alignment horizontal="center" vertical="top"/>
      <protection locked="0"/>
    </xf>
    <xf numFmtId="1" fontId="0" fillId="0" borderId="0" xfId="0" applyNumberForma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 applyProtection="1">
      <alignment horizontal="right" vertical="top"/>
      <protection locked="0"/>
    </xf>
    <xf numFmtId="0" fontId="0" fillId="0" borderId="0" xfId="0" applyBorder="1" applyAlignment="1" applyProtection="1">
      <alignment horizontal="right" vertical="top" wrapText="1"/>
      <protection locked="0"/>
    </xf>
    <xf numFmtId="165" fontId="0" fillId="0" borderId="0" xfId="0" applyNumberFormat="1" applyBorder="1" applyAlignment="1" applyProtection="1">
      <alignment horizontal="right" vertical="top"/>
      <protection locked="0"/>
    </xf>
    <xf numFmtId="165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 wrapText="1"/>
      <protection locked="0"/>
    </xf>
    <xf numFmtId="4" fontId="0" fillId="0" borderId="0" xfId="0" applyNumberFormat="1" applyBorder="1" applyAlignment="1" applyProtection="1">
      <alignment vertical="top" wrapText="1"/>
      <protection locked="0"/>
    </xf>
    <xf numFmtId="164" fontId="0" fillId="0" borderId="0" xfId="0" applyNumberFormat="1" applyBorder="1" applyAlignment="1" applyProtection="1">
      <alignment vertical="top"/>
      <protection locked="0"/>
    </xf>
    <xf numFmtId="2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167" fontId="7" fillId="0" borderId="1" xfId="0" applyNumberFormat="1" applyFont="1" applyBorder="1" applyAlignment="1" applyProtection="1">
      <alignment horizontal="right"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1" fillId="0" borderId="0" xfId="0" applyFont="1" applyBorder="1" applyAlignment="1" applyProtection="1">
      <alignment horizontal="center" vertical="top"/>
      <protection locked="0"/>
    </xf>
    <xf numFmtId="49" fontId="8" fillId="0" borderId="2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49" fontId="8" fillId="0" borderId="0" xfId="0" applyNumberFormat="1" applyFont="1" applyAlignment="1" applyProtection="1">
      <alignment vertical="top"/>
      <protection locked="0"/>
    </xf>
  </cellXfs>
  <cellStyles count="5">
    <cellStyle name="Comma" xfId="1" builtinId="3"/>
    <cellStyle name="Comma 2" xfId="2" xr:uid="{00000000-0005-0000-0000-000001000000}"/>
    <cellStyle name="Comma 3" xfId="3" xr:uid="{00000000-0005-0000-0000-000002000000}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10</xdr:row>
      <xdr:rowOff>133350</xdr:rowOff>
    </xdr:from>
    <xdr:to>
      <xdr:col>27</xdr:col>
      <xdr:colOff>341274</xdr:colOff>
      <xdr:row>48</xdr:row>
      <xdr:rowOff>18136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6B8733-5C64-4F6B-A852-6943EFA27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2425" y="22860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O67"/>
  <sheetViews>
    <sheetView tabSelected="1" zoomScaleNormal="100" workbookViewId="0">
      <selection activeCell="J9" sqref="J9"/>
    </sheetView>
  </sheetViews>
  <sheetFormatPr defaultRowHeight="15" x14ac:dyDescent="0.25"/>
  <cols>
    <col min="1" max="2" width="9.140625" style="42"/>
    <col min="3" max="3" width="22.28515625" style="50" customWidth="1"/>
    <col min="4" max="4" width="9.140625" style="42"/>
    <col min="5" max="5" width="14.140625" style="42" bestFit="1" customWidth="1"/>
    <col min="6" max="6" width="12.140625" style="42" bestFit="1" customWidth="1"/>
    <col min="7" max="7" width="16.5703125" style="50" bestFit="1" customWidth="1"/>
    <col min="8" max="9" width="13.42578125" style="42" bestFit="1" customWidth="1"/>
    <col min="10" max="10" width="14.7109375" style="42" customWidth="1"/>
    <col min="11" max="11" width="13.28515625" style="42" customWidth="1"/>
    <col min="12" max="13" width="9.140625" style="42"/>
    <col min="14" max="14" width="13.42578125" style="42" bestFit="1" customWidth="1"/>
    <col min="15" max="15" width="9.140625" style="42"/>
    <col min="16" max="16" width="13" style="42" bestFit="1" customWidth="1"/>
    <col min="17" max="17" width="16.85546875" style="42" customWidth="1"/>
    <col min="18" max="16384" width="9.140625" style="42"/>
  </cols>
  <sheetData>
    <row r="2" spans="1:15" x14ac:dyDescent="0.25">
      <c r="A2" s="42" t="s">
        <v>28</v>
      </c>
    </row>
    <row r="3" spans="1:15" ht="15.75" x14ac:dyDescent="0.25">
      <c r="A3" s="108"/>
      <c r="B3" s="108"/>
      <c r="C3" s="108"/>
      <c r="D3" s="25"/>
      <c r="E3" s="25"/>
      <c r="F3" s="25"/>
      <c r="G3" s="26"/>
      <c r="H3" s="25"/>
      <c r="I3" s="25"/>
      <c r="J3" s="25"/>
      <c r="K3" s="25"/>
      <c r="L3" s="25"/>
      <c r="M3" s="25"/>
      <c r="N3" s="25"/>
      <c r="O3" s="25"/>
    </row>
    <row r="4" spans="1:15" x14ac:dyDescent="0.25">
      <c r="A4" s="25"/>
      <c r="B4" s="25"/>
      <c r="C4" s="26"/>
      <c r="D4" s="25"/>
      <c r="E4" s="25"/>
      <c r="F4" s="25"/>
      <c r="G4" s="26"/>
      <c r="H4" s="25"/>
      <c r="I4" s="25"/>
      <c r="J4" s="25"/>
      <c r="K4" s="25"/>
      <c r="L4" s="25"/>
      <c r="M4" s="25"/>
      <c r="N4" s="25"/>
      <c r="O4" s="25"/>
    </row>
    <row r="5" spans="1:15" x14ac:dyDescent="0.25">
      <c r="A5" s="2" t="s">
        <v>0</v>
      </c>
      <c r="B5" s="109" t="s">
        <v>1</v>
      </c>
      <c r="C5" s="109"/>
      <c r="D5" s="109" t="s">
        <v>2</v>
      </c>
      <c r="E5" s="109"/>
      <c r="F5" s="109" t="s">
        <v>3</v>
      </c>
      <c r="G5" s="109"/>
      <c r="H5" s="109" t="s">
        <v>4</v>
      </c>
      <c r="I5" s="109"/>
      <c r="J5" s="106" t="s">
        <v>5</v>
      </c>
      <c r="K5" s="106" t="s">
        <v>6</v>
      </c>
      <c r="L5" s="25"/>
      <c r="M5" s="25"/>
      <c r="N5" s="25"/>
      <c r="O5" s="25"/>
    </row>
    <row r="6" spans="1:15" x14ac:dyDescent="0.25">
      <c r="A6" s="41"/>
      <c r="B6" s="41"/>
      <c r="C6" s="3"/>
      <c r="D6" s="41"/>
      <c r="E6" s="41"/>
      <c r="F6" s="41"/>
      <c r="G6" s="3"/>
      <c r="H6" s="41"/>
      <c r="I6" s="41"/>
      <c r="J6" s="106"/>
      <c r="K6" s="106"/>
      <c r="L6" s="25"/>
      <c r="M6" s="25"/>
      <c r="N6" s="25"/>
      <c r="O6" s="25"/>
    </row>
    <row r="7" spans="1:15" ht="33.75" customHeight="1" x14ac:dyDescent="0.25">
      <c r="A7" s="41"/>
      <c r="B7" s="41" t="s">
        <v>7</v>
      </c>
      <c r="C7" s="3" t="s">
        <v>21</v>
      </c>
      <c r="D7" s="41" t="s">
        <v>7</v>
      </c>
      <c r="E7" s="41" t="s">
        <v>21</v>
      </c>
      <c r="F7" s="41" t="s">
        <v>7</v>
      </c>
      <c r="G7" s="3" t="s">
        <v>21</v>
      </c>
      <c r="H7" s="41" t="s">
        <v>8</v>
      </c>
      <c r="I7" s="41" t="s">
        <v>9</v>
      </c>
      <c r="J7" s="106"/>
      <c r="K7" s="106"/>
      <c r="L7" s="25"/>
      <c r="M7" s="25"/>
      <c r="N7" s="25"/>
      <c r="O7" s="25"/>
    </row>
    <row r="8" spans="1:15" x14ac:dyDescent="0.25">
      <c r="A8" s="4" t="s">
        <v>10</v>
      </c>
      <c r="B8" s="5"/>
      <c r="C8" s="6">
        <f>SUMIFS(Data!G:G,Data!A:A,"&gt;="&amp;A9,Data!A:A,"&lt;="&amp;EOMONTH(A9,0),Data!C:C,"Opening Balance")</f>
        <v>0</v>
      </c>
      <c r="D8" s="5"/>
      <c r="E8" s="7"/>
      <c r="F8" s="7"/>
      <c r="G8" s="8"/>
      <c r="H8" s="9"/>
      <c r="I8" s="9"/>
      <c r="J8" s="10">
        <f ca="1">J8+C9-E9-G9-H9+I9</f>
        <v>0</v>
      </c>
      <c r="K8" s="4"/>
      <c r="L8" s="25"/>
      <c r="M8" s="25"/>
      <c r="N8" s="25"/>
      <c r="O8" s="25"/>
    </row>
    <row r="9" spans="1:15" x14ac:dyDescent="0.25">
      <c r="A9" s="11">
        <v>43556</v>
      </c>
      <c r="B9" s="12"/>
      <c r="C9" s="27">
        <f>SUMIFS(Data!G:G,Data!A:A,"&gt;="&amp;A9,Data!A:A,"&lt;="&amp;EOMONTH(A9,0),Data!D:D,"Purchase - New")</f>
        <v>0</v>
      </c>
      <c r="D9" s="13"/>
      <c r="E9" s="32">
        <f>SUMIFS(Data!F:F,Data!A:A,"&gt;="&amp;A9,Data!A:A,"&lt;="&amp;EOMONTH(A9,0),Data!D:D,"Debit Note")</f>
        <v>0</v>
      </c>
      <c r="F9" s="14"/>
      <c r="G9" s="27">
        <f>SUMIFS(Data!F:F,Data!A:A,"&gt;="&amp;A9,Data!A:A,"&lt;="&amp;EOMONTH(A9,0),Data!D:D,"Payment")</f>
        <v>0</v>
      </c>
      <c r="H9" s="27">
        <f>SUMIFS(Data!F:F,Data!A:A,"&gt;="&amp;A9,Data!A:A,"&lt;="&amp;EOMONTH(A9,0),Data!D:D,"Journal")</f>
        <v>0</v>
      </c>
      <c r="I9" s="27">
        <f>SUMIFS(Data!G:G,Data!A:A,"&gt;="&amp;A9,Data!A:A,"&lt;="&amp;EOMONTH(A9,0),Data!D:D,"Journal")</f>
        <v>0</v>
      </c>
      <c r="J9" s="28">
        <f ca="1">J8+C9-E9-G9-I9+H9</f>
        <v>0</v>
      </c>
      <c r="K9" s="15"/>
      <c r="L9" s="43"/>
      <c r="M9" s="25"/>
      <c r="N9" s="25"/>
      <c r="O9" s="25"/>
    </row>
    <row r="10" spans="1:15" x14ac:dyDescent="0.25">
      <c r="A10" s="29">
        <f>EDATE(A9,1)</f>
        <v>43586</v>
      </c>
      <c r="B10" s="12"/>
      <c r="C10" s="27">
        <f>SUMIFS(Data!G:G,Data!A:A,"&gt;="&amp;A10,Data!A:A,"&lt;="&amp;EOMONTH(A10,0),Data!D:D,"Purchase - New")</f>
        <v>0</v>
      </c>
      <c r="D10" s="13"/>
      <c r="E10" s="32">
        <f>SUMIFS(Data!F:F,Data!A:A,"&gt;="&amp;A10,Data!A:A,"&lt;="&amp;EOMONTH(A10,0),Data!D:D,"Debit Note")</f>
        <v>0</v>
      </c>
      <c r="F10" s="14"/>
      <c r="G10" s="27">
        <f>SUMIFS(Data!F:F,Data!A:A,"&gt;="&amp;A10,Data!A:A,"&lt;="&amp;EOMONTH(A10,0),Data!D:D,"Payment")</f>
        <v>0</v>
      </c>
      <c r="H10" s="27">
        <f>SUMIFS(Data!F:F,Data!A:A,"&gt;="&amp;A10,Data!A:A,"&lt;="&amp;EOMONTH(A10,0),Data!D:D,"Journal")</f>
        <v>0</v>
      </c>
      <c r="I10" s="27">
        <f>SUMIFS(Data!G:G,Data!A:A,"&gt;="&amp;A10,Data!A:A,"&lt;="&amp;EOMONTH(A10,0),Data!D:D,"Journal")</f>
        <v>0</v>
      </c>
      <c r="J10" s="28">
        <f t="shared" ref="J10:J15" ca="1" si="0">J9+C10-E10-G10-I10+H10</f>
        <v>0</v>
      </c>
      <c r="K10" s="15"/>
      <c r="L10" s="43"/>
      <c r="M10" s="25"/>
      <c r="N10" s="25"/>
      <c r="O10" s="25"/>
    </row>
    <row r="11" spans="1:15" x14ac:dyDescent="0.25">
      <c r="A11" s="29">
        <f t="shared" ref="A11:A20" si="1">EDATE(A10,1)</f>
        <v>43617</v>
      </c>
      <c r="B11" s="12"/>
      <c r="C11" s="27">
        <f>SUMIFS(Data!G:G,Data!A:A,"&gt;="&amp;A11,Data!A:A,"&lt;="&amp;EOMONTH(A11,0),Data!D:D,"Purchase - New")</f>
        <v>0</v>
      </c>
      <c r="D11" s="13"/>
      <c r="E11" s="32">
        <f>SUMIFS(Data!F:F,Data!A:A,"&gt;="&amp;A11,Data!A:A,"&lt;="&amp;EOMONTH(A11,0),Data!D:D,"Debit Note")</f>
        <v>0</v>
      </c>
      <c r="F11" s="14"/>
      <c r="G11" s="27">
        <f>SUMIFS(Data!F:F,Data!A:A,"&gt;="&amp;A11,Data!A:A,"&lt;="&amp;EOMONTH(A11,0),Data!D:D,"Payment")</f>
        <v>0</v>
      </c>
      <c r="H11" s="27">
        <f>SUMIFS(Data!F:F,Data!A:A,"&gt;="&amp;A11,Data!A:A,"&lt;="&amp;EOMONTH(A11,0),Data!D:D,"Journal")</f>
        <v>0</v>
      </c>
      <c r="I11" s="27">
        <f>SUMIFS(Data!G:G,Data!A:A,"&gt;="&amp;A11,Data!A:A,"&lt;="&amp;EOMONTH(A11,0),Data!D:D,"Journal")</f>
        <v>0</v>
      </c>
      <c r="J11" s="28">
        <f t="shared" ca="1" si="0"/>
        <v>0</v>
      </c>
      <c r="K11" s="15"/>
      <c r="L11" s="44"/>
      <c r="M11" s="25"/>
      <c r="O11" s="25"/>
    </row>
    <row r="12" spans="1:15" x14ac:dyDescent="0.25">
      <c r="A12" s="29">
        <f t="shared" si="1"/>
        <v>43647</v>
      </c>
      <c r="B12" s="12"/>
      <c r="C12" s="27">
        <f>SUMIFS(Data!G:G,Data!A:A,"&gt;="&amp;A12,Data!A:A,"&lt;="&amp;EOMONTH(A12,0),Data!D:D,"Purchase - New")</f>
        <v>0</v>
      </c>
      <c r="D12" s="13"/>
      <c r="E12" s="32">
        <f>SUMIFS(Data!F:F,Data!A:A,"&gt;="&amp;A12,Data!A:A,"&lt;="&amp;EOMONTH(A12,0),Data!D:D,"Debit Note")</f>
        <v>0</v>
      </c>
      <c r="F12" s="14"/>
      <c r="G12" s="27">
        <f>SUMIFS(Data!F:F,Data!A:A,"&gt;="&amp;A12,Data!A:A,"&lt;="&amp;EOMONTH(A12,0),Data!D:D,"Payment")</f>
        <v>0</v>
      </c>
      <c r="H12" s="27">
        <f>SUMIFS(Data!F:F,Data!A:A,"&gt;="&amp;A12,Data!A:A,"&lt;="&amp;EOMONTH(A12,0),Data!D:D,"Journal")</f>
        <v>0</v>
      </c>
      <c r="I12" s="27">
        <f>SUMIFS(Data!G:G,Data!A:A,"&gt;="&amp;A12,Data!A:A,"&lt;="&amp;EOMONTH(A12,0),Data!D:D,"Journal")</f>
        <v>0</v>
      </c>
      <c r="J12" s="28">
        <f t="shared" ca="1" si="0"/>
        <v>0</v>
      </c>
      <c r="K12" s="15"/>
      <c r="L12" s="44"/>
      <c r="M12" s="25"/>
      <c r="O12" s="25"/>
    </row>
    <row r="13" spans="1:15" x14ac:dyDescent="0.25">
      <c r="A13" s="29">
        <f t="shared" si="1"/>
        <v>43678</v>
      </c>
      <c r="B13" s="16"/>
      <c r="C13" s="27">
        <f>SUMIFS(Data!G:G,Data!A:A,"&gt;="&amp;A13,Data!A:A,"&lt;="&amp;EOMONTH(A13,0),Data!D:D,"Purchase - New")</f>
        <v>0</v>
      </c>
      <c r="D13" s="13"/>
      <c r="E13" s="32">
        <f>SUMIFS(Data!F:F,Data!A:A,"&gt;="&amp;A13,Data!A:A,"&lt;="&amp;EOMONTH(A13,0),Data!D:D,"Debit Note")</f>
        <v>0</v>
      </c>
      <c r="F13" s="17"/>
      <c r="G13" s="27">
        <f>SUMIFS(Data!F:F,Data!A:A,"&gt;="&amp;A13,Data!A:A,"&lt;="&amp;EOMONTH(A13,0),Data!D:D,"Payment")</f>
        <v>0</v>
      </c>
      <c r="H13" s="27">
        <f>SUMIFS(Data!F:F,Data!A:A,"&gt;="&amp;A13,Data!A:A,"&lt;="&amp;EOMONTH(A13,0),Data!D:D,"Journal")</f>
        <v>0</v>
      </c>
      <c r="I13" s="27">
        <f>SUMIFS(Data!G:G,Data!A:A,"&gt;="&amp;A13,Data!A:A,"&lt;="&amp;EOMONTH(A13,0),Data!D:D,"Journal")</f>
        <v>0</v>
      </c>
      <c r="J13" s="28">
        <f t="shared" ca="1" si="0"/>
        <v>0</v>
      </c>
      <c r="K13" s="15"/>
      <c r="L13" s="44"/>
      <c r="M13" s="25"/>
      <c r="O13" s="25"/>
    </row>
    <row r="14" spans="1:15" x14ac:dyDescent="0.25">
      <c r="A14" s="29">
        <f t="shared" si="1"/>
        <v>43709</v>
      </c>
      <c r="B14" s="16"/>
      <c r="C14" s="27">
        <f>SUMIFS(Data!G:G,Data!A:A,"&gt;="&amp;A14,Data!A:A,"&lt;="&amp;EOMONTH(A14,0),Data!D:D,"Purchase - New")</f>
        <v>0</v>
      </c>
      <c r="D14" s="13"/>
      <c r="E14" s="32">
        <f>SUMIFS(Data!F:F,Data!A:A,"&gt;="&amp;A14,Data!A:A,"&lt;="&amp;EOMONTH(A14,0),Data!D:D,"Debit Note")</f>
        <v>0</v>
      </c>
      <c r="F14" s="17"/>
      <c r="G14" s="27">
        <f>SUMIFS(Data!F:F,Data!A:A,"&gt;="&amp;A14,Data!A:A,"&lt;="&amp;EOMONTH(A14,0),Data!D:D,"Payment")</f>
        <v>0</v>
      </c>
      <c r="H14" s="27">
        <f>SUMIFS(Data!F:F,Data!A:A,"&gt;="&amp;A14,Data!A:A,"&lt;="&amp;EOMONTH(A14,0),Data!D:D,"Journal")</f>
        <v>0</v>
      </c>
      <c r="I14" s="27">
        <f>SUMIFS(Data!G:G,Data!A:A,"&gt;="&amp;A14,Data!A:A,"&lt;="&amp;EOMONTH(A14,0),Data!D:D,"Journal")</f>
        <v>0</v>
      </c>
      <c r="J14" s="28">
        <f t="shared" ca="1" si="0"/>
        <v>0</v>
      </c>
      <c r="K14" s="15"/>
      <c r="L14" s="44"/>
      <c r="M14" s="25"/>
      <c r="O14" s="25"/>
    </row>
    <row r="15" spans="1:15" x14ac:dyDescent="0.25">
      <c r="A15" s="29">
        <f t="shared" si="1"/>
        <v>43739</v>
      </c>
      <c r="B15" s="16"/>
      <c r="C15" s="27">
        <f>SUMIFS(Data!G:G,Data!A:A,"&gt;="&amp;A15,Data!A:A,"&lt;="&amp;EOMONTH(A15,0),Data!D:D,"Purchase - New")</f>
        <v>0</v>
      </c>
      <c r="D15" s="13"/>
      <c r="E15" s="32">
        <f>SUMIFS(Data!F:F,Data!A:A,"&gt;="&amp;A15,Data!A:A,"&lt;="&amp;EOMONTH(A15,0),Data!D:D,"Debit Note")</f>
        <v>0</v>
      </c>
      <c r="F15" s="17"/>
      <c r="G15" s="27">
        <f>SUMIFS(Data!F:F,Data!A:A,"&gt;="&amp;A15,Data!A:A,"&lt;="&amp;EOMONTH(A15,0),Data!D:D,"Payment")</f>
        <v>0</v>
      </c>
      <c r="H15" s="27">
        <f>SUMIFS(Data!F:F,Data!A:A,"&gt;="&amp;A15,Data!A:A,"&lt;="&amp;EOMONTH(A15,0),Data!D:D,"Journal")</f>
        <v>0</v>
      </c>
      <c r="I15" s="27">
        <f>SUMIFS(Data!G:G,Data!A:A,"&gt;="&amp;A15,Data!A:A,"&lt;="&amp;EOMONTH(A15,0),Data!D:D,"Journal")</f>
        <v>0</v>
      </c>
      <c r="J15" s="28">
        <f t="shared" ca="1" si="0"/>
        <v>0</v>
      </c>
      <c r="K15" s="15"/>
      <c r="L15" s="44"/>
      <c r="M15" s="25"/>
      <c r="O15" s="25"/>
    </row>
    <row r="16" spans="1:15" x14ac:dyDescent="0.25">
      <c r="A16" s="29">
        <f t="shared" si="1"/>
        <v>43770</v>
      </c>
      <c r="B16" s="16"/>
      <c r="C16" s="27">
        <f>SUMIFS(Data!G:G,Data!A:A,"&gt;="&amp;A16,Data!A:A,"&lt;="&amp;EOMONTH(A16,0),Data!D:D,"Purchase - New")</f>
        <v>0</v>
      </c>
      <c r="D16" s="13"/>
      <c r="E16" s="32">
        <f>SUMIFS(Data!F:F,Data!A:A,"&gt;="&amp;A16,Data!A:A,"&lt;="&amp;EOMONTH(A16,0),Data!D:D,"Debit Note")</f>
        <v>0</v>
      </c>
      <c r="F16" s="17"/>
      <c r="G16" s="27">
        <f>SUMIFS(Data!F:F,Data!A:A,"&gt;="&amp;A16,Data!A:A,"&lt;="&amp;EOMONTH(A16,0),Data!D:D,"Payment")</f>
        <v>0</v>
      </c>
      <c r="H16" s="27">
        <f>SUMIFS(Data!F:F,Data!A:A,"&gt;="&amp;A16,Data!A:A,"&lt;="&amp;EOMONTH(A16,0),Data!D:D,"Journal")</f>
        <v>0</v>
      </c>
      <c r="I16" s="27">
        <f>SUMIFS(Data!G:G,Data!A:A,"&gt;="&amp;A16,Data!A:A,"&lt;="&amp;EOMONTH(A16,0),Data!D:D,"Journal")</f>
        <v>0</v>
      </c>
      <c r="J16" s="28">
        <f ca="1">J15+C16-E16-G16-I16+H16</f>
        <v>0</v>
      </c>
      <c r="K16" s="15"/>
      <c r="L16" s="44"/>
      <c r="M16" s="25"/>
      <c r="O16" s="25"/>
    </row>
    <row r="17" spans="1:15" x14ac:dyDescent="0.25">
      <c r="A17" s="29">
        <f t="shared" si="1"/>
        <v>43800</v>
      </c>
      <c r="B17" s="16"/>
      <c r="C17" s="27">
        <f>SUMIFS(Data!G:G,Data!A:A,"&gt;="&amp;A17,Data!A:A,"&lt;="&amp;EOMONTH(A17,0),Data!D:D,"Purchase - New")</f>
        <v>0</v>
      </c>
      <c r="D17" s="13"/>
      <c r="E17" s="32">
        <f>SUMIFS(Data!F:F,Data!A:A,"&gt;="&amp;A17,Data!A:A,"&lt;="&amp;EOMONTH(A17,0),Data!D:D,"Debit Note")</f>
        <v>0</v>
      </c>
      <c r="F17" s="17"/>
      <c r="G17" s="27">
        <f>SUMIFS(Data!F:F,Data!A:A,"&gt;="&amp;A17,Data!A:A,"&lt;="&amp;EOMONTH(A17,0),Data!D:D,"Payment")</f>
        <v>0</v>
      </c>
      <c r="H17" s="27">
        <f>SUMIFS(Data!F:F,Data!A:A,"&gt;="&amp;A17,Data!A:A,"&lt;="&amp;EOMONTH(A17,0),Data!D:D,"Journal")</f>
        <v>0</v>
      </c>
      <c r="I17" s="27">
        <f>SUMIFS(Data!G:G,Data!A:A,"&gt;="&amp;A17,Data!A:A,"&lt;="&amp;EOMONTH(A17,0),Data!D:D,"Journal")</f>
        <v>0</v>
      </c>
      <c r="J17" s="28">
        <f ca="1">J16+C17-E17-G17-I17+H17</f>
        <v>0</v>
      </c>
      <c r="K17" s="15"/>
      <c r="L17" s="44"/>
      <c r="M17" s="25"/>
      <c r="O17" s="25"/>
    </row>
    <row r="18" spans="1:15" x14ac:dyDescent="0.25">
      <c r="A18" s="29">
        <f t="shared" si="1"/>
        <v>43831</v>
      </c>
      <c r="B18" s="16"/>
      <c r="C18" s="27">
        <f>SUMIFS(Data!G:G,Data!A:A,"&gt;="&amp;A18,Data!A:A,"&lt;="&amp;EOMONTH(A18,0),Data!D:D,"Purchase - New")</f>
        <v>0</v>
      </c>
      <c r="D18" s="13"/>
      <c r="E18" s="32">
        <f>SUMIFS(Data!F:F,Data!A:A,"&gt;="&amp;A18,Data!A:A,"&lt;="&amp;EOMONTH(A18,0),Data!D:D,"Debit Note")</f>
        <v>0</v>
      </c>
      <c r="F18" s="17"/>
      <c r="G18" s="27">
        <f>SUMIFS(Data!F:F,Data!A:A,"&gt;="&amp;A18,Data!A:A,"&lt;="&amp;EOMONTH(A18,0),Data!D:D,"Payment")</f>
        <v>0</v>
      </c>
      <c r="H18" s="27">
        <f>SUMIFS(Data!F:F,Data!A:A,"&gt;="&amp;A18,Data!A:A,"&lt;="&amp;EOMONTH(A18,0),Data!D:D,"Journal")</f>
        <v>0</v>
      </c>
      <c r="I18" s="27">
        <f>SUMIFS(Data!G:G,Data!A:A,"&gt;="&amp;A18,Data!A:A,"&lt;="&amp;EOMONTH(A18,0),Data!D:D,"Journal")</f>
        <v>0</v>
      </c>
      <c r="J18" s="28">
        <f ca="1">J17+C18-E18-G18-I18+H18</f>
        <v>0</v>
      </c>
      <c r="K18" s="15"/>
      <c r="L18" s="44"/>
      <c r="M18" s="25"/>
      <c r="O18" s="25"/>
    </row>
    <row r="19" spans="1:15" x14ac:dyDescent="0.25">
      <c r="A19" s="29">
        <f t="shared" si="1"/>
        <v>43862</v>
      </c>
      <c r="B19" s="16"/>
      <c r="C19" s="27">
        <f>SUMIFS(Data!G:G,Data!A:A,"&gt;="&amp;A19,Data!A:A,"&lt;="&amp;EOMONTH(A19,0),Data!D:D,"Purchase - New")</f>
        <v>0</v>
      </c>
      <c r="D19" s="13"/>
      <c r="E19" s="32">
        <f>SUMIFS(Data!F:F,Data!A:A,"&gt;="&amp;A19,Data!A:A,"&lt;="&amp;EOMONTH(A19,0),Data!D:D,"Debit Note")</f>
        <v>0</v>
      </c>
      <c r="F19" s="17"/>
      <c r="G19" s="27">
        <f>SUMIFS(Data!F:F,Data!A:A,"&gt;="&amp;A19,Data!A:A,"&lt;="&amp;EOMONTH(A19,0),Data!D:D,"Payment")</f>
        <v>0</v>
      </c>
      <c r="H19" s="27">
        <f>SUMIFS(Data!F:F,Data!A:A,"&gt;="&amp;A19,Data!A:A,"&lt;="&amp;EOMONTH(A19,0),Data!D:D,"Journal")</f>
        <v>0</v>
      </c>
      <c r="I19" s="27">
        <f>SUMIFS(Data!G:G,Data!A:A,"&gt;="&amp;A19,Data!A:A,"&lt;="&amp;EOMONTH(A19,0),Data!D:D,"Journal")</f>
        <v>0</v>
      </c>
      <c r="J19" s="28">
        <f ca="1">J18+C19-E19-G19-I19+H19</f>
        <v>0</v>
      </c>
      <c r="K19" s="15"/>
      <c r="L19" s="44"/>
      <c r="M19" s="25"/>
      <c r="O19" s="25"/>
    </row>
    <row r="20" spans="1:15" x14ac:dyDescent="0.25">
      <c r="A20" s="29">
        <f t="shared" si="1"/>
        <v>43891</v>
      </c>
      <c r="B20" s="16"/>
      <c r="C20" s="27">
        <f>SUMIFS(Data!G:G,Data!A:A,"&gt;="&amp;A20,Data!A:A,"&lt;="&amp;EOMONTH(A20,0),Data!D:D,"Purchase - New")</f>
        <v>0</v>
      </c>
      <c r="D20" s="13"/>
      <c r="E20" s="32">
        <f>SUMIFS(Data!F:F,Data!A:A,"&gt;="&amp;A20,Data!A:A,"&lt;="&amp;EOMONTH(A20,0),Data!D:D,"Debit Note")</f>
        <v>0</v>
      </c>
      <c r="F20" s="17"/>
      <c r="G20" s="27">
        <f>SUMIFS(Data!F:F,Data!A:A,"&gt;="&amp;A20,Data!A:A,"&lt;="&amp;EOMONTH(A20,0),Data!D:D,"Payment")</f>
        <v>0</v>
      </c>
      <c r="H20" s="27">
        <f>SUMIFS(Data!F:F,Data!A:A,"&gt;="&amp;A20,Data!A:A,"&lt;="&amp;EOMONTH(A20,0),Data!D:D,"Journal")</f>
        <v>0</v>
      </c>
      <c r="I20" s="27">
        <f>SUMIFS(Data!G:G,Data!A:A,"&gt;="&amp;A20,Data!A:A,"&lt;="&amp;EOMONTH(A20,0),Data!D:D,"Journal")</f>
        <v>0</v>
      </c>
      <c r="J20" s="28">
        <f ca="1">J19+C20-E20-G20-I20+H20</f>
        <v>0</v>
      </c>
      <c r="K20" s="15"/>
      <c r="L20" s="44"/>
      <c r="M20" s="25"/>
      <c r="O20" s="25"/>
    </row>
    <row r="21" spans="1:15" x14ac:dyDescent="0.25">
      <c r="A21" s="3" t="s">
        <v>11</v>
      </c>
      <c r="B21" s="30">
        <f>SUM(B9:B20)</f>
        <v>0</v>
      </c>
      <c r="C21" s="31">
        <f>SUM(C9:C20)</f>
        <v>0</v>
      </c>
      <c r="D21" s="18"/>
      <c r="E21" s="32">
        <f>SUMIFS(Data!F:F,Data!A:A,"&gt;="&amp;A21,Data!A:A,"&lt;="&amp;EOMONTH(A21,0),Data!D:D,"Debit Note")</f>
        <v>0</v>
      </c>
      <c r="F21" s="18"/>
      <c r="G21" s="31">
        <f>SUM(G9:G20)</f>
        <v>0</v>
      </c>
      <c r="H21" s="30">
        <f>SUM(H9:H20)</f>
        <v>0</v>
      </c>
      <c r="I21" s="30">
        <f>SUM(I9:I20)</f>
        <v>0</v>
      </c>
      <c r="J21" s="19"/>
      <c r="K21" s="18"/>
      <c r="L21" s="25"/>
      <c r="M21" s="25"/>
      <c r="O21" s="25"/>
    </row>
    <row r="22" spans="1:15" x14ac:dyDescent="0.25">
      <c r="A22" s="3" t="s">
        <v>12</v>
      </c>
      <c r="B22" s="4"/>
      <c r="C22" s="20"/>
      <c r="D22" s="21" t="s">
        <v>13</v>
      </c>
      <c r="E22" s="33" t="e">
        <f>E21/C21</f>
        <v>#DIV/0!</v>
      </c>
      <c r="F22" s="4"/>
      <c r="G22" s="20"/>
      <c r="H22" s="4"/>
      <c r="I22" s="4"/>
      <c r="J22" s="3" t="s">
        <v>14</v>
      </c>
      <c r="K22" s="33" t="e">
        <f>K21/C21</f>
        <v>#DIV/0!</v>
      </c>
      <c r="L22" s="25"/>
      <c r="M22" s="25"/>
      <c r="O22" s="25"/>
    </row>
    <row r="23" spans="1:15" x14ac:dyDescent="0.25">
      <c r="A23" s="4"/>
      <c r="B23" s="4"/>
      <c r="C23" s="3"/>
      <c r="D23" s="3"/>
      <c r="E23" s="22"/>
      <c r="F23" s="4"/>
      <c r="G23" s="3" t="s">
        <v>15</v>
      </c>
      <c r="H23" s="4"/>
      <c r="I23" s="23" t="s">
        <v>16</v>
      </c>
      <c r="J23" s="4"/>
      <c r="K23" s="34" t="e">
        <f>+K22+E22</f>
        <v>#DIV/0!</v>
      </c>
      <c r="L23" s="25"/>
      <c r="M23" s="25"/>
      <c r="O23" s="25"/>
    </row>
    <row r="24" spans="1:15" x14ac:dyDescent="0.25">
      <c r="A24" s="24" t="s">
        <v>20</v>
      </c>
      <c r="B24" s="25"/>
      <c r="C24" s="26"/>
      <c r="D24" s="25"/>
      <c r="E24" s="25"/>
      <c r="F24" s="25"/>
      <c r="G24" s="26"/>
      <c r="H24" s="25"/>
      <c r="I24" s="25"/>
      <c r="J24" s="25"/>
      <c r="K24" s="25"/>
      <c r="L24" s="25"/>
      <c r="M24" s="25"/>
      <c r="N24" s="45"/>
      <c r="O24" s="25"/>
    </row>
    <row r="25" spans="1:15" x14ac:dyDescent="0.25">
      <c r="A25" s="25"/>
      <c r="B25" s="25"/>
      <c r="C25" s="26"/>
      <c r="D25" s="25"/>
      <c r="E25" s="46"/>
      <c r="F25" s="46"/>
      <c r="G25" s="47"/>
      <c r="H25" s="46"/>
      <c r="I25" s="25"/>
      <c r="J25" s="25"/>
      <c r="K25" s="25"/>
      <c r="L25" s="25"/>
      <c r="M25" s="48"/>
      <c r="N25" s="25"/>
      <c r="O25" s="25"/>
    </row>
    <row r="26" spans="1:15" ht="30" x14ac:dyDescent="0.25">
      <c r="A26" s="25"/>
      <c r="B26" s="25"/>
      <c r="C26" s="49" t="s">
        <v>19</v>
      </c>
      <c r="D26" s="25"/>
      <c r="E26" s="35" t="e">
        <f ca="1">((((J9+J10+J11+J12+J13+J14+J15+J16+J17+J18+J19+J20)/12)*360/C21))</f>
        <v>#DIV/0!</v>
      </c>
      <c r="F26" s="25" t="s">
        <v>17</v>
      </c>
      <c r="G26" s="26"/>
      <c r="H26" s="25"/>
      <c r="I26" s="48"/>
      <c r="J26" s="25"/>
      <c r="K26" s="25"/>
      <c r="L26" s="25"/>
      <c r="M26" s="25"/>
      <c r="N26" s="25"/>
      <c r="O26" s="25"/>
    </row>
    <row r="27" spans="1:15" x14ac:dyDescent="0.25">
      <c r="A27" s="25"/>
      <c r="B27" s="25"/>
      <c r="C27" s="49" t="s">
        <v>18</v>
      </c>
      <c r="D27" s="25"/>
      <c r="E27" s="26"/>
      <c r="F27" s="25" t="s">
        <v>17</v>
      </c>
      <c r="G27" s="26"/>
      <c r="H27" s="25"/>
      <c r="I27" s="25"/>
      <c r="J27" s="48"/>
      <c r="K27" s="25"/>
      <c r="L27" s="25"/>
      <c r="M27" s="48"/>
      <c r="N27" s="25"/>
      <c r="O27" s="25"/>
    </row>
    <row r="29" spans="1:15" x14ac:dyDescent="0.25">
      <c r="C29" s="42"/>
    </row>
    <row r="30" spans="1:15" x14ac:dyDescent="0.25">
      <c r="C30" s="42"/>
    </row>
    <row r="31" spans="1:15" x14ac:dyDescent="0.25">
      <c r="C31" s="42"/>
    </row>
    <row r="32" spans="1:15" x14ac:dyDescent="0.25">
      <c r="C32" s="42"/>
    </row>
    <row r="36" spans="1:15" x14ac:dyDescent="0.25">
      <c r="A36" s="51"/>
      <c r="B36" s="52"/>
      <c r="C36" s="53"/>
      <c r="D36" s="52"/>
      <c r="E36" s="52"/>
      <c r="F36" s="52"/>
      <c r="G36" s="54"/>
      <c r="H36" s="52"/>
      <c r="I36" s="52"/>
      <c r="J36" s="52"/>
      <c r="K36" s="52"/>
      <c r="L36" s="52"/>
      <c r="M36" s="52"/>
      <c r="N36" s="52"/>
      <c r="O36" s="52"/>
    </row>
    <row r="37" spans="1:15" x14ac:dyDescent="0.25">
      <c r="A37" s="52"/>
      <c r="B37" s="52"/>
      <c r="C37" s="54"/>
      <c r="D37" s="52"/>
      <c r="E37" s="52"/>
      <c r="F37" s="52"/>
      <c r="G37" s="54"/>
      <c r="H37" s="52"/>
      <c r="I37" s="52"/>
      <c r="J37" s="52"/>
      <c r="K37" s="52"/>
      <c r="L37" s="52"/>
      <c r="M37" s="52"/>
      <c r="N37" s="52"/>
      <c r="O37" s="52"/>
    </row>
    <row r="38" spans="1:15" x14ac:dyDescent="0.25">
      <c r="A38" s="55"/>
      <c r="B38" s="107"/>
      <c r="C38" s="107"/>
      <c r="D38" s="107"/>
      <c r="E38" s="107"/>
      <c r="F38" s="107"/>
      <c r="G38" s="107"/>
      <c r="H38" s="107"/>
      <c r="I38" s="107"/>
      <c r="J38" s="105"/>
      <c r="K38" s="105"/>
      <c r="L38" s="52"/>
      <c r="M38" s="52"/>
      <c r="N38" s="52"/>
      <c r="O38" s="52"/>
    </row>
    <row r="39" spans="1:15" x14ac:dyDescent="0.25">
      <c r="A39" s="56"/>
      <c r="B39" s="56"/>
      <c r="C39" s="57"/>
      <c r="D39" s="56"/>
      <c r="E39" s="56"/>
      <c r="F39" s="56"/>
      <c r="G39" s="57"/>
      <c r="H39" s="56"/>
      <c r="I39" s="56"/>
      <c r="J39" s="105"/>
      <c r="K39" s="105"/>
      <c r="L39" s="52"/>
      <c r="M39" s="52"/>
      <c r="N39" s="52"/>
      <c r="O39" s="52"/>
    </row>
    <row r="40" spans="1:15" x14ac:dyDescent="0.25">
      <c r="A40" s="56"/>
      <c r="B40" s="56"/>
      <c r="C40" s="57"/>
      <c r="D40" s="56"/>
      <c r="E40" s="56"/>
      <c r="F40" s="56"/>
      <c r="G40" s="57"/>
      <c r="H40" s="56"/>
      <c r="I40" s="56"/>
      <c r="J40" s="105"/>
      <c r="K40" s="105"/>
      <c r="L40" s="52"/>
      <c r="M40" s="52"/>
      <c r="N40" s="52"/>
      <c r="O40" s="52"/>
    </row>
    <row r="41" spans="1:15" x14ac:dyDescent="0.25">
      <c r="A41" s="58"/>
      <c r="B41" s="59"/>
      <c r="C41" s="60"/>
      <c r="D41" s="59"/>
      <c r="E41" s="61"/>
      <c r="F41" s="61"/>
      <c r="G41" s="62"/>
      <c r="H41" s="63"/>
      <c r="I41" s="63"/>
      <c r="J41" s="64"/>
      <c r="K41" s="58"/>
      <c r="L41" s="52"/>
      <c r="M41" s="52"/>
      <c r="N41" s="52"/>
      <c r="O41" s="52"/>
    </row>
    <row r="42" spans="1:15" x14ac:dyDescent="0.25">
      <c r="A42" s="65"/>
      <c r="B42" s="66"/>
      <c r="C42" s="67"/>
      <c r="D42" s="68"/>
      <c r="E42" s="69"/>
      <c r="F42" s="69"/>
      <c r="G42" s="70"/>
      <c r="H42" s="71"/>
      <c r="I42" s="71"/>
      <c r="J42" s="72"/>
      <c r="K42" s="73"/>
      <c r="L42" s="44"/>
      <c r="M42" s="52"/>
      <c r="N42" s="52"/>
      <c r="O42" s="52"/>
    </row>
    <row r="43" spans="1:15" x14ac:dyDescent="0.25">
      <c r="A43" s="65"/>
      <c r="B43" s="66"/>
      <c r="C43" s="67"/>
      <c r="D43" s="68"/>
      <c r="E43" s="74"/>
      <c r="F43" s="69"/>
      <c r="G43" s="70"/>
      <c r="H43" s="71"/>
      <c r="I43" s="75"/>
      <c r="J43" s="72"/>
      <c r="K43" s="73"/>
      <c r="L43" s="44"/>
      <c r="M43" s="52"/>
      <c r="N43" s="52"/>
      <c r="O43" s="52"/>
    </row>
    <row r="44" spans="1:15" x14ac:dyDescent="0.25">
      <c r="A44" s="65"/>
      <c r="B44" s="66"/>
      <c r="C44" s="67"/>
      <c r="D44" s="68"/>
      <c r="E44" s="71"/>
      <c r="F44" s="69"/>
      <c r="G44" s="76"/>
      <c r="H44" s="71"/>
      <c r="I44" s="71"/>
      <c r="J44" s="72"/>
      <c r="K44" s="73"/>
      <c r="L44" s="44"/>
      <c r="M44" s="52"/>
      <c r="N44" s="52"/>
      <c r="O44" s="52"/>
    </row>
    <row r="45" spans="1:15" x14ac:dyDescent="0.25">
      <c r="A45" s="65"/>
      <c r="B45" s="66"/>
      <c r="C45" s="67"/>
      <c r="D45" s="68"/>
      <c r="E45" s="71"/>
      <c r="F45" s="69"/>
      <c r="G45" s="70"/>
      <c r="H45" s="77"/>
      <c r="I45" s="71"/>
      <c r="J45" s="72"/>
      <c r="K45" s="73"/>
      <c r="L45" s="44"/>
      <c r="M45" s="52"/>
      <c r="N45" s="52"/>
      <c r="O45" s="52"/>
    </row>
    <row r="46" spans="1:15" x14ac:dyDescent="0.25">
      <c r="A46" s="65"/>
      <c r="B46" s="78"/>
      <c r="C46" s="67"/>
      <c r="D46" s="68"/>
      <c r="E46" s="71"/>
      <c r="F46" s="79"/>
      <c r="G46" s="76"/>
      <c r="H46" s="71"/>
      <c r="I46" s="71"/>
      <c r="J46" s="72"/>
      <c r="K46" s="73"/>
      <c r="L46" s="44"/>
      <c r="M46" s="52"/>
      <c r="N46" s="52"/>
      <c r="O46" s="52"/>
    </row>
    <row r="47" spans="1:15" x14ac:dyDescent="0.25">
      <c r="A47" s="65"/>
      <c r="B47" s="78"/>
      <c r="C47" s="67"/>
      <c r="D47" s="68"/>
      <c r="E47" s="74"/>
      <c r="F47" s="79"/>
      <c r="G47" s="80"/>
      <c r="H47" s="71"/>
      <c r="I47" s="71"/>
      <c r="J47" s="72"/>
      <c r="K47" s="73"/>
      <c r="L47" s="44"/>
      <c r="M47" s="52"/>
      <c r="N47" s="81"/>
      <c r="O47" s="52"/>
    </row>
    <row r="48" spans="1:15" x14ac:dyDescent="0.25">
      <c r="A48" s="65"/>
      <c r="B48" s="78"/>
      <c r="C48" s="67"/>
      <c r="D48" s="68"/>
      <c r="E48" s="69"/>
      <c r="F48" s="79"/>
      <c r="G48" s="67"/>
      <c r="H48" s="71"/>
      <c r="I48" s="71"/>
      <c r="J48" s="72"/>
      <c r="K48" s="73"/>
      <c r="L48" s="44"/>
      <c r="M48" s="52"/>
      <c r="N48" s="52"/>
      <c r="O48" s="52"/>
    </row>
    <row r="49" spans="1:15" x14ac:dyDescent="0.25">
      <c r="A49" s="65"/>
      <c r="B49" s="78"/>
      <c r="C49" s="67"/>
      <c r="D49" s="68"/>
      <c r="E49" s="69"/>
      <c r="F49" s="79"/>
      <c r="G49" s="67"/>
      <c r="H49" s="71"/>
      <c r="I49" s="71"/>
      <c r="J49" s="72"/>
      <c r="K49" s="73"/>
      <c r="L49" s="44"/>
      <c r="M49" s="52"/>
      <c r="N49" s="52"/>
      <c r="O49" s="52"/>
    </row>
    <row r="50" spans="1:15" x14ac:dyDescent="0.25">
      <c r="A50" s="65"/>
      <c r="B50" s="78"/>
      <c r="C50" s="67"/>
      <c r="D50" s="68"/>
      <c r="E50" s="69"/>
      <c r="F50" s="79"/>
      <c r="G50" s="67"/>
      <c r="H50" s="71"/>
      <c r="I50" s="71"/>
      <c r="J50" s="72"/>
      <c r="K50" s="73"/>
      <c r="L50" s="44"/>
      <c r="M50" s="52"/>
      <c r="N50" s="52"/>
      <c r="O50" s="52"/>
    </row>
    <row r="51" spans="1:15" x14ac:dyDescent="0.25">
      <c r="A51" s="65"/>
      <c r="B51" s="78"/>
      <c r="C51" s="67"/>
      <c r="D51" s="68"/>
      <c r="E51" s="69"/>
      <c r="F51" s="79"/>
      <c r="G51" s="67"/>
      <c r="H51" s="71"/>
      <c r="I51" s="71"/>
      <c r="J51" s="72"/>
      <c r="K51" s="73"/>
      <c r="L51" s="44"/>
      <c r="M51" s="52"/>
      <c r="N51" s="52"/>
      <c r="O51" s="52"/>
    </row>
    <row r="52" spans="1:15" x14ac:dyDescent="0.25">
      <c r="A52" s="65"/>
      <c r="B52" s="78"/>
      <c r="C52" s="67"/>
      <c r="D52" s="68"/>
      <c r="E52" s="69"/>
      <c r="F52" s="79"/>
      <c r="G52" s="67"/>
      <c r="H52" s="71"/>
      <c r="I52" s="71"/>
      <c r="J52" s="72"/>
      <c r="K52" s="73"/>
      <c r="L52" s="44"/>
      <c r="M52" s="52"/>
      <c r="N52" s="52"/>
      <c r="O52" s="52"/>
    </row>
    <row r="53" spans="1:15" x14ac:dyDescent="0.25">
      <c r="A53" s="65"/>
      <c r="B53" s="78"/>
      <c r="C53" s="67"/>
      <c r="D53" s="68"/>
      <c r="E53" s="69"/>
      <c r="F53" s="79"/>
      <c r="G53" s="67"/>
      <c r="H53" s="71"/>
      <c r="I53" s="71"/>
      <c r="J53" s="72"/>
      <c r="K53" s="73"/>
      <c r="L53" s="44"/>
      <c r="M53" s="52"/>
      <c r="N53" s="52"/>
      <c r="O53" s="52"/>
    </row>
    <row r="54" spans="1:15" x14ac:dyDescent="0.25">
      <c r="A54" s="57"/>
      <c r="B54" s="82"/>
      <c r="C54" s="83"/>
      <c r="D54" s="82"/>
      <c r="E54" s="82"/>
      <c r="F54" s="82"/>
      <c r="G54" s="83"/>
      <c r="H54" s="82"/>
      <c r="I54" s="82"/>
      <c r="J54" s="84"/>
      <c r="K54" s="82"/>
      <c r="L54" s="52"/>
      <c r="M54" s="52"/>
      <c r="N54" s="52"/>
      <c r="O54" s="52"/>
    </row>
    <row r="55" spans="1:15" x14ac:dyDescent="0.25">
      <c r="A55" s="57"/>
      <c r="B55" s="58"/>
      <c r="C55" s="85"/>
      <c r="D55" s="86"/>
      <c r="E55" s="87"/>
      <c r="F55" s="58"/>
      <c r="G55" s="85"/>
      <c r="H55" s="58"/>
      <c r="I55" s="58"/>
      <c r="J55" s="57"/>
      <c r="K55" s="87"/>
      <c r="L55" s="52"/>
      <c r="M55" s="52"/>
      <c r="N55" s="52"/>
      <c r="O55" s="52"/>
    </row>
    <row r="56" spans="1:15" x14ac:dyDescent="0.25">
      <c r="A56" s="58"/>
      <c r="B56" s="58"/>
      <c r="C56" s="57"/>
      <c r="D56" s="57"/>
      <c r="E56" s="88"/>
      <c r="F56" s="58"/>
      <c r="G56" s="57"/>
      <c r="H56" s="58"/>
      <c r="I56" s="89"/>
      <c r="J56" s="58"/>
      <c r="K56" s="90"/>
      <c r="L56" s="52"/>
      <c r="M56" s="52"/>
      <c r="N56" s="52"/>
      <c r="O56" s="52"/>
    </row>
    <row r="57" spans="1:15" x14ac:dyDescent="0.25">
      <c r="A57" s="51"/>
      <c r="B57" s="52"/>
      <c r="C57" s="54"/>
      <c r="D57" s="52"/>
      <c r="E57" s="52"/>
      <c r="F57" s="52"/>
      <c r="G57" s="54"/>
      <c r="H57" s="52"/>
      <c r="I57" s="52"/>
      <c r="J57" s="52"/>
      <c r="K57" s="52"/>
      <c r="L57" s="52"/>
      <c r="M57" s="52"/>
      <c r="N57" s="52"/>
      <c r="O57" s="52"/>
    </row>
    <row r="58" spans="1:15" x14ac:dyDescent="0.25">
      <c r="A58" s="52"/>
      <c r="B58" s="52"/>
      <c r="C58" s="54"/>
      <c r="D58" s="52"/>
      <c r="E58" s="91"/>
      <c r="F58" s="91"/>
      <c r="G58" s="92"/>
      <c r="H58" s="91"/>
      <c r="I58" s="52"/>
      <c r="J58" s="52"/>
      <c r="K58" s="52"/>
      <c r="L58" s="52"/>
      <c r="M58" s="81"/>
      <c r="N58" s="52"/>
      <c r="O58" s="52"/>
    </row>
    <row r="59" spans="1:15" x14ac:dyDescent="0.25">
      <c r="A59" s="52"/>
      <c r="B59" s="52"/>
      <c r="C59" s="93"/>
      <c r="D59" s="52"/>
      <c r="E59" s="91"/>
      <c r="F59" s="52"/>
      <c r="G59" s="94"/>
      <c r="H59" s="95"/>
      <c r="I59" s="81"/>
      <c r="J59" s="52"/>
      <c r="K59" s="52"/>
      <c r="L59" s="52"/>
      <c r="M59" s="52"/>
      <c r="N59" s="52"/>
      <c r="O59" s="52"/>
    </row>
    <row r="60" spans="1:15" x14ac:dyDescent="0.25">
      <c r="A60" s="52"/>
      <c r="B60" s="52"/>
      <c r="C60" s="93"/>
      <c r="D60" s="52"/>
      <c r="E60" s="54"/>
      <c r="F60" s="52"/>
      <c r="G60" s="54"/>
      <c r="H60" s="52"/>
      <c r="I60" s="52"/>
      <c r="J60" s="81"/>
      <c r="K60" s="52"/>
      <c r="L60" s="52"/>
      <c r="M60" s="81"/>
      <c r="N60" s="52"/>
      <c r="O60" s="52"/>
    </row>
    <row r="61" spans="1:15" x14ac:dyDescent="0.25">
      <c r="A61" s="52"/>
      <c r="B61" s="52"/>
      <c r="C61" s="93"/>
      <c r="D61" s="52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</row>
    <row r="62" spans="1:15" x14ac:dyDescent="0.25">
      <c r="A62" s="52"/>
      <c r="B62" s="52"/>
      <c r="C62" s="93"/>
      <c r="D62" s="52"/>
      <c r="E62" s="93"/>
      <c r="F62" s="96"/>
      <c r="G62" s="93"/>
      <c r="H62" s="96"/>
      <c r="I62" s="96"/>
      <c r="J62" s="96"/>
      <c r="K62" s="97"/>
      <c r="L62" s="96"/>
      <c r="M62" s="96"/>
      <c r="N62" s="96"/>
      <c r="O62" s="96"/>
    </row>
    <row r="63" spans="1:15" x14ac:dyDescent="0.25">
      <c r="A63" s="52"/>
      <c r="B63" s="52"/>
      <c r="C63" s="93"/>
      <c r="D63" s="52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1:15" x14ac:dyDescent="0.25">
      <c r="A64" s="52"/>
      <c r="B64" s="52"/>
      <c r="C64" s="54"/>
      <c r="D64" s="52"/>
      <c r="E64" s="98"/>
      <c r="F64" s="52"/>
      <c r="G64" s="54"/>
      <c r="H64" s="52"/>
      <c r="I64" s="52"/>
      <c r="J64" s="52"/>
      <c r="K64" s="52"/>
      <c r="L64" s="52"/>
      <c r="M64" s="52"/>
      <c r="N64" s="52"/>
      <c r="O64" s="52"/>
    </row>
    <row r="65" spans="1:15" x14ac:dyDescent="0.25">
      <c r="A65" s="52"/>
      <c r="B65" s="52"/>
      <c r="C65" s="54"/>
      <c r="D65" s="52"/>
      <c r="E65" s="99"/>
      <c r="F65" s="52"/>
      <c r="G65" s="54"/>
      <c r="H65" s="52"/>
      <c r="I65" s="52"/>
      <c r="J65" s="52"/>
      <c r="K65" s="81"/>
      <c r="L65" s="52"/>
      <c r="M65" s="52"/>
      <c r="N65" s="52"/>
      <c r="O65" s="52"/>
    </row>
    <row r="66" spans="1:15" x14ac:dyDescent="0.25">
      <c r="A66" s="100"/>
      <c r="B66" s="100"/>
      <c r="C66" s="101"/>
      <c r="D66" s="100"/>
      <c r="E66" s="100"/>
      <c r="F66" s="100"/>
      <c r="G66" s="101"/>
      <c r="H66" s="100"/>
      <c r="I66" s="100"/>
      <c r="J66" s="100"/>
      <c r="K66" s="100"/>
      <c r="L66" s="100"/>
      <c r="M66" s="100"/>
      <c r="N66" s="100"/>
      <c r="O66" s="100"/>
    </row>
    <row r="67" spans="1:15" x14ac:dyDescent="0.25">
      <c r="A67" s="100"/>
      <c r="B67" s="100"/>
      <c r="C67" s="101"/>
      <c r="D67" s="100"/>
      <c r="E67" s="100"/>
      <c r="F67" s="100"/>
      <c r="G67" s="101"/>
      <c r="H67" s="100"/>
      <c r="I67" s="100"/>
      <c r="J67" s="100"/>
      <c r="K67" s="100"/>
      <c r="L67" s="100"/>
      <c r="M67" s="100"/>
      <c r="N67" s="100"/>
      <c r="O67" s="100"/>
    </row>
  </sheetData>
  <sheetProtection algorithmName="SHA-512" hashValue="5GhEqMwl113aWjafcl1TQR63MjXw6Cd42JihNwDtW0yxuzh+B8K/cUmjwSUbjZU+4kk5ZJxsqwguSOutXplvxQ==" saltValue="0SzxVjM7QuQzy7rdjZjxPg==" spinCount="100000" sheet="1" scenarios="1" formatCells="0" formatColumns="0" formatRows="0" insertColumns="0" insertRows="0" insertHyperlinks="0" sort="0" autoFilter="0" pivotTables="0"/>
  <mergeCells count="14">
    <mergeCell ref="A3:C3"/>
    <mergeCell ref="B5:C5"/>
    <mergeCell ref="D5:E5"/>
    <mergeCell ref="F5:G5"/>
    <mergeCell ref="H5:I5"/>
    <mergeCell ref="E63:O63"/>
    <mergeCell ref="K38:K40"/>
    <mergeCell ref="K5:K7"/>
    <mergeCell ref="B38:C38"/>
    <mergeCell ref="D38:E38"/>
    <mergeCell ref="F38:G38"/>
    <mergeCell ref="H38:I38"/>
    <mergeCell ref="J38:J40"/>
    <mergeCell ref="J5:J7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K27"/>
  <sheetViews>
    <sheetView workbookViewId="0">
      <selection activeCell="A3" sqref="A3:C3"/>
    </sheetView>
  </sheetViews>
  <sheetFormatPr defaultRowHeight="15" x14ac:dyDescent="0.25"/>
  <cols>
    <col min="1" max="2" width="9.140625" style="42"/>
    <col min="3" max="3" width="14.85546875" style="42" customWidth="1"/>
    <col min="4" max="4" width="9.28515625" style="42" customWidth="1"/>
    <col min="5" max="5" width="16.28515625" style="42" customWidth="1"/>
    <col min="6" max="6" width="9.140625" style="42"/>
    <col min="7" max="7" width="13.85546875" style="42" bestFit="1" customWidth="1"/>
    <col min="8" max="9" width="9.140625" style="42"/>
    <col min="10" max="10" width="18.85546875" style="42" bestFit="1" customWidth="1"/>
    <col min="11" max="16384" width="9.140625" style="42"/>
  </cols>
  <sheetData>
    <row r="2" spans="1:11" x14ac:dyDescent="0.25">
      <c r="A2" s="42" t="s">
        <v>29</v>
      </c>
    </row>
    <row r="3" spans="1:11" ht="15.75" x14ac:dyDescent="0.25">
      <c r="A3" s="110"/>
      <c r="B3" s="110"/>
      <c r="C3" s="110"/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s="2" t="s">
        <v>0</v>
      </c>
      <c r="B5" s="109" t="s">
        <v>1</v>
      </c>
      <c r="C5" s="109"/>
      <c r="D5" s="109" t="s">
        <v>2</v>
      </c>
      <c r="E5" s="109"/>
      <c r="F5" s="109" t="s">
        <v>3</v>
      </c>
      <c r="G5" s="109"/>
      <c r="H5" s="109" t="s">
        <v>4</v>
      </c>
      <c r="I5" s="109"/>
      <c r="J5" s="106" t="s">
        <v>5</v>
      </c>
      <c r="K5" s="106" t="s">
        <v>6</v>
      </c>
    </row>
    <row r="6" spans="1:11" x14ac:dyDescent="0.25">
      <c r="A6" s="41"/>
      <c r="B6" s="41"/>
      <c r="C6" s="41"/>
      <c r="D6" s="41"/>
      <c r="E6" s="41"/>
      <c r="F6" s="41"/>
      <c r="G6" s="41"/>
      <c r="H6" s="41"/>
      <c r="I6" s="41"/>
      <c r="J6" s="106"/>
      <c r="K6" s="106"/>
    </row>
    <row r="7" spans="1:11" x14ac:dyDescent="0.25">
      <c r="A7" s="41"/>
      <c r="B7" s="41" t="s">
        <v>7</v>
      </c>
      <c r="C7" s="41" t="s">
        <v>21</v>
      </c>
      <c r="D7" s="41" t="s">
        <v>7</v>
      </c>
      <c r="E7" s="41" t="s">
        <v>21</v>
      </c>
      <c r="F7" s="41" t="s">
        <v>7</v>
      </c>
      <c r="G7" s="41" t="s">
        <v>21</v>
      </c>
      <c r="H7" s="41" t="s">
        <v>8</v>
      </c>
      <c r="I7" s="41" t="s">
        <v>9</v>
      </c>
      <c r="J7" s="106"/>
      <c r="K7" s="106"/>
    </row>
    <row r="8" spans="1:11" x14ac:dyDescent="0.25">
      <c r="A8" s="4" t="s">
        <v>10</v>
      </c>
      <c r="B8" s="5"/>
      <c r="C8" s="102">
        <f>SUMIFS(Data!G:G,Data!A:A,"&gt;="&amp;A9,Data!A:A,"&lt;="&amp;EOMONTH(A9,0),Data!C:C,"Opening Balance")</f>
        <v>0</v>
      </c>
      <c r="D8" s="5"/>
      <c r="E8" s="7"/>
      <c r="F8" s="7"/>
      <c r="G8" s="36"/>
      <c r="H8" s="9"/>
      <c r="I8" s="9"/>
      <c r="J8" s="38">
        <f ca="1">'19-20'!J20</f>
        <v>0</v>
      </c>
      <c r="K8" s="4"/>
    </row>
    <row r="9" spans="1:11" x14ac:dyDescent="0.25">
      <c r="A9" s="11">
        <v>43922</v>
      </c>
      <c r="B9" s="12"/>
      <c r="C9" s="40">
        <f>SUMIFS(Data!G:G,Data!A:A,"&gt;="&amp;A9,Data!A:A,"&lt;="&amp;EOMONTH(A9,0),Data!D:D,"Purchase - New")</f>
        <v>0</v>
      </c>
      <c r="D9" s="13"/>
      <c r="E9" s="32">
        <f>SUMIFS(Data!F:F,Data!A:A,"&gt;="&amp;A9,Data!A:A,"&lt;="&amp;EOMONTH(A9,0),Data!D:D,"Debit Note")</f>
        <v>0</v>
      </c>
      <c r="F9" s="14"/>
      <c r="G9" s="39">
        <f>SUMIFS(Data!F:F,Data!A:A,"&gt;="&amp;A9,Data!A:A,"&lt;="&amp;EOMONTH(A9,0),Data!D:D,"Payment")</f>
        <v>0</v>
      </c>
      <c r="H9" s="39">
        <f>SUMIFS(Data!F:F,Data!A:A,"&gt;="&amp;A9,Data!A:A,"&lt;="&amp;EOMONTH(A9,0),Data!D:D,"Journal")</f>
        <v>0</v>
      </c>
      <c r="I9" s="39">
        <f>SUMIFS(Data!G:G,Data!A:A,"&gt;="&amp;A9,Data!A:A,"&lt;="&amp;EOMONTH(A9,0),Data!D:D,"Journal")</f>
        <v>0</v>
      </c>
      <c r="J9" s="28">
        <f ca="1">J8+C9-E9-G9-I9+H9</f>
        <v>0</v>
      </c>
      <c r="K9" s="15"/>
    </row>
    <row r="10" spans="1:11" x14ac:dyDescent="0.25">
      <c r="A10" s="29">
        <f>EDATE(A9,1)</f>
        <v>43952</v>
      </c>
      <c r="B10" s="12"/>
      <c r="C10" s="40">
        <f>SUMIFS(Data!G:G,Data!A:A,"&gt;="&amp;A10,Data!A:A,"&lt;="&amp;EOMONTH(A10,0),Data!D:D,"Purchase - New")</f>
        <v>0</v>
      </c>
      <c r="D10" s="13"/>
      <c r="E10" s="32">
        <f>SUMIFS(Data!F:F,Data!A:A,"&gt;="&amp;A10,Data!A:A,"&lt;="&amp;EOMONTH(A10,0),Data!D:D,"Debit Note")</f>
        <v>0</v>
      </c>
      <c r="F10" s="14"/>
      <c r="G10" s="39">
        <f>SUMIFS(Data!F:F,Data!A:A,"&gt;="&amp;A10,Data!A:A,"&lt;="&amp;EOMONTH(A10,0),Data!D:D,"Payment")</f>
        <v>0</v>
      </c>
      <c r="H10" s="39">
        <f>SUMIFS(Data!F:F,Data!A:A,"&gt;="&amp;A10,Data!A:A,"&lt;="&amp;EOMONTH(A10,0),Data!D:D,"Journal")</f>
        <v>0</v>
      </c>
      <c r="I10" s="39">
        <f>SUMIFS(Data!G:G,Data!A:A,"&gt;="&amp;A10,Data!A:A,"&lt;="&amp;EOMONTH(A10,0),Data!D:D,"Journal")</f>
        <v>0</v>
      </c>
      <c r="J10" s="28">
        <f t="shared" ref="J10:J19" ca="1" si="0">J9+C10-E10-G10-I10+H10</f>
        <v>0</v>
      </c>
      <c r="K10" s="15"/>
    </row>
    <row r="11" spans="1:11" x14ac:dyDescent="0.25">
      <c r="A11" s="29">
        <f t="shared" ref="A11:A20" si="1">EDATE(A10,1)</f>
        <v>43983</v>
      </c>
      <c r="B11" s="12"/>
      <c r="C11" s="40">
        <f>SUMIFS(Data!G:G,Data!A:A,"&gt;="&amp;A11,Data!A:A,"&lt;="&amp;EOMONTH(A11,0),Data!D:D,"Purchase - New")</f>
        <v>0</v>
      </c>
      <c r="D11" s="13"/>
      <c r="E11" s="32">
        <f>SUMIFS(Data!F:F,Data!A:A,"&gt;="&amp;A11,Data!A:A,"&lt;="&amp;EOMONTH(A11,0),Data!D:D,"Debit Note")</f>
        <v>0</v>
      </c>
      <c r="F11" s="14"/>
      <c r="G11" s="39">
        <f>SUMIFS(Data!F:F,Data!A:A,"&gt;="&amp;A11,Data!A:A,"&lt;="&amp;EOMONTH(A11,0),Data!D:D,"Payment")</f>
        <v>0</v>
      </c>
      <c r="H11" s="39">
        <f>SUMIFS(Data!F:F,Data!A:A,"&gt;="&amp;A11,Data!A:A,"&lt;="&amp;EOMONTH(A11,0),Data!D:D,"Journal")</f>
        <v>0</v>
      </c>
      <c r="I11" s="39">
        <f>SUMIFS(Data!G:G,Data!A:A,"&gt;="&amp;A11,Data!A:A,"&lt;="&amp;EOMONTH(A11,0),Data!D:D,"Journal")</f>
        <v>0</v>
      </c>
      <c r="J11" s="28">
        <f t="shared" ca="1" si="0"/>
        <v>0</v>
      </c>
      <c r="K11" s="15"/>
    </row>
    <row r="12" spans="1:11" x14ac:dyDescent="0.25">
      <c r="A12" s="29">
        <f t="shared" si="1"/>
        <v>44013</v>
      </c>
      <c r="B12" s="12"/>
      <c r="C12" s="40">
        <f>SUMIFS(Data!G:G,Data!A:A,"&gt;="&amp;A12,Data!A:A,"&lt;="&amp;EOMONTH(A12,0),Data!D:D,"Purchase - New")</f>
        <v>0</v>
      </c>
      <c r="D12" s="13"/>
      <c r="E12" s="32">
        <f>SUMIFS(Data!F:F,Data!A:A,"&gt;="&amp;A12,Data!A:A,"&lt;="&amp;EOMONTH(A12,0),Data!D:D,"Debit Note")</f>
        <v>0</v>
      </c>
      <c r="F12" s="14"/>
      <c r="G12" s="39">
        <f>SUMIFS(Data!F:F,Data!A:A,"&gt;="&amp;A12,Data!A:A,"&lt;="&amp;EOMONTH(A12,0),Data!D:D,"Payment")</f>
        <v>0</v>
      </c>
      <c r="H12" s="39">
        <f>SUMIFS(Data!F:F,Data!A:A,"&gt;="&amp;A12,Data!A:A,"&lt;="&amp;EOMONTH(A12,0),Data!D:D,"Journal")</f>
        <v>0</v>
      </c>
      <c r="I12" s="39">
        <f>SUMIFS(Data!G:G,Data!A:A,"&gt;="&amp;A12,Data!A:A,"&lt;="&amp;EOMONTH(A12,0),Data!D:D,"Journal")</f>
        <v>0</v>
      </c>
      <c r="J12" s="28">
        <f t="shared" ca="1" si="0"/>
        <v>0</v>
      </c>
      <c r="K12" s="15"/>
    </row>
    <row r="13" spans="1:11" x14ac:dyDescent="0.25">
      <c r="A13" s="29">
        <f t="shared" si="1"/>
        <v>44044</v>
      </c>
      <c r="B13" s="16"/>
      <c r="C13" s="40">
        <f>SUMIFS(Data!G:G,Data!A:A,"&gt;="&amp;A13,Data!A:A,"&lt;="&amp;EOMONTH(A13,0),Data!D:D,"Purchase - New")</f>
        <v>0</v>
      </c>
      <c r="D13" s="13"/>
      <c r="E13" s="32">
        <f>SUMIFS(Data!F:F,Data!A:A,"&gt;="&amp;A13,Data!A:A,"&lt;="&amp;EOMONTH(A13,0),Data!D:D,"Debit Note")</f>
        <v>0</v>
      </c>
      <c r="F13" s="17"/>
      <c r="G13" s="39">
        <f>SUMIFS(Data!F:F,Data!A:A,"&gt;="&amp;A13,Data!A:A,"&lt;="&amp;EOMONTH(A13,0),Data!D:D,"Payment")</f>
        <v>0</v>
      </c>
      <c r="H13" s="39">
        <f>SUMIFS(Data!F:F,Data!A:A,"&gt;="&amp;A13,Data!A:A,"&lt;="&amp;EOMONTH(A13,0),Data!D:D,"Journal")</f>
        <v>0</v>
      </c>
      <c r="I13" s="39">
        <f>SUMIFS(Data!G:G,Data!A:A,"&gt;="&amp;A13,Data!A:A,"&lt;="&amp;EOMONTH(A13,0),Data!D:D,"Journal")</f>
        <v>0</v>
      </c>
      <c r="J13" s="28">
        <f t="shared" ca="1" si="0"/>
        <v>0</v>
      </c>
      <c r="K13" s="15"/>
    </row>
    <row r="14" spans="1:11" x14ac:dyDescent="0.25">
      <c r="A14" s="29">
        <f t="shared" si="1"/>
        <v>44075</v>
      </c>
      <c r="B14" s="16"/>
      <c r="C14" s="40">
        <f>SUMIFS(Data!G:G,Data!A:A,"&gt;="&amp;A14,Data!A:A,"&lt;="&amp;EOMONTH(A14,0),Data!D:D,"Purchase - New")</f>
        <v>0</v>
      </c>
      <c r="D14" s="13"/>
      <c r="E14" s="32">
        <f>SUMIFS(Data!F:F,Data!A:A,"&gt;="&amp;A14,Data!A:A,"&lt;="&amp;EOMONTH(A14,0),Data!D:D,"Debit Note")</f>
        <v>0</v>
      </c>
      <c r="F14" s="17"/>
      <c r="G14" s="39">
        <f>SUMIFS(Data!F:F,Data!A:A,"&gt;="&amp;A14,Data!A:A,"&lt;="&amp;EOMONTH(A14,0),Data!D:D,"Payment")</f>
        <v>0</v>
      </c>
      <c r="H14" s="39">
        <f>SUMIFS(Data!F:F,Data!A:A,"&gt;="&amp;A14,Data!A:A,"&lt;="&amp;EOMONTH(A14,0),Data!D:D,"Journal")</f>
        <v>0</v>
      </c>
      <c r="I14" s="39">
        <f>SUMIFS(Data!G:G,Data!A:A,"&gt;="&amp;A14,Data!A:A,"&lt;="&amp;EOMONTH(A14,0),Data!D:D,"Journal")</f>
        <v>0</v>
      </c>
      <c r="J14" s="28">
        <f t="shared" ca="1" si="0"/>
        <v>0</v>
      </c>
      <c r="K14" s="15"/>
    </row>
    <row r="15" spans="1:11" x14ac:dyDescent="0.25">
      <c r="A15" s="29">
        <f t="shared" si="1"/>
        <v>44105</v>
      </c>
      <c r="B15" s="16"/>
      <c r="C15" s="40">
        <f>SUMIFS(Data!G:G,Data!A:A,"&gt;="&amp;A15,Data!A:A,"&lt;="&amp;EOMONTH(A15,0),Data!D:D,"Purchase - New")</f>
        <v>0</v>
      </c>
      <c r="D15" s="13"/>
      <c r="E15" s="32">
        <f>SUMIFS(Data!F:F,Data!A:A,"&gt;="&amp;A15,Data!A:A,"&lt;="&amp;EOMONTH(A15,0),Data!D:D,"Debit Note")</f>
        <v>0</v>
      </c>
      <c r="F15" s="17"/>
      <c r="G15" s="39">
        <f>SUMIFS(Data!F:F,Data!A:A,"&gt;="&amp;A15,Data!A:A,"&lt;="&amp;EOMONTH(A15,0),Data!D:D,"Payment")</f>
        <v>0</v>
      </c>
      <c r="H15" s="39">
        <f>SUMIFS(Data!F:F,Data!A:A,"&gt;="&amp;A15,Data!A:A,"&lt;="&amp;EOMONTH(A15,0),Data!D:D,"Journal")</f>
        <v>0</v>
      </c>
      <c r="I15" s="39">
        <f>SUMIFS(Data!G:G,Data!A:A,"&gt;="&amp;A15,Data!A:A,"&lt;="&amp;EOMONTH(A15,0),Data!D:D,"Journal")</f>
        <v>0</v>
      </c>
      <c r="J15" s="28">
        <f t="shared" ca="1" si="0"/>
        <v>0</v>
      </c>
      <c r="K15" s="15"/>
    </row>
    <row r="16" spans="1:11" x14ac:dyDescent="0.25">
      <c r="A16" s="29">
        <f t="shared" si="1"/>
        <v>44136</v>
      </c>
      <c r="B16" s="16"/>
      <c r="C16" s="40">
        <f>SUMIFS(Data!G:G,Data!A:A,"&gt;="&amp;A16,Data!A:A,"&lt;="&amp;EOMONTH(A16,0),Data!D:D,"Purchase - New")</f>
        <v>0</v>
      </c>
      <c r="D16" s="13"/>
      <c r="E16" s="32">
        <f>SUMIFS(Data!F:F,Data!A:A,"&gt;="&amp;A16,Data!A:A,"&lt;="&amp;EOMONTH(A16,0),Data!D:D,"Debit Note")</f>
        <v>0</v>
      </c>
      <c r="F16" s="17"/>
      <c r="G16" s="39">
        <f>SUMIFS(Data!F:F,Data!A:A,"&gt;="&amp;A16,Data!A:A,"&lt;="&amp;EOMONTH(A16,0),Data!D:D,"Payment")</f>
        <v>0</v>
      </c>
      <c r="H16" s="39">
        <f>SUMIFS(Data!F:F,Data!A:A,"&gt;="&amp;A16,Data!A:A,"&lt;="&amp;EOMONTH(A16,0),Data!D:D,"Journal")</f>
        <v>0</v>
      </c>
      <c r="I16" s="39">
        <f>SUMIFS(Data!G:G,Data!A:A,"&gt;="&amp;A16,Data!A:A,"&lt;="&amp;EOMONTH(A16,0),Data!D:D,"Journal")</f>
        <v>0</v>
      </c>
      <c r="J16" s="28">
        <f ca="1">J15+C16-E16-G16-I16+H16</f>
        <v>0</v>
      </c>
      <c r="K16" s="15"/>
    </row>
    <row r="17" spans="1:11" x14ac:dyDescent="0.25">
      <c r="A17" s="29">
        <f t="shared" si="1"/>
        <v>44166</v>
      </c>
      <c r="B17" s="16"/>
      <c r="C17" s="40">
        <f>SUMIFS(Data!G:G,Data!A:A,"&gt;="&amp;A17,Data!A:A,"&lt;="&amp;EOMONTH(A17,0),Data!D:D,"Purchase - New")</f>
        <v>0</v>
      </c>
      <c r="D17" s="13"/>
      <c r="E17" s="32">
        <f>SUMIFS(Data!F:F,Data!A:A,"&gt;="&amp;A17,Data!A:A,"&lt;="&amp;EOMONTH(A17,0),Data!D:D,"Debit Note")</f>
        <v>0</v>
      </c>
      <c r="F17" s="17"/>
      <c r="G17" s="39">
        <f>SUMIFS(Data!F:F,Data!A:A,"&gt;="&amp;A17,Data!A:A,"&lt;="&amp;EOMONTH(A17,0),Data!D:D,"Payment")</f>
        <v>0</v>
      </c>
      <c r="H17" s="39">
        <f>SUMIFS(Data!F:F,Data!A:A,"&gt;="&amp;A17,Data!A:A,"&lt;="&amp;EOMONTH(A17,0),Data!D:D,"Journal")</f>
        <v>0</v>
      </c>
      <c r="I17" s="39">
        <f>SUMIFS(Data!G:G,Data!A:A,"&gt;="&amp;A17,Data!A:A,"&lt;="&amp;EOMONTH(A17,0),Data!D:D,"Journal")</f>
        <v>0</v>
      </c>
      <c r="J17" s="28">
        <f t="shared" ca="1" si="0"/>
        <v>0</v>
      </c>
      <c r="K17" s="15"/>
    </row>
    <row r="18" spans="1:11" x14ac:dyDescent="0.25">
      <c r="A18" s="29">
        <f t="shared" si="1"/>
        <v>44197</v>
      </c>
      <c r="B18" s="16"/>
      <c r="C18" s="40">
        <f>SUMIFS(Data!G:G,Data!A:A,"&gt;="&amp;A18,Data!A:A,"&lt;="&amp;EOMONTH(A18,0),Data!D:D,"Purchase - New")</f>
        <v>0</v>
      </c>
      <c r="D18" s="13"/>
      <c r="E18" s="32">
        <f>SUMIFS(Data!F:F,Data!A:A,"&gt;="&amp;A18,Data!A:A,"&lt;="&amp;EOMONTH(A18,0),Data!D:D,"Debit Note")</f>
        <v>0</v>
      </c>
      <c r="F18" s="17"/>
      <c r="G18" s="39">
        <f>SUMIFS(Data!F:F,Data!A:A,"&gt;="&amp;A18,Data!A:A,"&lt;="&amp;EOMONTH(A18,0),Data!D:D,"Payment")</f>
        <v>0</v>
      </c>
      <c r="H18" s="39">
        <f>SUMIFS(Data!F:F,Data!A:A,"&gt;="&amp;A18,Data!A:A,"&lt;="&amp;EOMONTH(A18,0),Data!D:D,"Journal")</f>
        <v>0</v>
      </c>
      <c r="I18" s="39">
        <f>SUMIFS(Data!G:G,Data!A:A,"&gt;="&amp;A18,Data!A:A,"&lt;="&amp;EOMONTH(A18,0),Data!D:D,"Journal")</f>
        <v>0</v>
      </c>
      <c r="J18" s="28">
        <f t="shared" ca="1" si="0"/>
        <v>0</v>
      </c>
      <c r="K18" s="15"/>
    </row>
    <row r="19" spans="1:11" x14ac:dyDescent="0.25">
      <c r="A19" s="29">
        <f t="shared" si="1"/>
        <v>44228</v>
      </c>
      <c r="B19" s="16"/>
      <c r="C19" s="40">
        <f>SUMIFS(Data!G:G,Data!A:A,"&gt;="&amp;A19,Data!A:A,"&lt;="&amp;EOMONTH(A19,0),Data!D:D,"Purchase - New")</f>
        <v>0</v>
      </c>
      <c r="D19" s="13"/>
      <c r="E19" s="32">
        <f>SUMIFS(Data!F:F,Data!A:A,"&gt;="&amp;A19,Data!A:A,"&lt;="&amp;EOMONTH(A19,0),Data!D:D,"Debit Note")</f>
        <v>0</v>
      </c>
      <c r="F19" s="17"/>
      <c r="G19" s="39">
        <f>SUMIFS(Data!F:F,Data!A:A,"&gt;="&amp;A19,Data!A:A,"&lt;="&amp;EOMONTH(A19,0),Data!D:D,"Payment")</f>
        <v>0</v>
      </c>
      <c r="H19" s="39">
        <f>SUMIFS(Data!F:F,Data!A:A,"&gt;="&amp;A19,Data!A:A,"&lt;="&amp;EOMONTH(A19,0),Data!D:D,"Journal")</f>
        <v>0</v>
      </c>
      <c r="I19" s="39">
        <f>SUMIFS(Data!G:G,Data!A:A,"&gt;="&amp;A19,Data!A:A,"&lt;="&amp;EOMONTH(A19,0),Data!D:D,"Journal")</f>
        <v>0</v>
      </c>
      <c r="J19" s="28">
        <f t="shared" ca="1" si="0"/>
        <v>0</v>
      </c>
      <c r="K19" s="15"/>
    </row>
    <row r="20" spans="1:11" x14ac:dyDescent="0.25">
      <c r="A20" s="29">
        <f t="shared" si="1"/>
        <v>44256</v>
      </c>
      <c r="B20" s="16"/>
      <c r="C20" s="40">
        <f>SUMIFS(Data!G:G,Data!A:A,"&gt;="&amp;A20,Data!A:A,"&lt;="&amp;EOMONTH(A20,0),Data!D:D,"Purchase - New")</f>
        <v>0</v>
      </c>
      <c r="D20" s="13"/>
      <c r="E20" s="32">
        <f>SUMIFS(Data!F:F,Data!A:A,"&gt;="&amp;A20,Data!A:A,"&lt;="&amp;EOMONTH(A20,0),Data!D:D,"Debit Note")</f>
        <v>0</v>
      </c>
      <c r="F20" s="17"/>
      <c r="G20" s="39">
        <f>SUMIFS(Data!F:F,Data!A:A,"&gt;="&amp;A20,Data!A:A,"&lt;="&amp;EOMONTH(A20,0),Data!D:D,"Payment")</f>
        <v>0</v>
      </c>
      <c r="H20" s="39">
        <f>SUMIFS(Data!F:F,Data!A:A,"&gt;="&amp;A20,Data!A:A,"&lt;="&amp;EOMONTH(A20,0),Data!D:D,"Journal")</f>
        <v>0</v>
      </c>
      <c r="I20" s="39">
        <f>SUMIFS(Data!G:G,Data!A:A,"&gt;="&amp;A20,Data!A:A,"&lt;="&amp;EOMONTH(A20,0),Data!D:D,"Journal")</f>
        <v>0</v>
      </c>
      <c r="J20" s="28">
        <f ca="1">J19+C20-E20-G20-I20+H20</f>
        <v>0</v>
      </c>
      <c r="K20" s="15"/>
    </row>
    <row r="21" spans="1:11" x14ac:dyDescent="0.25">
      <c r="A21" s="3" t="s">
        <v>11</v>
      </c>
      <c r="B21" s="30">
        <f>SUM(B9:B20)</f>
        <v>0</v>
      </c>
      <c r="C21" s="30">
        <f>SUM(C9:C20)</f>
        <v>0</v>
      </c>
      <c r="D21" s="18"/>
      <c r="E21" s="30">
        <f>SUM(E9:E20)</f>
        <v>0</v>
      </c>
      <c r="F21" s="18"/>
      <c r="G21" s="30">
        <f>SUM(G9:G20)</f>
        <v>0</v>
      </c>
      <c r="H21" s="30">
        <f>SUM(H9:H20)</f>
        <v>0</v>
      </c>
      <c r="I21" s="30">
        <f>SUM(I9:I20)</f>
        <v>0</v>
      </c>
      <c r="J21" s="19"/>
      <c r="K21" s="18"/>
    </row>
    <row r="22" spans="1:11" x14ac:dyDescent="0.25">
      <c r="A22" s="3" t="s">
        <v>12</v>
      </c>
      <c r="B22" s="4"/>
      <c r="C22" s="4"/>
      <c r="D22" s="21" t="s">
        <v>13</v>
      </c>
      <c r="E22" s="33" t="e">
        <f>E21/C21</f>
        <v>#DIV/0!</v>
      </c>
      <c r="F22" s="4"/>
      <c r="G22" s="4"/>
      <c r="H22" s="4"/>
      <c r="I22" s="4"/>
      <c r="J22" s="3" t="s">
        <v>14</v>
      </c>
      <c r="K22" s="33" t="e">
        <f>K21/C21</f>
        <v>#DIV/0!</v>
      </c>
    </row>
    <row r="23" spans="1:11" x14ac:dyDescent="0.25">
      <c r="A23" s="4"/>
      <c r="B23" s="4"/>
      <c r="C23" s="37"/>
      <c r="D23" s="3"/>
      <c r="E23" s="22"/>
      <c r="F23" s="4"/>
      <c r="G23" s="3" t="s">
        <v>15</v>
      </c>
      <c r="H23" s="4"/>
      <c r="I23" s="23" t="s">
        <v>16</v>
      </c>
      <c r="J23" s="4"/>
      <c r="K23" s="34" t="e">
        <f>+K22+E22</f>
        <v>#DIV/0!</v>
      </c>
    </row>
    <row r="24" spans="1:11" x14ac:dyDescent="0.25">
      <c r="A24" s="24" t="s">
        <v>20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5">
      <c r="A25" s="25"/>
      <c r="B25" s="25"/>
      <c r="C25" s="25"/>
      <c r="D25" s="25"/>
      <c r="E25" s="46"/>
      <c r="F25" s="46"/>
      <c r="G25" s="46"/>
      <c r="H25" s="46"/>
      <c r="I25" s="25"/>
      <c r="J25" s="25"/>
      <c r="K25" s="25"/>
    </row>
    <row r="26" spans="1:11" ht="45" x14ac:dyDescent="0.25">
      <c r="A26" s="25"/>
      <c r="B26" s="25"/>
      <c r="C26" s="103" t="s">
        <v>19</v>
      </c>
      <c r="D26" s="25"/>
      <c r="E26" s="35" t="e">
        <f ca="1">((((J9+J10+J11+J12+J13+J14+J15+J16+J17+J18+J19+J20)/12)*270/C21))</f>
        <v>#DIV/0!</v>
      </c>
      <c r="F26" s="25" t="s">
        <v>17</v>
      </c>
      <c r="G26" s="25"/>
      <c r="H26" s="25"/>
      <c r="I26" s="48"/>
      <c r="J26" s="25"/>
      <c r="K26" s="25"/>
    </row>
    <row r="27" spans="1:11" ht="30" x14ac:dyDescent="0.25">
      <c r="A27" s="25"/>
      <c r="B27" s="25"/>
      <c r="C27" s="103" t="s">
        <v>18</v>
      </c>
      <c r="D27" s="25"/>
      <c r="E27" s="26"/>
      <c r="F27" s="25" t="s">
        <v>17</v>
      </c>
      <c r="G27" s="25"/>
      <c r="H27" s="25"/>
      <c r="I27" s="25"/>
      <c r="J27" s="48"/>
      <c r="K27" s="25"/>
    </row>
  </sheetData>
  <sheetProtection algorithmName="SHA-512" hashValue="ApXmts9jfEr+F2g8lRU8nj03+YiGvxPjxEXDJbQM3RXB/MQzmCEcMuMYWHvxcvkaRNWn++XWG6BDAxzIzLmEKA==" saltValue="/M564qNrdS6bQtTHECNU1g==" spinCount="100000" sheet="1" objects="1" scenarios="1" formatCells="0" formatColumns="0" formatRows="0" insertColumns="0" insertRows="0" insertHyperlinks="0" sort="0" autoFilter="0" pivotTables="0"/>
  <mergeCells count="7">
    <mergeCell ref="K5:K7"/>
    <mergeCell ref="A3:C3"/>
    <mergeCell ref="B5:C5"/>
    <mergeCell ref="D5:E5"/>
    <mergeCell ref="F5:G5"/>
    <mergeCell ref="H5:I5"/>
    <mergeCell ref="J5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workbookViewId="0"/>
  </sheetViews>
  <sheetFormatPr defaultRowHeight="15" x14ac:dyDescent="0.25"/>
  <cols>
    <col min="1" max="1" width="10.42578125" style="1" bestFit="1" customWidth="1"/>
    <col min="3" max="3" width="39" bestFit="1" customWidth="1"/>
    <col min="4" max="4" width="14.7109375" customWidth="1"/>
  </cols>
  <sheetData>
    <row r="1" spans="1:7" x14ac:dyDescent="0.25">
      <c r="A1" s="1" t="s">
        <v>22</v>
      </c>
      <c r="B1" t="s">
        <v>23</v>
      </c>
      <c r="D1" t="s">
        <v>24</v>
      </c>
      <c r="E1" t="s">
        <v>25</v>
      </c>
      <c r="F1" t="s">
        <v>26</v>
      </c>
      <c r="G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19-20</vt:lpstr>
      <vt:lpstr>20-21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Sweedal Dodti1</dc:creator>
  <cp:lastModifiedBy>Mahesh Shetty</cp:lastModifiedBy>
  <cp:lastPrinted>2017-06-05T10:39:20Z</cp:lastPrinted>
  <dcterms:created xsi:type="dcterms:W3CDTF">2009-03-24T09:26:03Z</dcterms:created>
  <dcterms:modified xsi:type="dcterms:W3CDTF">2021-06-25T11:25:23Z</dcterms:modified>
</cp:coreProperties>
</file>