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E:\New folder\clix\NEW FORMAT\"/>
    </mc:Choice>
  </mc:AlternateContent>
  <xr:revisionPtr revIDLastSave="0" documentId="13_ncr:1_{6A62D13D-77D2-42F1-8599-F8F81CA53CAA}" xr6:coauthVersionLast="45" xr6:coauthVersionMax="45" xr10:uidLastSave="{00000000-0000-0000-0000-000000000000}"/>
  <bookViews>
    <workbookView xWindow="-120" yWindow="-120" windowWidth="20730" windowHeight="11160" tabRatio="877" xr2:uid="{00000000-000D-0000-FFFF-FFFF00000000}"/>
  </bookViews>
  <sheets>
    <sheet name="Customer Details" sheetId="6" r:id="rId1"/>
    <sheet name="Fin-1" sheetId="38" r:id="rId2"/>
    <sheet name="Fin-3" sheetId="10" state="hidden" r:id="rId3"/>
    <sheet name="Fin-2" sheetId="39" state="hidden" r:id="rId4"/>
    <sheet name="CAM" sheetId="44" r:id="rId5"/>
    <sheet name="DSCR" sheetId="11" r:id="rId6"/>
    <sheet name="Eligibility (LAEP)" sheetId="42" r:id="rId7"/>
    <sheet name="Banking" sheetId="12" r:id="rId8"/>
    <sheet name="VAT" sheetId="13" r:id="rId9"/>
    <sheet name="Existing Loans" sheetId="14" r:id="rId10"/>
    <sheet name="Deviation Sheet" sheetId="45" r:id="rId11"/>
    <sheet name="WithHolding Percentage" sheetId="43" r:id="rId12"/>
    <sheet name="Industry Margin - Mfg" sheetId="16" r:id="rId13"/>
    <sheet name="Industry Margin - Trading" sheetId="17" r:id="rId14"/>
    <sheet name="Industry Margin - Service" sheetId="18" r:id="rId15"/>
    <sheet name="Sheet1" sheetId="40" state="hidden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___xlfn_IFERROR">#N/A</definedName>
    <definedName name="___xlfn_IFERROR">#N/A</definedName>
    <definedName name="__xlfn_IFERROR">#N/A</definedName>
    <definedName name="_xlnm._FilterDatabase" localSheetId="10" hidden="1">'Deviation Sheet'!$A$1:$E$25</definedName>
    <definedName name="_xlnm._FilterDatabase" localSheetId="12">'Industry Margin - Mfg'!$A$1:$HU$84</definedName>
    <definedName name="_xlnm._FilterDatabase" localSheetId="14">'Industry Margin - Service'!$A$1:$CD$39</definedName>
    <definedName name="_xlnm._FilterDatabase" localSheetId="13">'Industry Margin - Trading'!$A$1:$BJ$65</definedName>
    <definedName name="_Key1" localSheetId="3" hidden="1">#REF!</definedName>
    <definedName name="_Key1" hidden="1">#REF!</definedName>
    <definedName name="_Key2" localSheetId="3" hidden="1">#REF!</definedName>
    <definedName name="_Key2" hidden="1">#REF!</definedName>
    <definedName name="_Order1" hidden="1">255</definedName>
    <definedName name="_Order2" hidden="1">255</definedName>
    <definedName name="_Parse_In" localSheetId="3" hidden="1">#REF!</definedName>
    <definedName name="_Parse_In" hidden="1">#REF!</definedName>
    <definedName name="_Parse_Out" localSheetId="3" hidden="1">#REF!</definedName>
    <definedName name="_Parse_Out" hidden="1">#REF!</definedName>
    <definedName name="_Sort" localSheetId="3" hidden="1">#REF!</definedName>
    <definedName name="_Sort" hidden="1">#REF!</definedName>
    <definedName name="a" localSheetId="3">OFFSET(#REF!,0,0,COUNTA(#REF!),1)</definedName>
    <definedName name="a">OFFSET(#REF!,0,0,COUNTA(#REF!),1)</definedName>
    <definedName name="Abrasives_and_Grinding__Mfg_Segment_" localSheetId="4">'[1]Industry Margin - Mfg'!#REF!</definedName>
    <definedName name="Abrasives_and_Grinding__Mfg_Segment_" localSheetId="10">'[1]Industry Margin - Mfg'!#REF!</definedName>
    <definedName name="Abrasives_and_Grinding__Mfg_Segment_" localSheetId="6">'[1]Industry Margin - Mfg'!#REF!</definedName>
    <definedName name="Abrasives_and_Grinding__Mfg_Segment_" localSheetId="1">'[2]Industry Margin - Mfg'!#REF!</definedName>
    <definedName name="Abrasives_and_Grinding__Mfg_Segment_" localSheetId="3">'[2]Industry Margin - Mfg'!#REF!</definedName>
    <definedName name="Abrasives_and_Grinding__Mfg_Segment_" localSheetId="11">'[1]Industry Margin - Mfg'!#REF!</definedName>
    <definedName name="Abrasives_and_Grinding__Mfg_Segment_">'Industry Margin - Mfg'!#REF!</definedName>
    <definedName name="Abrasives_and_Grinding_Service_Segment" localSheetId="4">'[1]Industry Margin - Service'!#REF!</definedName>
    <definedName name="Abrasives_and_Grinding_Service_Segment" localSheetId="10">'[1]Industry Margin - Service'!#REF!</definedName>
    <definedName name="Abrasives_and_Grinding_Service_Segment" localSheetId="6">'[1]Industry Margin - Service'!#REF!</definedName>
    <definedName name="Abrasives_and_Grinding_Service_Segment" localSheetId="1">'[2]Industry Margin - Service'!#REF!</definedName>
    <definedName name="Abrasives_and_Grinding_Service_Segment" localSheetId="3">'[2]Industry Margin - Service'!#REF!</definedName>
    <definedName name="Abrasives_and_Grinding_Service_Segment" localSheetId="11">'[1]Industry Margin - Service'!#REF!</definedName>
    <definedName name="Abrasives_and_Grinding_Service_Segment">'Industry Margin - Service'!#REF!</definedName>
    <definedName name="Abrasives_and_Grinding_Trading_Segment" localSheetId="4">'[1]Industry Margin - Trading'!#REF!</definedName>
    <definedName name="Abrasives_and_Grinding_Trading_Segment" localSheetId="10">'[1]Industry Margin - Trading'!#REF!</definedName>
    <definedName name="Abrasives_and_Grinding_Trading_Segment" localSheetId="6">'[1]Industry Margin - Trading'!#REF!</definedName>
    <definedName name="Abrasives_and_Grinding_Trading_Segment" localSheetId="1">'[2]Industry Margin - Trading'!#REF!</definedName>
    <definedName name="Abrasives_and_Grinding_Trading_Segment" localSheetId="3">'[2]Industry Margin - Trading'!#REF!</definedName>
    <definedName name="Abrasives_and_Grinding_Trading_Segment" localSheetId="11">'[1]Industry Margin - Trading'!#REF!</definedName>
    <definedName name="Abrasives_and_Grinding_Trading_Segment">'Industry Margin - Trading'!#REF!</definedName>
    <definedName name="Acc_Type" localSheetId="3">OFFSET(#REF!,0,0,COUNTA(#REF!),1)</definedName>
    <definedName name="Acc_Type">OFFSET(#REF!,0,0,COUNTA(#REF!),1)</definedName>
    <definedName name="Accnt_Holder" localSheetId="4">'[1]Customer Details'!$B$8:$B$13</definedName>
    <definedName name="Accnt_Holder" localSheetId="10">'[1]Customer Details'!$B$8:$B$13</definedName>
    <definedName name="Accnt_Holder" localSheetId="6">'[1]Customer Details'!$B$8:$B$13</definedName>
    <definedName name="Accnt_Holder" localSheetId="1">'[2]Customer Details'!$B$8:$B$13</definedName>
    <definedName name="Accnt_Holder" localSheetId="3">'[2]Customer Details'!$B$8:$B$13</definedName>
    <definedName name="Accnt_Holder" localSheetId="11">'[1]Customer Details'!$B$8:$B$13</definedName>
    <definedName name="Accnt_Holder">'Customer Details'!$B$8:$B$13</definedName>
    <definedName name="ADBSA" localSheetId="3">'[3]HDFC Life'!#REF!</definedName>
    <definedName name="ADBSA">'[3]HDFC Life'!#REF!</definedName>
    <definedName name="Age">'[3]HDFC Life'!$D$16</definedName>
    <definedName name="Age_Proof" localSheetId="3">OFFSET(#REF!,0,0,COUNTA(#REF!),1)</definedName>
    <definedName name="Age_Proof">OFFSET(#REF!,0,0,COUNTA(#REF!),1)</definedName>
    <definedName name="Agriculture_M">'Industry Margin - Mfg'!$C$2:$C$6</definedName>
    <definedName name="Agriculture_Services_Industry" localSheetId="4">'[1]Industry Margin - Service'!#REF!</definedName>
    <definedName name="Agriculture_Services_Industry" localSheetId="10">'[1]Industry Margin - Service'!#REF!</definedName>
    <definedName name="Agriculture_Services_Industry" localSheetId="6">'[1]Industry Margin - Service'!#REF!</definedName>
    <definedName name="Agriculture_Services_Industry" localSheetId="1">'[2]Industry Margin - Service'!#REF!</definedName>
    <definedName name="Agriculture_Services_Industry" localSheetId="3">'[2]Industry Margin - Service'!#REF!</definedName>
    <definedName name="Agriculture_Services_Industry" localSheetId="11">'[1]Industry Margin - Service'!#REF!</definedName>
    <definedName name="Agriculture_Services_Industry">'Industry Margin - Service'!#REF!</definedName>
    <definedName name="Agriculture_Trading">'Industry Margin - Trading'!$B$2:$B$5</definedName>
    <definedName name="Aluminium_and_Aluminium_Products__manufacturers___Mfg_Segment_">'Industry Margin - Mfg'!$D$41:$DL$41</definedName>
    <definedName name="Aluminium_and_Aluminium_Products__manufacturers__Service_Segment" localSheetId="4">'[1]Industry Margin - Service'!#REF!</definedName>
    <definedName name="Aluminium_and_Aluminium_Products__manufacturers__Service_Segment" localSheetId="10">'[1]Industry Margin - Service'!#REF!</definedName>
    <definedName name="Aluminium_and_Aluminium_Products__manufacturers__Service_Segment" localSheetId="6">'[1]Industry Margin - Service'!#REF!</definedName>
    <definedName name="Aluminium_and_Aluminium_Products__manufacturers__Service_Segment" localSheetId="1">'[2]Industry Margin - Service'!#REF!</definedName>
    <definedName name="Aluminium_and_Aluminium_Products__manufacturers__Service_Segment" localSheetId="3">'[2]Industry Margin - Service'!#REF!</definedName>
    <definedName name="Aluminium_and_Aluminium_Products__manufacturers__Service_Segment" localSheetId="11">'[1]Industry Margin - Service'!#REF!</definedName>
    <definedName name="Aluminium_and_Aluminium_Products__manufacturers__Service_Segment">'Industry Margin - Service'!#REF!</definedName>
    <definedName name="Aluminium_and_Aluminium_Products__manufacturers__Trading_Segment">'Industry Margin - Trading'!$C$33:$AF$33</definedName>
    <definedName name="Animal_Feed__Mfg_Segment_">'Industry Margin - Mfg'!$D$40:$DL$40</definedName>
    <definedName name="Animal_Feed_Service_Segment" localSheetId="4">'[1]Industry Margin - Service'!#REF!</definedName>
    <definedName name="Animal_Feed_Service_Segment" localSheetId="10">'[1]Industry Margin - Service'!#REF!</definedName>
    <definedName name="Animal_Feed_Service_Segment" localSheetId="6">'[1]Industry Margin - Service'!#REF!</definedName>
    <definedName name="Animal_Feed_Service_Segment" localSheetId="1">'[2]Industry Margin - Service'!#REF!</definedName>
    <definedName name="Animal_Feed_Service_Segment" localSheetId="3">'[2]Industry Margin - Service'!#REF!</definedName>
    <definedName name="Animal_Feed_Service_Segment" localSheetId="11">'[1]Industry Margin - Service'!#REF!</definedName>
    <definedName name="Animal_Feed_Service_Segment">'Industry Margin - Service'!#REF!</definedName>
    <definedName name="Animal_Feed_Trading_Segment" localSheetId="4">'[1]Industry Margin - Trading'!#REF!</definedName>
    <definedName name="Animal_Feed_Trading_Segment" localSheetId="10">'[1]Industry Margin - Trading'!#REF!</definedName>
    <definedName name="Animal_Feed_Trading_Segment" localSheetId="6">'[1]Industry Margin - Trading'!#REF!</definedName>
    <definedName name="Animal_Feed_Trading_Segment" localSheetId="1">'[2]Industry Margin - Trading'!#REF!</definedName>
    <definedName name="Animal_Feed_Trading_Segment" localSheetId="3">'[2]Industry Margin - Trading'!#REF!</definedName>
    <definedName name="Animal_Feed_Trading_Segment" localSheetId="11">'[1]Industry Margin - Trading'!#REF!</definedName>
    <definedName name="Animal_Feed_Trading_Segment">'Industry Margin - Trading'!#REF!</definedName>
    <definedName name="Applicant" localSheetId="4">[1]Sheet1!$F$3:$F$5</definedName>
    <definedName name="Applicant" localSheetId="10">[1]Sheet1!$F$3:$F$5</definedName>
    <definedName name="Applicant" localSheetId="6">[1]Sheet1!$F$3:$F$5</definedName>
    <definedName name="Applicant" localSheetId="1">[2]Sheet1!$F$3:$F$5</definedName>
    <definedName name="Applicant" localSheetId="3">[2]Sheet1!$F$3:$F$5</definedName>
    <definedName name="Applicant" localSheetId="11">[1]Sheet1!$F$3:$F$5</definedName>
    <definedName name="Applicant">#REF!</definedName>
    <definedName name="Asset_Description" localSheetId="3">#REF!</definedName>
    <definedName name="Asset_Description">#REF!</definedName>
    <definedName name="Authorised_car_dealers__servicing__manufacturers_Service_Segment">'Industry Margin - Service'!$C$2:$AP$2</definedName>
    <definedName name="Authorised_car_dealers_servicing_manufacturers__Mfg_Segment_">'Industry Margin - Mfg'!$D$10:$DL$10</definedName>
    <definedName name="Authorised_car_dealers_servicing_manufacturers_Trading_Segment">'Industry Margin - Trading'!$C$10:$AF$10</definedName>
    <definedName name="Auto_Ancilliaries__Mfg_Segment_">'Industry Margin - Mfg'!$D$7:$DL$7</definedName>
    <definedName name="Auto_Ancilliaries_M">'Industry Margin - Mfg'!$C$7:$C$9</definedName>
    <definedName name="Auto_Ancilliaries_Service_Segment" localSheetId="4">'[1]Industry Margin - Service'!#REF!</definedName>
    <definedName name="Auto_Ancilliaries_Service_Segment" localSheetId="10">'[1]Industry Margin - Service'!#REF!</definedName>
    <definedName name="Auto_Ancilliaries_Service_Segment" localSheetId="6">'[1]Industry Margin - Service'!#REF!</definedName>
    <definedName name="Auto_Ancilliaries_Service_Segment" localSheetId="1">'[2]Industry Margin - Service'!#REF!</definedName>
    <definedName name="Auto_Ancilliaries_Service_Segment" localSheetId="3">'[2]Industry Margin - Service'!#REF!</definedName>
    <definedName name="Auto_Ancilliaries_Service_Segment" localSheetId="11">'[1]Industry Margin - Service'!#REF!</definedName>
    <definedName name="Auto_Ancilliaries_Service_Segment">'Industry Margin - Service'!#REF!</definedName>
    <definedName name="Auto_Ancilliaries_Services_Industry" localSheetId="4">'[1]Industry Margin - Service'!#REF!</definedName>
    <definedName name="Auto_Ancilliaries_Services_Industry" localSheetId="10">'[1]Industry Margin - Service'!#REF!</definedName>
    <definedName name="Auto_Ancilliaries_Services_Industry" localSheetId="6">'[1]Industry Margin - Service'!#REF!</definedName>
    <definedName name="Auto_Ancilliaries_Services_Industry" localSheetId="1">'[2]Industry Margin - Service'!#REF!</definedName>
    <definedName name="Auto_Ancilliaries_Services_Industry" localSheetId="3">'[2]Industry Margin - Service'!#REF!</definedName>
    <definedName name="Auto_Ancilliaries_Services_Industry" localSheetId="11">'[1]Industry Margin - Service'!#REF!</definedName>
    <definedName name="Auto_Ancilliaries_Services_Industry">'Industry Margin - Service'!#REF!</definedName>
    <definedName name="Auto_Ancilliaries_Trading">'Industry Margin - Trading'!$B$6:$B$8</definedName>
    <definedName name="Auto_Ancilliaries_Trading_Segment">'Industry Margin - Trading'!$C$6:$AF$6</definedName>
    <definedName name="Automobile_2W_M" localSheetId="4">'[1]Industry Margin - Mfg'!#REF!</definedName>
    <definedName name="Automobile_2W_M" localSheetId="10">'[1]Industry Margin - Mfg'!#REF!</definedName>
    <definedName name="Automobile_2W_M" localSheetId="6">'[1]Industry Margin - Mfg'!#REF!</definedName>
    <definedName name="Automobile_2W_M" localSheetId="1">'[2]Industry Margin - Mfg'!#REF!</definedName>
    <definedName name="Automobile_2W_M" localSheetId="3">'[2]Industry Margin - Mfg'!#REF!</definedName>
    <definedName name="Automobile_2W_M" localSheetId="11">'[1]Industry Margin - Mfg'!#REF!</definedName>
    <definedName name="Automobile_2W_M">'Industry Margin - Mfg'!#REF!</definedName>
    <definedName name="Automobile_2W_Services_Industry" localSheetId="4">'[1]Industry Margin - Service'!#REF!</definedName>
    <definedName name="Automobile_2W_Services_Industry" localSheetId="10">'[1]Industry Margin - Service'!#REF!</definedName>
    <definedName name="Automobile_2W_Services_Industry" localSheetId="6">'[1]Industry Margin - Service'!#REF!</definedName>
    <definedName name="Automobile_2W_Services_Industry" localSheetId="1">'[2]Industry Margin - Service'!#REF!</definedName>
    <definedName name="Automobile_2W_Services_Industry" localSheetId="3">'[2]Industry Margin - Service'!#REF!</definedName>
    <definedName name="Automobile_2W_Services_Industry" localSheetId="11">'[1]Industry Margin - Service'!#REF!</definedName>
    <definedName name="Automobile_2W_Services_Industry">'Industry Margin - Service'!#REF!</definedName>
    <definedName name="Automobile_2W_Trading">'Industry Margin - Trading'!$B$9</definedName>
    <definedName name="Automobile_4W_M">'Industry Margin - Mfg'!$C$10</definedName>
    <definedName name="Automobile_4W_Services_Industry">'Industry Margin - Service'!$B$2</definedName>
    <definedName name="Automobile_4W_Trading">'Industry Margin - Trading'!$B$10</definedName>
    <definedName name="Aviation_M" localSheetId="4">'[1]Industry Margin - Mfg'!#REF!</definedName>
    <definedName name="Aviation_M" localSheetId="10">'[1]Industry Margin - Mfg'!#REF!</definedName>
    <definedName name="Aviation_M" localSheetId="6">'[1]Industry Margin - Mfg'!#REF!</definedName>
    <definedName name="Aviation_M" localSheetId="1">'[2]Industry Margin - Mfg'!#REF!</definedName>
    <definedName name="Aviation_M" localSheetId="3">'[2]Industry Margin - Mfg'!#REF!</definedName>
    <definedName name="Aviation_M" localSheetId="11">'[1]Industry Margin - Mfg'!#REF!</definedName>
    <definedName name="Aviation_M">'Industry Margin - Mfg'!#REF!</definedName>
    <definedName name="Aviation_Services_Industry">'Industry Margin - Service'!$B$3:$B$3</definedName>
    <definedName name="Aviation_Trading" localSheetId="4">'[1]Industry Margin - Trading'!#REF!</definedName>
    <definedName name="Aviation_Trading" localSheetId="10">'[1]Industry Margin - Trading'!#REF!</definedName>
    <definedName name="Aviation_Trading" localSheetId="6">'[1]Industry Margin - Trading'!#REF!</definedName>
    <definedName name="Aviation_Trading" localSheetId="1">'[2]Industry Margin - Trading'!#REF!</definedName>
    <definedName name="Aviation_Trading" localSheetId="3">'[2]Industry Margin - Trading'!#REF!</definedName>
    <definedName name="Aviation_Trading" localSheetId="11">'[1]Industry Margin - Trading'!#REF!</definedName>
    <definedName name="Aviation_Trading">'Industry Margin - Trading'!#REF!</definedName>
    <definedName name="Bank_Accs" localSheetId="3">OFFSET(#REF!,0,0,COUNTA(#REF!),1)</definedName>
    <definedName name="Bank_Accs">OFFSET(#REF!,0,0,COUNTA(#REF!),1)</definedName>
    <definedName name="Bank_AcType" localSheetId="3">OFFSET(#REF!,0,0,COUNTA(#REF!),1)</definedName>
    <definedName name="Bank_AcType">OFFSET(#REF!,0,0,COUNTA(#REF!),1)</definedName>
    <definedName name="Bank_Category" localSheetId="3">OFFSET(#REF!,0,0,COUNTA(#REF!),1)</definedName>
    <definedName name="Bank_Category">OFFSET(#REF!,0,0,COUNTA(#REF!),1)</definedName>
    <definedName name="Bank_Verification" localSheetId="3">OFFSET(#REF!,0,0,COUNTA(#REF!),1)</definedName>
    <definedName name="Bank_Verification">OFFSET(#REF!,0,0,COUNTA(#REF!),1)</definedName>
    <definedName name="BankChart1" localSheetId="3">OFFSET(#REF!,0,0,3,COUNTIFS(#REF!,"&gt;0"))</definedName>
    <definedName name="BankChart1">OFFSET(#REF!,0,0,3,COUNTIFS(#REF!,"&gt;0"))</definedName>
    <definedName name="Banking_1" localSheetId="3">#REF!</definedName>
    <definedName name="Banking_1">#REF!</definedName>
    <definedName name="BankNames" localSheetId="1">[2]Banking!$AA$25:$AA$28</definedName>
    <definedName name="BankNames" localSheetId="3">[2]Banking!$AA$25:$AA$28</definedName>
    <definedName name="BankNames">Banking!$Q$18:$Q$21</definedName>
    <definedName name="BankTable" localSheetId="3">OFFSET(#REF!,0,0,COUNTA(#REF!:#REF!),5)</definedName>
    <definedName name="BankTable">OFFSET(#REF!,0,0,COUNTA(#REF!:#REF!),5)</definedName>
    <definedName name="Bearings__Mfg_Segment_">'Industry Margin - Mfg'!$D$8:$DL$8</definedName>
    <definedName name="Bearings_Service_Segment" localSheetId="4">'[1]Industry Margin - Service'!#REF!</definedName>
    <definedName name="Bearings_Service_Segment" localSheetId="10">'[1]Industry Margin - Service'!#REF!</definedName>
    <definedName name="Bearings_Service_Segment" localSheetId="6">'[1]Industry Margin - Service'!#REF!</definedName>
    <definedName name="Bearings_Service_Segment" localSheetId="1">'[2]Industry Margin - Service'!#REF!</definedName>
    <definedName name="Bearings_Service_Segment" localSheetId="3">'[2]Industry Margin - Service'!#REF!</definedName>
    <definedName name="Bearings_Service_Segment" localSheetId="11">'[1]Industry Margin - Service'!#REF!</definedName>
    <definedName name="Bearings_Service_Segment">'Industry Margin - Service'!#REF!</definedName>
    <definedName name="Bearings_Trading_Segment" localSheetId="4">'[1]Industry Margin - Trading'!#REF!</definedName>
    <definedName name="Bearings_Trading_Segment" localSheetId="10">'[1]Industry Margin - Trading'!#REF!</definedName>
    <definedName name="Bearings_Trading_Segment" localSheetId="6">'[1]Industry Margin - Trading'!#REF!</definedName>
    <definedName name="Bearings_Trading_Segment" localSheetId="1">'[2]Industry Margin - Trading'!#REF!</definedName>
    <definedName name="Bearings_Trading_Segment" localSheetId="3">'[2]Industry Margin - Trading'!#REF!</definedName>
    <definedName name="Bearings_Trading_Segment" localSheetId="11">'[1]Industry Margin - Trading'!#REF!</definedName>
    <definedName name="Bearings_Trading_Segment">'Industry Margin - Trading'!#REF!</definedName>
    <definedName name="Beer__Wine_and_Distilled_Alcoholic_Beverages_Service_Segment" localSheetId="4">'[1]Industry Margin - Service'!#REF!</definedName>
    <definedName name="Beer__Wine_and_Distilled_Alcoholic_Beverages_Service_Segment" localSheetId="10">'[1]Industry Margin - Service'!#REF!</definedName>
    <definedName name="Beer__Wine_and_Distilled_Alcoholic_Beverages_Service_Segment" localSheetId="6">'[1]Industry Margin - Service'!#REF!</definedName>
    <definedName name="Beer__Wine_and_Distilled_Alcoholic_Beverages_Service_Segment" localSheetId="1">'[2]Industry Margin - Service'!#REF!</definedName>
    <definedName name="Beer__Wine_and_Distilled_Alcoholic_Beverages_Service_Segment" localSheetId="3">'[2]Industry Margin - Service'!#REF!</definedName>
    <definedName name="Beer__Wine_and_Distilled_Alcoholic_Beverages_Service_Segment" localSheetId="11">'[1]Industry Margin - Service'!#REF!</definedName>
    <definedName name="Beer__Wine_and_Distilled_Alcoholic_Beverages_Service_Segment">'Industry Margin - Service'!#REF!</definedName>
    <definedName name="Beer_Wine_and_Distilled_Alcoholic_Beverages__Mfg_Segment_">'Industry Margin - Mfg'!$D$39:$DL$39</definedName>
    <definedName name="Beer_Wine_and_Distilled_Alcoholic_Beverages_Trading_Segment">'Industry Margin - Trading'!$C$31:$AF$31</definedName>
    <definedName name="Beg_Bal" localSheetId="3">#REF!</definedName>
    <definedName name="Beg_Bal">#REF!</definedName>
    <definedName name="Benefit">[3]LISTS!$P$3:$P$4</definedName>
    <definedName name="Benefit_Sch" localSheetId="3">#REF!</definedName>
    <definedName name="Benefit_Sch">#REF!</definedName>
    <definedName name="Bicycle_M" localSheetId="4">'[1]Industry Margin - Mfg'!#REF!</definedName>
    <definedName name="Bicycle_M" localSheetId="10">'[1]Industry Margin - Mfg'!#REF!</definedName>
    <definedName name="Bicycle_M" localSheetId="6">'[1]Industry Margin - Mfg'!#REF!</definedName>
    <definedName name="Bicycle_M" localSheetId="1">'[2]Industry Margin - Mfg'!#REF!</definedName>
    <definedName name="Bicycle_M" localSheetId="3">'[2]Industry Margin - Mfg'!#REF!</definedName>
    <definedName name="Bicycle_M" localSheetId="11">'[1]Industry Margin - Mfg'!#REF!</definedName>
    <definedName name="Bicycle_M">'Industry Margin - Mfg'!#REF!</definedName>
    <definedName name="Bicycle_Services_Industry" localSheetId="4">'[1]Industry Margin - Service'!#REF!</definedName>
    <definedName name="Bicycle_Services_Industry" localSheetId="10">'[1]Industry Margin - Service'!#REF!</definedName>
    <definedName name="Bicycle_Services_Industry" localSheetId="6">'[1]Industry Margin - Service'!#REF!</definedName>
    <definedName name="Bicycle_Services_Industry" localSheetId="1">'[2]Industry Margin - Service'!#REF!</definedName>
    <definedName name="Bicycle_Services_Industry" localSheetId="3">'[2]Industry Margin - Service'!#REF!</definedName>
    <definedName name="Bicycle_Services_Industry" localSheetId="11">'[1]Industry Margin - Service'!#REF!</definedName>
    <definedName name="Bicycle_Services_Industry">'Industry Margin - Service'!#REF!</definedName>
    <definedName name="Bicycle_Trading" localSheetId="4">'[1]Industry Margin - Trading'!#REF!</definedName>
    <definedName name="Bicycle_Trading" localSheetId="10">'[1]Industry Margin - Trading'!#REF!</definedName>
    <definedName name="Bicycle_Trading" localSheetId="6">'[1]Industry Margin - Trading'!#REF!</definedName>
    <definedName name="Bicycle_Trading" localSheetId="1">'[2]Industry Margin - Trading'!#REF!</definedName>
    <definedName name="Bicycle_Trading" localSheetId="3">'[2]Industry Margin - Trading'!#REF!</definedName>
    <definedName name="Bicycle_Trading" localSheetId="11">'[1]Industry Margin - Trading'!#REF!</definedName>
    <definedName name="Bicycle_Trading">'Industry Margin - Trading'!#REF!</definedName>
    <definedName name="Biotech__Research_Service_Segment" localSheetId="4">'[1]Industry Margin - Service'!#REF!</definedName>
    <definedName name="Biotech__Research_Service_Segment" localSheetId="10">'[1]Industry Margin - Service'!#REF!</definedName>
    <definedName name="Biotech__Research_Service_Segment" localSheetId="6">'[1]Industry Margin - Service'!#REF!</definedName>
    <definedName name="Biotech__Research_Service_Segment" localSheetId="1">'[2]Industry Margin - Service'!#REF!</definedName>
    <definedName name="Biotech__Research_Service_Segment" localSheetId="3">'[2]Industry Margin - Service'!#REF!</definedName>
    <definedName name="Biotech__Research_Service_Segment" localSheetId="11">'[1]Industry Margin - Service'!#REF!</definedName>
    <definedName name="Biotech__Research_Service_Segment">'Industry Margin - Service'!#REF!</definedName>
    <definedName name="Biotech_Research__Mfg_Segment_">'Industry Margin - Mfg'!$D$53:$DL$53</definedName>
    <definedName name="Biotech_Research_Trading_Segment" localSheetId="4">'[1]Industry Margin - Trading'!#REF!</definedName>
    <definedName name="Biotech_Research_Trading_Segment" localSheetId="10">'[1]Industry Margin - Trading'!#REF!</definedName>
    <definedName name="Biotech_Research_Trading_Segment" localSheetId="6">'[1]Industry Margin - Trading'!#REF!</definedName>
    <definedName name="Biotech_Research_Trading_Segment" localSheetId="1">'[2]Industry Margin - Trading'!#REF!</definedName>
    <definedName name="Biotech_Research_Trading_Segment" localSheetId="3">'[2]Industry Margin - Trading'!#REF!</definedName>
    <definedName name="Biotech_Research_Trading_Segment" localSheetId="11">'[1]Industry Margin - Trading'!#REF!</definedName>
    <definedName name="Biotech_Research_Trading_Segment">'Industry Margin - Trading'!#REF!</definedName>
    <definedName name="Biz_Type" localSheetId="4">'[1]Customer Details'!$Z$8:$Z$10</definedName>
    <definedName name="Biz_Type" localSheetId="10">'[1]Customer Details'!$Z$8:$Z$10</definedName>
    <definedName name="Biz_Type" localSheetId="6">'[1]Customer Details'!$Z$8:$Z$10</definedName>
    <definedName name="Biz_Type" localSheetId="1">'[2]Customer Details'!$Z$8:$Z$10</definedName>
    <definedName name="Biz_Type" localSheetId="3">'[2]Customer Details'!$Z$8:$Z$10</definedName>
    <definedName name="Biz_Type" localSheetId="11">'[1]Customer Details'!$Z$8:$Z$10</definedName>
    <definedName name="Biz_Type">'Customer Details'!$Z$8:$Z$10</definedName>
    <definedName name="Bkg_Surr" localSheetId="3">#REF!</definedName>
    <definedName name="Bkg_Surr">#REF!</definedName>
    <definedName name="Blank" localSheetId="3">#REF!</definedName>
    <definedName name="Blank">#REF!</definedName>
    <definedName name="Books__office_supplies_and_stationery_Service_Segment" localSheetId="4">'[1]Industry Margin - Service'!#REF!</definedName>
    <definedName name="Books__office_supplies_and_stationery_Service_Segment" localSheetId="10">'[1]Industry Margin - Service'!#REF!</definedName>
    <definedName name="Books__office_supplies_and_stationery_Service_Segment" localSheetId="6">'[1]Industry Margin - Service'!#REF!</definedName>
    <definedName name="Books__office_supplies_and_stationery_Service_Segment" localSheetId="1">'[2]Industry Margin - Service'!#REF!</definedName>
    <definedName name="Books__office_supplies_and_stationery_Service_Segment" localSheetId="3">'[2]Industry Margin - Service'!#REF!</definedName>
    <definedName name="Books__office_supplies_and_stationery_Service_Segment" localSheetId="11">'[1]Industry Margin - Service'!#REF!</definedName>
    <definedName name="Books__office_supplies_and_stationery_Service_Segment">'Industry Margin - Service'!#REF!</definedName>
    <definedName name="Books_office_supplies_and_stationery__Mfg_Segment_" localSheetId="4">'[1]Industry Margin - Mfg'!#REF!</definedName>
    <definedName name="Books_office_supplies_and_stationery__Mfg_Segment_" localSheetId="10">'[1]Industry Margin - Mfg'!#REF!</definedName>
    <definedName name="Books_office_supplies_and_stationery__Mfg_Segment_" localSheetId="6">'[1]Industry Margin - Mfg'!#REF!</definedName>
    <definedName name="Books_office_supplies_and_stationery__Mfg_Segment_" localSheetId="1">'[2]Industry Margin - Mfg'!#REF!</definedName>
    <definedName name="Books_office_supplies_and_stationery__Mfg_Segment_" localSheetId="3">'[2]Industry Margin - Mfg'!#REF!</definedName>
    <definedName name="Books_office_supplies_and_stationery__Mfg_Segment_" localSheetId="11">'[1]Industry Margin - Mfg'!#REF!</definedName>
    <definedName name="Books_office_supplies_and_stationery__Mfg_Segment_">'Industry Margin - Mfg'!#REF!</definedName>
    <definedName name="Books_office_supplies_and_stationery_Trading_Segment">'Industry Margin - Trading'!$C$49:$AF$49</definedName>
    <definedName name="Borrowers" localSheetId="3">OFFSET(#REF!,0,0,1,COUNTA(#REF!))</definedName>
    <definedName name="Borrowers">OFFSET(#REF!,0,0,1,COUNTA(#REF!))</definedName>
    <definedName name="Bounce" localSheetId="4">[1]Sheet8!$B$2:$B$3</definedName>
    <definedName name="Bounce" localSheetId="10">[1]Sheet8!$B$2:$B$3</definedName>
    <definedName name="Bounce" localSheetId="6">[1]Sheet8!$B$2:$B$3</definedName>
    <definedName name="Bounce" localSheetId="1">[2]Sheet8!$B$2:$B$3</definedName>
    <definedName name="Bounce" localSheetId="3">[2]Sheet8!$B$2:$B$3</definedName>
    <definedName name="Bounce" localSheetId="11">[1]Sheet8!$B$2:$B$3</definedName>
    <definedName name="Bounce">#REF!</definedName>
    <definedName name="Branch">'Customer Details'!$V$8:$V$15</definedName>
    <definedName name="Branches" localSheetId="4">'[1]Customer Details'!$V$8:$V$18</definedName>
    <definedName name="Branches" localSheetId="10">'[1]Customer Details'!$V$8:$V$18</definedName>
    <definedName name="Branches" localSheetId="6">'[1]Customer Details'!$V$8:$V$18</definedName>
    <definedName name="Branches" localSheetId="1">'[2]Customer Details'!$V$8:$V$18</definedName>
    <definedName name="Branches" localSheetId="3">'[2]Customer Details'!$V$8:$V$18</definedName>
    <definedName name="Branches" localSheetId="11">'[1]Customer Details'!$V$8:$V$18</definedName>
    <definedName name="Branches">'Customer Details'!$V$8:$V$18</definedName>
    <definedName name="Breweries__Distilleries_Service_Segment" localSheetId="4">'[1]Industry Margin - Service'!#REF!</definedName>
    <definedName name="Breweries__Distilleries_Service_Segment" localSheetId="10">'[1]Industry Margin - Service'!#REF!</definedName>
    <definedName name="Breweries__Distilleries_Service_Segment" localSheetId="6">'[1]Industry Margin - Service'!#REF!</definedName>
    <definedName name="Breweries__Distilleries_Service_Segment" localSheetId="1">'[2]Industry Margin - Service'!#REF!</definedName>
    <definedName name="Breweries__Distilleries_Service_Segment" localSheetId="3">'[2]Industry Margin - Service'!#REF!</definedName>
    <definedName name="Breweries__Distilleries_Service_Segment" localSheetId="11">'[1]Industry Margin - Service'!#REF!</definedName>
    <definedName name="Breweries__Distilleries_Service_Segment">'Industry Margin - Service'!#REF!</definedName>
    <definedName name="Breweries_Distilleries__Mfg_Segment_" localSheetId="4">'[1]Industry Margin - Mfg'!#REF!</definedName>
    <definedName name="Breweries_Distilleries__Mfg_Segment_" localSheetId="10">'[1]Industry Margin - Mfg'!#REF!</definedName>
    <definedName name="Breweries_Distilleries__Mfg_Segment_" localSheetId="6">'[1]Industry Margin - Mfg'!#REF!</definedName>
    <definedName name="Breweries_Distilleries__Mfg_Segment_" localSheetId="1">'[2]Industry Margin - Mfg'!#REF!</definedName>
    <definedName name="Breweries_Distilleries__Mfg_Segment_" localSheetId="3">'[2]Industry Margin - Mfg'!#REF!</definedName>
    <definedName name="Breweries_Distilleries__Mfg_Segment_" localSheetId="11">'[1]Industry Margin - Mfg'!#REF!</definedName>
    <definedName name="Breweries_Distilleries__Mfg_Segment_">'Industry Margin - Mfg'!#REF!</definedName>
    <definedName name="Breweries_Distilleries_Trading_Segment" localSheetId="4">'[1]Industry Margin - Trading'!#REF!</definedName>
    <definedName name="Breweries_Distilleries_Trading_Segment" localSheetId="10">'[1]Industry Margin - Trading'!#REF!</definedName>
    <definedName name="Breweries_Distilleries_Trading_Segment" localSheetId="6">'[1]Industry Margin - Trading'!#REF!</definedName>
    <definedName name="Breweries_Distilleries_Trading_Segment" localSheetId="1">'[2]Industry Margin - Trading'!#REF!</definedName>
    <definedName name="Breweries_Distilleries_Trading_Segment" localSheetId="3">'[2]Industry Margin - Trading'!#REF!</definedName>
    <definedName name="Breweries_Distilleries_Trading_Segment" localSheetId="11">'[1]Industry Margin - Trading'!#REF!</definedName>
    <definedName name="Breweries_Distilleries_Trading_Segment">'Industry Margin - Trading'!#REF!</definedName>
    <definedName name="Brokers_and_Agents__Mfg_Segment_" localSheetId="4">'[1]Industry Margin - Mfg'!#REF!</definedName>
    <definedName name="Brokers_and_Agents__Mfg_Segment_" localSheetId="10">'[1]Industry Margin - Mfg'!#REF!</definedName>
    <definedName name="Brokers_and_Agents__Mfg_Segment_" localSheetId="6">'[1]Industry Margin - Mfg'!#REF!</definedName>
    <definedName name="Brokers_and_Agents__Mfg_Segment_" localSheetId="1">'[2]Industry Margin - Mfg'!#REF!</definedName>
    <definedName name="Brokers_and_Agents__Mfg_Segment_" localSheetId="3">'[2]Industry Margin - Mfg'!#REF!</definedName>
    <definedName name="Brokers_and_Agents__Mfg_Segment_" localSheetId="11">'[1]Industry Margin - Mfg'!#REF!</definedName>
    <definedName name="Brokers_and_Agents__Mfg_Segment_">'Industry Margin - Mfg'!#REF!</definedName>
    <definedName name="Brokers_and_Agents_Service_Segment" localSheetId="4">'[1]Industry Margin - Service'!#REF!</definedName>
    <definedName name="Brokers_and_Agents_Service_Segment" localSheetId="10">'[1]Industry Margin - Service'!#REF!</definedName>
    <definedName name="Brokers_and_Agents_Service_Segment" localSheetId="6">'[1]Industry Margin - Service'!#REF!</definedName>
    <definedName name="Brokers_and_Agents_Service_Segment" localSheetId="1">'[2]Industry Margin - Service'!#REF!</definedName>
    <definedName name="Brokers_and_Agents_Service_Segment" localSheetId="3">'[2]Industry Margin - Service'!#REF!</definedName>
    <definedName name="Brokers_and_Agents_Service_Segment" localSheetId="11">'[1]Industry Margin - Service'!#REF!</definedName>
    <definedName name="Brokers_and_Agents_Service_Segment">'Industry Margin - Service'!#REF!</definedName>
    <definedName name="Brokers_and_Agents_Trading_Segment" localSheetId="4">'[1]Industry Margin - Trading'!#REF!</definedName>
    <definedName name="Brokers_and_Agents_Trading_Segment" localSheetId="10">'[1]Industry Margin - Trading'!#REF!</definedName>
    <definedName name="Brokers_and_Agents_Trading_Segment" localSheetId="6">'[1]Industry Margin - Trading'!#REF!</definedName>
    <definedName name="Brokers_and_Agents_Trading_Segment" localSheetId="1">'[2]Industry Margin - Trading'!#REF!</definedName>
    <definedName name="Brokers_and_Agents_Trading_Segment" localSheetId="3">'[2]Industry Margin - Trading'!#REF!</definedName>
    <definedName name="Brokers_and_Agents_Trading_Segment" localSheetId="11">'[1]Industry Margin - Trading'!#REF!</definedName>
    <definedName name="Brokers_and_Agents_Trading_Segment">'Industry Margin - Trading'!#REF!</definedName>
    <definedName name="Bureau_Dev1" localSheetId="3">OFFSET(#REF!,0,0,COUNTA(#REF!),1)</definedName>
    <definedName name="Bureau_Dev1">OFFSET(#REF!,0,0,COUNTA(#REF!),1)</definedName>
    <definedName name="Bureau_Dev2" localSheetId="3">OFFSET(#REF!,0,0,COUNTA(#REF!),1)</definedName>
    <definedName name="Bureau_Dev2">OFFSET(#REF!,0,0,COUNTA(#REF!),1)</definedName>
    <definedName name="Bureau_Dev3" localSheetId="3">OFFSET(#REF!,0,0,COUNTA(#REF!),1)</definedName>
    <definedName name="Bureau_Dev3">OFFSET(#REF!,0,0,COUNTA(#REF!),1)</definedName>
    <definedName name="C_ADB">'[4]Lists &amp; Working'!$H$3</definedName>
    <definedName name="C_CI10">'[4]Lists &amp; Working'!$K$3</definedName>
    <definedName name="C_CI5">'[4]Lists &amp; Working'!$J$3</definedName>
    <definedName name="C_TI">'[4]Lists &amp; Working'!$L$3</definedName>
    <definedName name="C_TPD">'[4]Lists &amp; Working'!$I$3</definedName>
    <definedName name="Cable_and_other_pay_TV_services__Mfg_Segment_" localSheetId="4">'[1]Industry Margin - Mfg'!#REF!</definedName>
    <definedName name="Cable_and_other_pay_TV_services__Mfg_Segment_" localSheetId="10">'[1]Industry Margin - Mfg'!#REF!</definedName>
    <definedName name="Cable_and_other_pay_TV_services__Mfg_Segment_" localSheetId="6">'[1]Industry Margin - Mfg'!#REF!</definedName>
    <definedName name="Cable_and_other_pay_TV_services__Mfg_Segment_" localSheetId="1">'[2]Industry Margin - Mfg'!#REF!</definedName>
    <definedName name="Cable_and_other_pay_TV_services__Mfg_Segment_" localSheetId="3">'[2]Industry Margin - Mfg'!#REF!</definedName>
    <definedName name="Cable_and_other_pay_TV_services__Mfg_Segment_" localSheetId="11">'[1]Industry Margin - Mfg'!#REF!</definedName>
    <definedName name="Cable_and_other_pay_TV_services__Mfg_Segment_">'Industry Margin - Mfg'!#REF!</definedName>
    <definedName name="Cable_and_other_pay_TV_services_Service_Segment">'Industry Margin - Service'!$C$4:$AP$4</definedName>
    <definedName name="Cable_and_other_pay_TV_services_Trading_Segment" localSheetId="4">'[1]Industry Margin - Trading'!#REF!</definedName>
    <definedName name="Cable_and_other_pay_TV_services_Trading_Segment" localSheetId="10">'[1]Industry Margin - Trading'!#REF!</definedName>
    <definedName name="Cable_and_other_pay_TV_services_Trading_Segment" localSheetId="6">'[1]Industry Margin - Trading'!#REF!</definedName>
    <definedName name="Cable_and_other_pay_TV_services_Trading_Segment" localSheetId="1">'[2]Industry Margin - Trading'!#REF!</definedName>
    <definedName name="Cable_and_other_pay_TV_services_Trading_Segment" localSheetId="3">'[2]Industry Margin - Trading'!#REF!</definedName>
    <definedName name="Cable_and_other_pay_TV_services_Trading_Segment" localSheetId="11">'[1]Industry Margin - Trading'!#REF!</definedName>
    <definedName name="Cable_and_other_pay_TV_services_Trading_Segment">'Industry Margin - Trading'!#REF!</definedName>
    <definedName name="Cable_TV_M" localSheetId="4">'[1]Industry Margin - Mfg'!#REF!</definedName>
    <definedName name="Cable_TV_M" localSheetId="10">'[1]Industry Margin - Mfg'!#REF!</definedName>
    <definedName name="Cable_TV_M" localSheetId="6">'[1]Industry Margin - Mfg'!#REF!</definedName>
    <definedName name="Cable_TV_M" localSheetId="1">'[2]Industry Margin - Mfg'!#REF!</definedName>
    <definedName name="Cable_TV_M" localSheetId="3">'[2]Industry Margin - Mfg'!#REF!</definedName>
    <definedName name="Cable_TV_M" localSheetId="11">'[1]Industry Margin - Mfg'!#REF!</definedName>
    <definedName name="Cable_TV_M">'Industry Margin - Mfg'!#REF!</definedName>
    <definedName name="Cable_TV_Services_Industry">'Industry Margin - Service'!$B$4</definedName>
    <definedName name="Cable_TV_Trading" localSheetId="4">'[1]Industry Margin - Trading'!#REF!</definedName>
    <definedName name="Cable_TV_Trading" localSheetId="10">'[1]Industry Margin - Trading'!#REF!</definedName>
    <definedName name="Cable_TV_Trading" localSheetId="6">'[1]Industry Margin - Trading'!#REF!</definedName>
    <definedName name="Cable_TV_Trading" localSheetId="1">'[2]Industry Margin - Trading'!#REF!</definedName>
    <definedName name="Cable_TV_Trading" localSheetId="3">'[2]Industry Margin - Trading'!#REF!</definedName>
    <definedName name="Cable_TV_Trading" localSheetId="11">'[1]Industry Margin - Trading'!#REF!</definedName>
    <definedName name="Cable_TV_Trading">'Industry Margin - Trading'!#REF!</definedName>
    <definedName name="Carbon_black__Mfg_Segment_" localSheetId="4">'[1]Industry Margin - Mfg'!#REF!</definedName>
    <definedName name="Carbon_black__Mfg_Segment_" localSheetId="10">'[1]Industry Margin - Mfg'!#REF!</definedName>
    <definedName name="Carbon_black__Mfg_Segment_" localSheetId="6">'[1]Industry Margin - Mfg'!#REF!</definedName>
    <definedName name="Carbon_black__Mfg_Segment_" localSheetId="1">'[2]Industry Margin - Mfg'!#REF!</definedName>
    <definedName name="Carbon_black__Mfg_Segment_" localSheetId="3">'[2]Industry Margin - Mfg'!#REF!</definedName>
    <definedName name="Carbon_black__Mfg_Segment_" localSheetId="11">'[1]Industry Margin - Mfg'!#REF!</definedName>
    <definedName name="Carbon_black__Mfg_Segment_">'Industry Margin - Mfg'!#REF!</definedName>
    <definedName name="Carbon_black_Service_Segment" localSheetId="4">'[1]Industry Margin - Service'!#REF!</definedName>
    <definedName name="Carbon_black_Service_Segment" localSheetId="10">'[1]Industry Margin - Service'!#REF!</definedName>
    <definedName name="Carbon_black_Service_Segment" localSheetId="6">'[1]Industry Margin - Service'!#REF!</definedName>
    <definedName name="Carbon_black_Service_Segment" localSheetId="1">'[2]Industry Margin - Service'!#REF!</definedName>
    <definedName name="Carbon_black_Service_Segment" localSheetId="3">'[2]Industry Margin - Service'!#REF!</definedName>
    <definedName name="Carbon_black_Service_Segment" localSheetId="11">'[1]Industry Margin - Service'!#REF!</definedName>
    <definedName name="Carbon_black_Service_Segment">'Industry Margin - Service'!#REF!</definedName>
    <definedName name="Carbon_black_Trading_Segment" localSheetId="4">'[1]Industry Margin - Trading'!#REF!</definedName>
    <definedName name="Carbon_black_Trading_Segment" localSheetId="10">'[1]Industry Margin - Trading'!#REF!</definedName>
    <definedName name="Carbon_black_Trading_Segment" localSheetId="6">'[1]Industry Margin - Trading'!#REF!</definedName>
    <definedName name="Carbon_black_Trading_Segment" localSheetId="1">'[2]Industry Margin - Trading'!#REF!</definedName>
    <definedName name="Carbon_black_Trading_Segment" localSheetId="3">'[2]Industry Margin - Trading'!#REF!</definedName>
    <definedName name="Carbon_black_Trading_Segment" localSheetId="11">'[1]Industry Margin - Trading'!#REF!</definedName>
    <definedName name="Carbon_black_Trading_Segment">'Industry Margin - Trading'!#REF!</definedName>
    <definedName name="Casting_and_Forgings_M">'Industry Margin - Mfg'!$C$11</definedName>
    <definedName name="Casting_and_Forgings_Services_Industry" localSheetId="4">'[1]Industry Margin - Service'!#REF!</definedName>
    <definedName name="Casting_and_Forgings_Services_Industry" localSheetId="10">'[1]Industry Margin - Service'!#REF!</definedName>
    <definedName name="Casting_and_Forgings_Services_Industry" localSheetId="6">'[1]Industry Margin - Service'!#REF!</definedName>
    <definedName name="Casting_and_Forgings_Services_Industry" localSheetId="1">'[2]Industry Margin - Service'!#REF!</definedName>
    <definedName name="Casting_and_Forgings_Services_Industry" localSheetId="3">'[2]Industry Margin - Service'!#REF!</definedName>
    <definedName name="Casting_and_Forgings_Services_Industry" localSheetId="11">'[1]Industry Margin - Service'!#REF!</definedName>
    <definedName name="Casting_and_Forgings_Services_Industry">'Industry Margin - Service'!#REF!</definedName>
    <definedName name="Casting_and_Forgings_Trading" localSheetId="4">'[1]Industry Margin - Trading'!#REF!</definedName>
    <definedName name="Casting_and_Forgings_Trading" localSheetId="10">'[1]Industry Margin - Trading'!#REF!</definedName>
    <definedName name="Casting_and_Forgings_Trading" localSheetId="6">'[1]Industry Margin - Trading'!#REF!</definedName>
    <definedName name="Casting_and_Forgings_Trading" localSheetId="1">'[2]Industry Margin - Trading'!#REF!</definedName>
    <definedName name="Casting_and_Forgings_Trading" localSheetId="3">'[2]Industry Margin - Trading'!#REF!</definedName>
    <definedName name="Casting_and_Forgings_Trading" localSheetId="11">'[1]Industry Margin - Trading'!#REF!</definedName>
    <definedName name="Casting_and_Forgings_Trading">'Industry Margin - Trading'!#REF!</definedName>
    <definedName name="Castings_and_Forgings__Mfg_Segment_">'Industry Margin - Mfg'!$D$11:$DL$11</definedName>
    <definedName name="Castings_and_Forgings_Service_Segment" localSheetId="4">'[1]Industry Margin - Service'!#REF!</definedName>
    <definedName name="Castings_and_Forgings_Service_Segment" localSheetId="10">'[1]Industry Margin - Service'!#REF!</definedName>
    <definedName name="Castings_and_Forgings_Service_Segment" localSheetId="6">'[1]Industry Margin - Service'!#REF!</definedName>
    <definedName name="Castings_and_Forgings_Service_Segment" localSheetId="1">'[2]Industry Margin - Service'!#REF!</definedName>
    <definedName name="Castings_and_Forgings_Service_Segment" localSheetId="3">'[2]Industry Margin - Service'!#REF!</definedName>
    <definedName name="Castings_and_Forgings_Service_Segment" localSheetId="11">'[1]Industry Margin - Service'!#REF!</definedName>
    <definedName name="Castings_and_Forgings_Service_Segment">'Industry Margin - Service'!#REF!</definedName>
    <definedName name="Castings_and_Forgings_Trading_Segment" localSheetId="4">'[1]Industry Margin - Trading'!#REF!</definedName>
    <definedName name="Castings_and_Forgings_Trading_Segment" localSheetId="10">'[1]Industry Margin - Trading'!#REF!</definedName>
    <definedName name="Castings_and_Forgings_Trading_Segment" localSheetId="6">'[1]Industry Margin - Trading'!#REF!</definedName>
    <definedName name="Castings_and_Forgings_Trading_Segment" localSheetId="1">'[2]Industry Margin - Trading'!#REF!</definedName>
    <definedName name="Castings_and_Forgings_Trading_Segment" localSheetId="3">'[2]Industry Margin - Trading'!#REF!</definedName>
    <definedName name="Castings_and_Forgings_Trading_Segment" localSheetId="11">'[1]Industry Margin - Trading'!#REF!</definedName>
    <definedName name="Castings_and_Forgings_Trading_Segment">'Industry Margin - Trading'!#REF!</definedName>
    <definedName name="Caustic_Soda__Mfg_Segment_" localSheetId="4">'[1]Industry Margin - Mfg'!#REF!</definedName>
    <definedName name="Caustic_Soda__Mfg_Segment_" localSheetId="10">'[1]Industry Margin - Mfg'!#REF!</definedName>
    <definedName name="Caustic_Soda__Mfg_Segment_" localSheetId="6">'[1]Industry Margin - Mfg'!#REF!</definedName>
    <definedName name="Caustic_Soda__Mfg_Segment_" localSheetId="1">'[2]Industry Margin - Mfg'!#REF!</definedName>
    <definedName name="Caustic_Soda__Mfg_Segment_" localSheetId="3">'[2]Industry Margin - Mfg'!#REF!</definedName>
    <definedName name="Caustic_Soda__Mfg_Segment_" localSheetId="11">'[1]Industry Margin - Mfg'!#REF!</definedName>
    <definedName name="Caustic_Soda__Mfg_Segment_">'Industry Margin - Mfg'!#REF!</definedName>
    <definedName name="Caustic_Soda_Service_Segment" localSheetId="4">'[1]Industry Margin - Service'!#REF!</definedName>
    <definedName name="Caustic_Soda_Service_Segment" localSheetId="10">'[1]Industry Margin - Service'!#REF!</definedName>
    <definedName name="Caustic_Soda_Service_Segment" localSheetId="6">'[1]Industry Margin - Service'!#REF!</definedName>
    <definedName name="Caustic_Soda_Service_Segment" localSheetId="1">'[2]Industry Margin - Service'!#REF!</definedName>
    <definedName name="Caustic_Soda_Service_Segment" localSheetId="3">'[2]Industry Margin - Service'!#REF!</definedName>
    <definedName name="Caustic_Soda_Service_Segment" localSheetId="11">'[1]Industry Margin - Service'!#REF!</definedName>
    <definedName name="Caustic_Soda_Service_Segment">'Industry Margin - Service'!#REF!</definedName>
    <definedName name="Caustic_Soda_Trading_Segment" localSheetId="4">'[1]Industry Margin - Trading'!#REF!</definedName>
    <definedName name="Caustic_Soda_Trading_Segment" localSheetId="10">'[1]Industry Margin - Trading'!#REF!</definedName>
    <definedName name="Caustic_Soda_Trading_Segment" localSheetId="6">'[1]Industry Margin - Trading'!#REF!</definedName>
    <definedName name="Caustic_Soda_Trading_Segment" localSheetId="1">'[2]Industry Margin - Trading'!#REF!</definedName>
    <definedName name="Caustic_Soda_Trading_Segment" localSheetId="3">'[2]Industry Margin - Trading'!#REF!</definedName>
    <definedName name="Caustic_Soda_Trading_Segment" localSheetId="11">'[1]Industry Margin - Trading'!#REF!</definedName>
    <definedName name="Caustic_Soda_Trading_Segment">'Industry Margin - Trading'!#REF!</definedName>
    <definedName name="Cement_and_Asbestos_Products__Mfg_Segment_">'Industry Margin - Mfg'!$D$12:$DL$12</definedName>
    <definedName name="Cement_and_Asbestos_Products_Service_Segment" localSheetId="4">'[1]Industry Margin - Service'!#REF!</definedName>
    <definedName name="Cement_and_Asbestos_Products_Service_Segment" localSheetId="10">'[1]Industry Margin - Service'!#REF!</definedName>
    <definedName name="Cement_and_Asbestos_Products_Service_Segment" localSheetId="6">'[1]Industry Margin - Service'!#REF!</definedName>
    <definedName name="Cement_and_Asbestos_Products_Service_Segment" localSheetId="1">'[2]Industry Margin - Service'!#REF!</definedName>
    <definedName name="Cement_and_Asbestos_Products_Service_Segment" localSheetId="3">'[2]Industry Margin - Service'!#REF!</definedName>
    <definedName name="Cement_and_Asbestos_Products_Service_Segment" localSheetId="11">'[1]Industry Margin - Service'!#REF!</definedName>
    <definedName name="Cement_and_Asbestos_Products_Service_Segment">'Industry Margin - Service'!#REF!</definedName>
    <definedName name="Cement_and_Asbestos_Products_Trading_Segment">'Industry Margin - Trading'!$C$11:$AF$11</definedName>
    <definedName name="Cement_M">'Industry Margin - Mfg'!$C$12</definedName>
    <definedName name="Cement_Services_Industry" localSheetId="4">'[1]Industry Margin - Service'!#REF!</definedName>
    <definedName name="Cement_Services_Industry" localSheetId="10">'[1]Industry Margin - Service'!#REF!</definedName>
    <definedName name="Cement_Services_Industry" localSheetId="6">'[1]Industry Margin - Service'!#REF!</definedName>
    <definedName name="Cement_Services_Industry" localSheetId="1">'[2]Industry Margin - Service'!#REF!</definedName>
    <definedName name="Cement_Services_Industry" localSheetId="3">'[2]Industry Margin - Service'!#REF!</definedName>
    <definedName name="Cement_Services_Industry" localSheetId="11">'[1]Industry Margin - Service'!#REF!</definedName>
    <definedName name="Cement_Services_Industry">'Industry Margin - Service'!#REF!</definedName>
    <definedName name="Cement_Trading">'Industry Margin - Trading'!$B$11</definedName>
    <definedName name="Chemical_Machinery_M" localSheetId="4">'[1]Industry Margin - Mfg'!#REF!</definedName>
    <definedName name="Chemical_Machinery_M" localSheetId="10">'[1]Industry Margin - Mfg'!#REF!</definedName>
    <definedName name="Chemical_Machinery_M" localSheetId="6">'[1]Industry Margin - Mfg'!#REF!</definedName>
    <definedName name="Chemical_Machinery_M" localSheetId="1">'[2]Industry Margin - Mfg'!#REF!</definedName>
    <definedName name="Chemical_Machinery_M" localSheetId="3">'[2]Industry Margin - Mfg'!#REF!</definedName>
    <definedName name="Chemical_Machinery_M" localSheetId="11">'[1]Industry Margin - Mfg'!#REF!</definedName>
    <definedName name="Chemical_Machinery_M">'Industry Margin - Mfg'!#REF!</definedName>
    <definedName name="Chemical_Machinery_Services_Industry" localSheetId="4">'[1]Industry Margin - Service'!#REF!</definedName>
    <definedName name="Chemical_Machinery_Services_Industry" localSheetId="10">'[1]Industry Margin - Service'!#REF!</definedName>
    <definedName name="Chemical_Machinery_Services_Industry" localSheetId="6">'[1]Industry Margin - Service'!#REF!</definedName>
    <definedName name="Chemical_Machinery_Services_Industry" localSheetId="1">'[2]Industry Margin - Service'!#REF!</definedName>
    <definedName name="Chemical_Machinery_Services_Industry" localSheetId="3">'[2]Industry Margin - Service'!#REF!</definedName>
    <definedName name="Chemical_Machinery_Services_Industry" localSheetId="11">'[1]Industry Margin - Service'!#REF!</definedName>
    <definedName name="Chemical_Machinery_Services_Industry">'Industry Margin - Service'!#REF!</definedName>
    <definedName name="Chemical_Machinery_Trading" localSheetId="4">'[1]Industry Margin - Trading'!#REF!</definedName>
    <definedName name="Chemical_Machinery_Trading" localSheetId="10">'[1]Industry Margin - Trading'!#REF!</definedName>
    <definedName name="Chemical_Machinery_Trading" localSheetId="6">'[1]Industry Margin - Trading'!#REF!</definedName>
    <definedName name="Chemical_Machinery_Trading" localSheetId="1">'[2]Industry Margin - Trading'!#REF!</definedName>
    <definedName name="Chemical_Machinery_Trading" localSheetId="3">'[2]Industry Margin - Trading'!#REF!</definedName>
    <definedName name="Chemical_Machinery_Trading" localSheetId="11">'[1]Industry Margin - Trading'!#REF!</definedName>
    <definedName name="Chemical_Machinery_Trading">'Industry Margin - Trading'!#REF!</definedName>
    <definedName name="Chemicals__petrochemicals__specility_chemicals_Service_Segment" localSheetId="4">'[1]Industry Margin - Service'!#REF!</definedName>
    <definedName name="Chemicals__petrochemicals__specility_chemicals_Service_Segment" localSheetId="10">'[1]Industry Margin - Service'!#REF!</definedName>
    <definedName name="Chemicals__petrochemicals__specility_chemicals_Service_Segment" localSheetId="6">'[1]Industry Margin - Service'!#REF!</definedName>
    <definedName name="Chemicals__petrochemicals__specility_chemicals_Service_Segment" localSheetId="1">'[2]Industry Margin - Service'!#REF!</definedName>
    <definedName name="Chemicals__petrochemicals__specility_chemicals_Service_Segment" localSheetId="3">'[2]Industry Margin - Service'!#REF!</definedName>
    <definedName name="Chemicals__petrochemicals__specility_chemicals_Service_Segment" localSheetId="11">'[1]Industry Margin - Service'!#REF!</definedName>
    <definedName name="Chemicals__petrochemicals__specility_chemicals_Service_Segment">'Industry Margin - Service'!#REF!</definedName>
    <definedName name="Chemicals_M">'Industry Margin - Mfg'!$C$13:$C$13</definedName>
    <definedName name="Chemicals_petrochemicals_specility_chemicals__Mfg_Segment_">'Industry Margin - Mfg'!$D$13:$DL$13</definedName>
    <definedName name="Chemicals_petrochemicals_specility_chemicals_Trading_Segment">'Industry Margin - Trading'!$C$12:$AF$12</definedName>
    <definedName name="Chemicals_Services_Industry" localSheetId="4">'[1]Industry Margin - Service'!#REF!</definedName>
    <definedName name="Chemicals_Services_Industry" localSheetId="10">'[1]Industry Margin - Service'!#REF!</definedName>
    <definedName name="Chemicals_Services_Industry" localSheetId="6">'[1]Industry Margin - Service'!#REF!</definedName>
    <definedName name="Chemicals_Services_Industry" localSheetId="1">'[2]Industry Margin - Service'!#REF!</definedName>
    <definedName name="Chemicals_Services_Industry" localSheetId="3">'[2]Industry Margin - Service'!#REF!</definedName>
    <definedName name="Chemicals_Services_Industry" localSheetId="11">'[1]Industry Margin - Service'!#REF!</definedName>
    <definedName name="Chemicals_Services_Industry">'Industry Margin - Service'!#REF!</definedName>
    <definedName name="Chemicals_Trading">'Industry Margin - Trading'!$B$12:$B$12</definedName>
    <definedName name="CIBIL_Individual" localSheetId="3">#REF!</definedName>
    <definedName name="CIBIL_Individual">#REF!</definedName>
    <definedName name="CIBIL_Score" localSheetId="3">OFFSET(#REF!,0,0,COUNTA(#REF!),1)</definedName>
    <definedName name="CIBIL_Score">OFFSET(#REF!,0,0,COUNTA(#REF!),1)</definedName>
    <definedName name="CISA" localSheetId="3">'[3]HDFC Life'!#REF!</definedName>
    <definedName name="CISA">'[3]HDFC Life'!#REF!</definedName>
    <definedName name="Clearing_and_Forwarding__Storage_and_Warehouding_agents_Service_Segment" localSheetId="4">'[1]Industry Margin - Service'!#REF!</definedName>
    <definedName name="Clearing_and_Forwarding__Storage_and_Warehouding_agents_Service_Segment" localSheetId="10">'[1]Industry Margin - Service'!#REF!</definedName>
    <definedName name="Clearing_and_Forwarding__Storage_and_Warehouding_agents_Service_Segment" localSheetId="6">'[1]Industry Margin - Service'!#REF!</definedName>
    <definedName name="Clearing_and_Forwarding__Storage_and_Warehouding_agents_Service_Segment" localSheetId="1">'[2]Industry Margin - Service'!#REF!</definedName>
    <definedName name="Clearing_and_Forwarding__Storage_and_Warehouding_agents_Service_Segment" localSheetId="3">'[2]Industry Margin - Service'!#REF!</definedName>
    <definedName name="Clearing_and_Forwarding__Storage_and_Warehouding_agents_Service_Segment" localSheetId="11">'[1]Industry Margin - Service'!#REF!</definedName>
    <definedName name="Clearing_and_Forwarding__Storage_and_Warehouding_agents_Service_Segment">'Industry Margin - Service'!#REF!</definedName>
    <definedName name="Clearing_and_Forwarding_Storage_and_Warehouding_agents__Mfg_Segment_" localSheetId="4">'[1]Industry Margin - Mfg'!#REF!</definedName>
    <definedName name="Clearing_and_Forwarding_Storage_and_Warehouding_agents__Mfg_Segment_" localSheetId="10">'[1]Industry Margin - Mfg'!#REF!</definedName>
    <definedName name="Clearing_and_Forwarding_Storage_and_Warehouding_agents__Mfg_Segment_" localSheetId="6">'[1]Industry Margin - Mfg'!#REF!</definedName>
    <definedName name="Clearing_and_Forwarding_Storage_and_Warehouding_agents__Mfg_Segment_" localSheetId="1">'[2]Industry Margin - Mfg'!#REF!</definedName>
    <definedName name="Clearing_and_Forwarding_Storage_and_Warehouding_agents__Mfg_Segment_" localSheetId="3">'[2]Industry Margin - Mfg'!#REF!</definedName>
    <definedName name="Clearing_and_Forwarding_Storage_and_Warehouding_agents__Mfg_Segment_" localSheetId="11">'[1]Industry Margin - Mfg'!#REF!</definedName>
    <definedName name="Clearing_and_Forwarding_Storage_and_Warehouding_agents__Mfg_Segment_">'Industry Margin - Mfg'!#REF!</definedName>
    <definedName name="Clearing_and_Forwarding_Storage_and_Warehouding_agents_Trading_Segment" localSheetId="4">'[1]Industry Margin - Trading'!#REF!</definedName>
    <definedName name="Clearing_and_Forwarding_Storage_and_Warehouding_agents_Trading_Segment" localSheetId="10">'[1]Industry Margin - Trading'!#REF!</definedName>
    <definedName name="Clearing_and_Forwarding_Storage_and_Warehouding_agents_Trading_Segment" localSheetId="6">'[1]Industry Margin - Trading'!#REF!</definedName>
    <definedName name="Clearing_and_Forwarding_Storage_and_Warehouding_agents_Trading_Segment" localSheetId="1">'[2]Industry Margin - Trading'!#REF!</definedName>
    <definedName name="Clearing_and_Forwarding_Storage_and_Warehouding_agents_Trading_Segment" localSheetId="3">'[2]Industry Margin - Trading'!#REF!</definedName>
    <definedName name="Clearing_and_Forwarding_Storage_and_Warehouding_agents_Trading_Segment" localSheetId="11">'[1]Industry Margin - Trading'!#REF!</definedName>
    <definedName name="Clearing_and_Forwarding_Storage_and_Warehouding_agents_Trading_Segment">'Industry Margin - Trading'!#REF!</definedName>
    <definedName name="Clocks_and_Watches__Mfg_Segment_">'Industry Margin - Mfg'!$D$84:$DL$84</definedName>
    <definedName name="Clocks_and_Watches_Service_Segment" localSheetId="4">'[1]Industry Margin - Service'!#REF!</definedName>
    <definedName name="Clocks_and_Watches_Service_Segment" localSheetId="10">'[1]Industry Margin - Service'!#REF!</definedName>
    <definedName name="Clocks_and_Watches_Service_Segment" localSheetId="6">'[1]Industry Margin - Service'!#REF!</definedName>
    <definedName name="Clocks_and_Watches_Service_Segment" localSheetId="1">'[2]Industry Margin - Service'!#REF!</definedName>
    <definedName name="Clocks_and_Watches_Service_Segment" localSheetId="3">'[2]Industry Margin - Service'!#REF!</definedName>
    <definedName name="Clocks_and_Watches_Service_Segment" localSheetId="11">'[1]Industry Margin - Service'!#REF!</definedName>
    <definedName name="Clocks_and_Watches_Service_Segment">'Industry Margin - Service'!#REF!</definedName>
    <definedName name="Clocks_and_Watches_Trading_Segment">'Industry Margin - Trading'!$C$65:$AF$65</definedName>
    <definedName name="Coaching_Classes__Mfg_Segment_" localSheetId="4">'[1]Industry Margin - Mfg'!#REF!</definedName>
    <definedName name="Coaching_Classes__Mfg_Segment_" localSheetId="10">'[1]Industry Margin - Mfg'!#REF!</definedName>
    <definedName name="Coaching_Classes__Mfg_Segment_" localSheetId="6">'[1]Industry Margin - Mfg'!#REF!</definedName>
    <definedName name="Coaching_Classes__Mfg_Segment_" localSheetId="1">'[2]Industry Margin - Mfg'!#REF!</definedName>
    <definedName name="Coaching_Classes__Mfg_Segment_" localSheetId="3">'[2]Industry Margin - Mfg'!#REF!</definedName>
    <definedName name="Coaching_Classes__Mfg_Segment_" localSheetId="11">'[1]Industry Margin - Mfg'!#REF!</definedName>
    <definedName name="Coaching_Classes__Mfg_Segment_">'Industry Margin - Mfg'!#REF!</definedName>
    <definedName name="Coaching_Classes_Service_Segment" localSheetId="4">'[1]Industry Margin - Service'!#REF!</definedName>
    <definedName name="Coaching_Classes_Service_Segment" localSheetId="10">'[1]Industry Margin - Service'!#REF!</definedName>
    <definedName name="Coaching_Classes_Service_Segment" localSheetId="6">'[1]Industry Margin - Service'!#REF!</definedName>
    <definedName name="Coaching_Classes_Service_Segment" localSheetId="1">'[2]Industry Margin - Service'!#REF!</definedName>
    <definedName name="Coaching_Classes_Service_Segment" localSheetId="3">'[2]Industry Margin - Service'!#REF!</definedName>
    <definedName name="Coaching_Classes_Service_Segment" localSheetId="11">'[1]Industry Margin - Service'!#REF!</definedName>
    <definedName name="Coaching_Classes_Service_Segment">'Industry Margin - Service'!#REF!</definedName>
    <definedName name="Coaching_Classes_Trading_Segment" localSheetId="4">'[1]Industry Margin - Trading'!#REF!</definedName>
    <definedName name="Coaching_Classes_Trading_Segment" localSheetId="10">'[1]Industry Margin - Trading'!#REF!</definedName>
    <definedName name="Coaching_Classes_Trading_Segment" localSheetId="6">'[1]Industry Margin - Trading'!#REF!</definedName>
    <definedName name="Coaching_Classes_Trading_Segment" localSheetId="1">'[2]Industry Margin - Trading'!#REF!</definedName>
    <definedName name="Coaching_Classes_Trading_Segment" localSheetId="3">'[2]Industry Margin - Trading'!#REF!</definedName>
    <definedName name="Coaching_Classes_Trading_Segment" localSheetId="11">'[1]Industry Margin - Trading'!#REF!</definedName>
    <definedName name="Coaching_Classes_Trading_Segment">'Industry Margin - Trading'!#REF!</definedName>
    <definedName name="Coal_and_Lignite__Minerals_Service_Segment" localSheetId="4">'[1]Industry Margin - Service'!#REF!</definedName>
    <definedName name="Coal_and_Lignite__Minerals_Service_Segment" localSheetId="10">'[1]Industry Margin - Service'!#REF!</definedName>
    <definedName name="Coal_and_Lignite__Minerals_Service_Segment" localSheetId="6">'[1]Industry Margin - Service'!#REF!</definedName>
    <definedName name="Coal_and_Lignite__Minerals_Service_Segment" localSheetId="1">'[2]Industry Margin - Service'!#REF!</definedName>
    <definedName name="Coal_and_Lignite__Minerals_Service_Segment" localSheetId="3">'[2]Industry Margin - Service'!#REF!</definedName>
    <definedName name="Coal_and_Lignite__Minerals_Service_Segment" localSheetId="11">'[1]Industry Margin - Service'!#REF!</definedName>
    <definedName name="Coal_and_Lignite__Minerals_Service_Segment">'Industry Margin - Service'!#REF!</definedName>
    <definedName name="Coal_and_Lignite_Minerals__Mfg_Segment_">'Industry Margin - Mfg'!$D$14:$DL$14</definedName>
    <definedName name="Coal_and_Lignite_Minerals_Trading_Segment">'Industry Margin - Trading'!$C$13:$AF$13</definedName>
    <definedName name="Coal_M">'Industry Margin - Mfg'!$C$14</definedName>
    <definedName name="Coal_Services_Industry" localSheetId="4">'[1]Industry Margin - Service'!#REF!</definedName>
    <definedName name="Coal_Services_Industry" localSheetId="10">'[1]Industry Margin - Service'!#REF!</definedName>
    <definedName name="Coal_Services_Industry" localSheetId="6">'[1]Industry Margin - Service'!#REF!</definedName>
    <definedName name="Coal_Services_Industry" localSheetId="1">'[2]Industry Margin - Service'!#REF!</definedName>
    <definedName name="Coal_Services_Industry" localSheetId="3">'[2]Industry Margin - Service'!#REF!</definedName>
    <definedName name="Coal_Services_Industry" localSheetId="11">'[1]Industry Margin - Service'!#REF!</definedName>
    <definedName name="Coal_Services_Industry">'Industry Margin - Service'!#REF!</definedName>
    <definedName name="Coal_Trading">'Industry Margin - Trading'!$B$13</definedName>
    <definedName name="Cocoa__Confectionary__Dairy_packaged_food__bakery_Service_Segment" localSheetId="4">'[1]Industry Margin - Service'!#REF!</definedName>
    <definedName name="Cocoa__Confectionary__Dairy_packaged_food__bakery_Service_Segment" localSheetId="10">'[1]Industry Margin - Service'!#REF!</definedName>
    <definedName name="Cocoa__Confectionary__Dairy_packaged_food__bakery_Service_Segment" localSheetId="6">'[1]Industry Margin - Service'!#REF!</definedName>
    <definedName name="Cocoa__Confectionary__Dairy_packaged_food__bakery_Service_Segment" localSheetId="1">'[2]Industry Margin - Service'!#REF!</definedName>
    <definedName name="Cocoa__Confectionary__Dairy_packaged_food__bakery_Service_Segment" localSheetId="3">'[2]Industry Margin - Service'!#REF!</definedName>
    <definedName name="Cocoa__Confectionary__Dairy_packaged_food__bakery_Service_Segment" localSheetId="11">'[1]Industry Margin - Service'!#REF!</definedName>
    <definedName name="Cocoa__Confectionary__Dairy_packaged_food__bakery_Service_Segment">'Industry Margin - Service'!#REF!</definedName>
    <definedName name="Cocoa_Confectionary_Dairy_packaged_food_bakery__Mfg_Segment_">'Industry Margin - Mfg'!$D$25:$DL$25</definedName>
    <definedName name="Cocoa_Confectionary_Dairy_packaged_food_bakery_Trading_Segment">'Industry Margin - Trading'!$C$25:$AF$25</definedName>
    <definedName name="Coffee_M">'Industry Margin - Mfg'!$C$15</definedName>
    <definedName name="Coffee_Producers_and_coffee_chains__Mfg_Segment_">'Industry Margin - Mfg'!$D$15:$DL$15</definedName>
    <definedName name="Coffee_Producers_and_coffee_chains_Service_Segment" localSheetId="4">'[1]Industry Margin - Service'!#REF!</definedName>
    <definedName name="Coffee_Producers_and_coffee_chains_Service_Segment" localSheetId="10">'[1]Industry Margin - Service'!#REF!</definedName>
    <definedName name="Coffee_Producers_and_coffee_chains_Service_Segment" localSheetId="6">'[1]Industry Margin - Service'!#REF!</definedName>
    <definedName name="Coffee_Producers_and_coffee_chains_Service_Segment" localSheetId="1">'[2]Industry Margin - Service'!#REF!</definedName>
    <definedName name="Coffee_Producers_and_coffee_chains_Service_Segment" localSheetId="3">'[2]Industry Margin - Service'!#REF!</definedName>
    <definedName name="Coffee_Producers_and_coffee_chains_Service_Segment" localSheetId="11">'[1]Industry Margin - Service'!#REF!</definedName>
    <definedName name="Coffee_Producers_and_coffee_chains_Service_Segment">'Industry Margin - Service'!#REF!</definedName>
    <definedName name="Coffee_Producers_and_coffee_chains_Trading_Segment">'Industry Margin - Trading'!$C$14:$AF$14</definedName>
    <definedName name="Coffee_Services_Industry" localSheetId="4">'[1]Industry Margin - Service'!#REF!</definedName>
    <definedName name="Coffee_Services_Industry" localSheetId="10">'[1]Industry Margin - Service'!#REF!</definedName>
    <definedName name="Coffee_Services_Industry" localSheetId="6">'[1]Industry Margin - Service'!#REF!</definedName>
    <definedName name="Coffee_Services_Industry" localSheetId="1">'[2]Industry Margin - Service'!#REF!</definedName>
    <definedName name="Coffee_Services_Industry" localSheetId="3">'[2]Industry Margin - Service'!#REF!</definedName>
    <definedName name="Coffee_Services_Industry" localSheetId="11">'[1]Industry Margin - Service'!#REF!</definedName>
    <definedName name="Coffee_Services_Industry">'Industry Margin - Service'!#REF!</definedName>
    <definedName name="Coffee_Trading">'Industry Margin - Trading'!$B$14</definedName>
    <definedName name="Cold_storage_chains__Mfg_Segment_" localSheetId="4">'[1]Industry Margin - Mfg'!#REF!</definedName>
    <definedName name="Cold_storage_chains__Mfg_Segment_" localSheetId="10">'[1]Industry Margin - Mfg'!#REF!</definedName>
    <definedName name="Cold_storage_chains__Mfg_Segment_" localSheetId="6">'[1]Industry Margin - Mfg'!#REF!</definedName>
    <definedName name="Cold_storage_chains__Mfg_Segment_" localSheetId="1">'[2]Industry Margin - Mfg'!#REF!</definedName>
    <definedName name="Cold_storage_chains__Mfg_Segment_" localSheetId="3">'[2]Industry Margin - Mfg'!#REF!</definedName>
    <definedName name="Cold_storage_chains__Mfg_Segment_" localSheetId="11">'[1]Industry Margin - Mfg'!#REF!</definedName>
    <definedName name="Cold_storage_chains__Mfg_Segment_">'Industry Margin - Mfg'!#REF!</definedName>
    <definedName name="Cold_storage_chains_Service_Segment">'Industry Margin - Service'!$C$5:$AP$5</definedName>
    <definedName name="Cold_storage_chains_Trading_Segment" localSheetId="4">'[1]Industry Margin - Trading'!#REF!</definedName>
    <definedName name="Cold_storage_chains_Trading_Segment" localSheetId="10">'[1]Industry Margin - Trading'!#REF!</definedName>
    <definedName name="Cold_storage_chains_Trading_Segment" localSheetId="6">'[1]Industry Margin - Trading'!#REF!</definedName>
    <definedName name="Cold_storage_chains_Trading_Segment" localSheetId="1">'[2]Industry Margin - Trading'!#REF!</definedName>
    <definedName name="Cold_storage_chains_Trading_Segment" localSheetId="3">'[2]Industry Margin - Trading'!#REF!</definedName>
    <definedName name="Cold_storage_chains_Trading_Segment" localSheetId="11">'[1]Industry Margin - Trading'!#REF!</definedName>
    <definedName name="Cold_storage_chains_Trading_Segment">'Industry Margin - Trading'!#REF!</definedName>
    <definedName name="Cold_Storage_M" localSheetId="4">'[1]Industry Margin - Mfg'!#REF!</definedName>
    <definedName name="Cold_Storage_M" localSheetId="10">'[1]Industry Margin - Mfg'!#REF!</definedName>
    <definedName name="Cold_Storage_M" localSheetId="6">'[1]Industry Margin - Mfg'!#REF!</definedName>
    <definedName name="Cold_Storage_M" localSheetId="1">'[2]Industry Margin - Mfg'!#REF!</definedName>
    <definedName name="Cold_Storage_M" localSheetId="3">'[2]Industry Margin - Mfg'!#REF!</definedName>
    <definedName name="Cold_Storage_M" localSheetId="11">'[1]Industry Margin - Mfg'!#REF!</definedName>
    <definedName name="Cold_Storage_M">'Industry Margin - Mfg'!#REF!</definedName>
    <definedName name="Cold_Storage_Services_Industry">'Industry Margin - Service'!$B$5</definedName>
    <definedName name="Cold_Storage_Trading" localSheetId="4">'[1]Industry Margin - Trading'!#REF!</definedName>
    <definedName name="Cold_Storage_Trading" localSheetId="10">'[1]Industry Margin - Trading'!#REF!</definedName>
    <definedName name="Cold_Storage_Trading" localSheetId="6">'[1]Industry Margin - Trading'!#REF!</definedName>
    <definedName name="Cold_Storage_Trading" localSheetId="1">'[2]Industry Margin - Trading'!#REF!</definedName>
    <definedName name="Cold_Storage_Trading" localSheetId="3">'[2]Industry Margin - Trading'!#REF!</definedName>
    <definedName name="Cold_Storage_Trading" localSheetId="11">'[1]Industry Margin - Trading'!#REF!</definedName>
    <definedName name="Cold_Storage_Trading">'Industry Margin - Trading'!#REF!</definedName>
    <definedName name="Commercial_CIBIL" localSheetId="3">OFFSET(#REF!,0,0,COUNTA(#REF!),1)</definedName>
    <definedName name="Commercial_CIBIL">OFFSET(#REF!,0,0,COUNTA(#REF!),1)</definedName>
    <definedName name="Commercial_CIBIL_Scores" localSheetId="3">OFFSET(#REF!,0,0,COUNTA(#REF!),1)</definedName>
    <definedName name="Commercial_CIBIL_Scores">OFFSET(#REF!,0,0,COUNTA(#REF!),1)</definedName>
    <definedName name="Commercial_residential_industrial_buildings__Mfg_Segment_" localSheetId="4">'[1]Industry Margin - Mfg'!#REF!</definedName>
    <definedName name="Commercial_residential_industrial_buildings__Mfg_Segment_" localSheetId="10">'[1]Industry Margin - Mfg'!#REF!</definedName>
    <definedName name="Commercial_residential_industrial_buildings__Mfg_Segment_" localSheetId="6">'[1]Industry Margin - Mfg'!#REF!</definedName>
    <definedName name="Commercial_residential_industrial_buildings__Mfg_Segment_" localSheetId="1">'[2]Industry Margin - Mfg'!#REF!</definedName>
    <definedName name="Commercial_residential_industrial_buildings__Mfg_Segment_" localSheetId="3">'[2]Industry Margin - Mfg'!#REF!</definedName>
    <definedName name="Commercial_residential_industrial_buildings__Mfg_Segment_" localSheetId="11">'[1]Industry Margin - Mfg'!#REF!</definedName>
    <definedName name="Commercial_residential_industrial_buildings__Mfg_Segment_">'Industry Margin - Mfg'!#REF!</definedName>
    <definedName name="Commercial_residential_industrial_buildings_Service_Segment">'Industry Margin - Service'!$C$37:$AP$37</definedName>
    <definedName name="Commercial_residential_industrial_buildings_Trading_Segment" localSheetId="4">'[1]Industry Margin - Trading'!#REF!</definedName>
    <definedName name="Commercial_residential_industrial_buildings_Trading_Segment" localSheetId="10">'[1]Industry Margin - Trading'!#REF!</definedName>
    <definedName name="Commercial_residential_industrial_buildings_Trading_Segment" localSheetId="6">'[1]Industry Margin - Trading'!#REF!</definedName>
    <definedName name="Commercial_residential_industrial_buildings_Trading_Segment" localSheetId="1">'[2]Industry Margin - Trading'!#REF!</definedName>
    <definedName name="Commercial_residential_industrial_buildings_Trading_Segment" localSheetId="3">'[2]Industry Margin - Trading'!#REF!</definedName>
    <definedName name="Commercial_residential_industrial_buildings_Trading_Segment" localSheetId="11">'[1]Industry Margin - Trading'!#REF!</definedName>
    <definedName name="Commercial_residential_industrial_buildings_Trading_Segment">'Industry Margin - Trading'!#REF!</definedName>
    <definedName name="Commercial_Vehicle_M">'Industry Margin - Mfg'!$C$16</definedName>
    <definedName name="Commercial_Vehicle_Services_Industry">'Industry Margin - Service'!$B$6</definedName>
    <definedName name="Commercial_Vehicle_Trading">'Industry Margin - Trading'!$B$15</definedName>
    <definedName name="Companyname">[5]FAT!$B$4</definedName>
    <definedName name="Compressors__Mfg_Segment_">'Industry Margin - Mfg'!$D$29:$DL$29</definedName>
    <definedName name="Compressors_Service_Segment" localSheetId="4">'[1]Industry Margin - Service'!#REF!</definedName>
    <definedName name="Compressors_Service_Segment" localSheetId="10">'[1]Industry Margin - Service'!#REF!</definedName>
    <definedName name="Compressors_Service_Segment" localSheetId="6">'[1]Industry Margin - Service'!#REF!</definedName>
    <definedName name="Compressors_Service_Segment" localSheetId="1">'[2]Industry Margin - Service'!#REF!</definedName>
    <definedName name="Compressors_Service_Segment" localSheetId="3">'[2]Industry Margin - Service'!#REF!</definedName>
    <definedName name="Compressors_Service_Segment" localSheetId="11">'[1]Industry Margin - Service'!#REF!</definedName>
    <definedName name="Compressors_Service_Segment">'Industry Margin - Service'!#REF!</definedName>
    <definedName name="Compressors_Trading_Segment" localSheetId="4">'[1]Industry Margin - Trading'!#REF!</definedName>
    <definedName name="Compressors_Trading_Segment" localSheetId="10">'[1]Industry Margin - Trading'!#REF!</definedName>
    <definedName name="Compressors_Trading_Segment" localSheetId="6">'[1]Industry Margin - Trading'!#REF!</definedName>
    <definedName name="Compressors_Trading_Segment" localSheetId="1">'[2]Industry Margin - Trading'!#REF!</definedName>
    <definedName name="Compressors_Trading_Segment" localSheetId="3">'[2]Industry Margin - Trading'!#REF!</definedName>
    <definedName name="Compressors_Trading_Segment" localSheetId="11">'[1]Industry Margin - Trading'!#REF!</definedName>
    <definedName name="Compressors_Trading_Segment">'Industry Margin - Trading'!#REF!</definedName>
    <definedName name="Computer_and_Peripherals_M" localSheetId="4">'[1]Industry Margin - Mfg'!#REF!</definedName>
    <definedName name="Computer_and_Peripherals_M" localSheetId="10">'[1]Industry Margin - Mfg'!#REF!</definedName>
    <definedName name="Computer_and_Peripherals_M" localSheetId="6">'[1]Industry Margin - Mfg'!#REF!</definedName>
    <definedName name="Computer_and_Peripherals_M" localSheetId="1">'[2]Industry Margin - Mfg'!#REF!</definedName>
    <definedName name="Computer_and_Peripherals_M" localSheetId="3">'[2]Industry Margin - Mfg'!#REF!</definedName>
    <definedName name="Computer_and_Peripherals_M" localSheetId="11">'[1]Industry Margin - Mfg'!#REF!</definedName>
    <definedName name="Computer_and_Peripherals_M">'Industry Margin - Mfg'!#REF!</definedName>
    <definedName name="Computer_and_Peripherals_Services_Industry">'Industry Margin - Service'!$B$7:$B$7</definedName>
    <definedName name="Computer_and_Peripherals_Trading" localSheetId="4">'[1]Industry Margin - Trading'!#REF!</definedName>
    <definedName name="Computer_and_Peripherals_Trading" localSheetId="10">'[1]Industry Margin - Trading'!#REF!</definedName>
    <definedName name="Computer_and_Peripherals_Trading" localSheetId="6">'[1]Industry Margin - Trading'!#REF!</definedName>
    <definedName name="Computer_and_Peripherals_Trading" localSheetId="1">'[2]Industry Margin - Trading'!#REF!</definedName>
    <definedName name="Computer_and_Peripherals_Trading" localSheetId="3">'[2]Industry Margin - Trading'!#REF!</definedName>
    <definedName name="Computer_and_Peripherals_Trading" localSheetId="11">'[1]Industry Margin - Trading'!#REF!</definedName>
    <definedName name="Computer_and_Peripherals_Trading">'Industry Margin - Trading'!#REF!</definedName>
    <definedName name="Computer_Software_and_Education_and_post_production_animation__Mfg_Segment_" localSheetId="4">'[1]Industry Margin - Mfg'!#REF!</definedName>
    <definedName name="Computer_Software_and_Education_and_post_production_animation__Mfg_Segment_" localSheetId="10">'[1]Industry Margin - Mfg'!#REF!</definedName>
    <definedName name="Computer_Software_and_Education_and_post_production_animation__Mfg_Segment_" localSheetId="6">'[1]Industry Margin - Mfg'!#REF!</definedName>
    <definedName name="Computer_Software_and_Education_and_post_production_animation__Mfg_Segment_" localSheetId="1">'[2]Industry Margin - Mfg'!#REF!</definedName>
    <definedName name="Computer_Software_and_Education_and_post_production_animation__Mfg_Segment_" localSheetId="3">'[2]Industry Margin - Mfg'!#REF!</definedName>
    <definedName name="Computer_Software_and_Education_and_post_production_animation__Mfg_Segment_" localSheetId="11">'[1]Industry Margin - Mfg'!#REF!</definedName>
    <definedName name="Computer_Software_and_Education_and_post_production_animation__Mfg_Segment_">'Industry Margin - Mfg'!#REF!</definedName>
    <definedName name="Computer_Software_and_Education_and_post_production_animation_Service_Segment">'Industry Margin - Service'!$C$21:$AP$21</definedName>
    <definedName name="Computer_Software_and_Education_and_post_production_animation_Trading_Segment" localSheetId="4">'[1]Industry Margin - Trading'!#REF!</definedName>
    <definedName name="Computer_Software_and_Education_and_post_production_animation_Trading_Segment" localSheetId="10">'[1]Industry Margin - Trading'!#REF!</definedName>
    <definedName name="Computer_Software_and_Education_and_post_production_animation_Trading_Segment" localSheetId="6">'[1]Industry Margin - Trading'!#REF!</definedName>
    <definedName name="Computer_Software_and_Education_and_post_production_animation_Trading_Segment" localSheetId="1">'[2]Industry Margin - Trading'!#REF!</definedName>
    <definedName name="Computer_Software_and_Education_and_post_production_animation_Trading_Segment" localSheetId="3">'[2]Industry Margin - Trading'!#REF!</definedName>
    <definedName name="Computer_Software_and_Education_and_post_production_animation_Trading_Segment" localSheetId="11">'[1]Industry Margin - Trading'!#REF!</definedName>
    <definedName name="Computer_Software_and_Education_and_post_production_animation_Trading_Segment">'Industry Margin - Trading'!#REF!</definedName>
    <definedName name="Computers___Hardware_Sales_and_service__networking_and_peripheral_sales_like_UPS_monitor_etc_Service_Segment" localSheetId="4">'[1]Industry Margin - Service'!#REF!</definedName>
    <definedName name="Computers___Hardware_Sales_and_service__networking_and_peripheral_sales_like_UPS_monitor_etc_Service_Segment" localSheetId="10">'[1]Industry Margin - Service'!#REF!</definedName>
    <definedName name="Computers___Hardware_Sales_and_service__networking_and_peripheral_sales_like_UPS_monitor_etc_Service_Segment" localSheetId="6">'[1]Industry Margin - Service'!#REF!</definedName>
    <definedName name="Computers___Hardware_Sales_and_service__networking_and_peripheral_sales_like_UPS_monitor_etc_Service_Segment" localSheetId="1">'[2]Industry Margin - Service'!#REF!</definedName>
    <definedName name="Computers___Hardware_Sales_and_service__networking_and_peripheral_sales_like_UPS_monitor_etc_Service_Segment" localSheetId="3">'[2]Industry Margin - Service'!#REF!</definedName>
    <definedName name="Computers___Hardware_Sales_and_service__networking_and_peripheral_sales_like_UPS_monitor_etc_Service_Segment" localSheetId="11">'[1]Industry Margin - Service'!#REF!</definedName>
    <definedName name="Computers___Hardware_Sales_and_service__networking_and_peripheral_sales_like_UPS_monitor_etc_Service_Segment">'Industry Margin - Service'!#REF!</definedName>
    <definedName name="Computers__Hardware_Sales_and_service_networking_and_peripheral_sales_like_UPS_monitor_etc__Mfg_Segment_" localSheetId="4">'[1]Industry Margin - Mfg'!#REF!</definedName>
    <definedName name="Computers__Hardware_Sales_and_service_networking_and_peripheral_sales_like_UPS_monitor_etc__Mfg_Segment_" localSheetId="10">'[1]Industry Margin - Mfg'!#REF!</definedName>
    <definedName name="Computers__Hardware_Sales_and_service_networking_and_peripheral_sales_like_UPS_monitor_etc__Mfg_Segment_" localSheetId="6">'[1]Industry Margin - Mfg'!#REF!</definedName>
    <definedName name="Computers__Hardware_Sales_and_service_networking_and_peripheral_sales_like_UPS_monitor_etc__Mfg_Segment_" localSheetId="1">'[2]Industry Margin - Mfg'!#REF!</definedName>
    <definedName name="Computers__Hardware_Sales_and_service_networking_and_peripheral_sales_like_UPS_monitor_etc__Mfg_Segment_" localSheetId="3">'[2]Industry Margin - Mfg'!#REF!</definedName>
    <definedName name="Computers__Hardware_Sales_and_service_networking_and_peripheral_sales_like_UPS_monitor_etc__Mfg_Segment_" localSheetId="11">'[1]Industry Margin - Mfg'!#REF!</definedName>
    <definedName name="Computers__Hardware_Sales_and_service_networking_and_peripheral_sales_like_UPS_monitor_etc__Mfg_Segment_">'Industry Margin - Mfg'!#REF!</definedName>
    <definedName name="Computers__Hardware_Sales_and_service_networking_and_peripheral_sales_like_UPS_monitor_etc_Trading_Segment" localSheetId="4">'[1]Industry Margin - Trading'!#REF!</definedName>
    <definedName name="Computers__Hardware_Sales_and_service_networking_and_peripheral_sales_like_UPS_monitor_etc_Trading_Segment" localSheetId="10">'[1]Industry Margin - Trading'!#REF!</definedName>
    <definedName name="Computers__Hardware_Sales_and_service_networking_and_peripheral_sales_like_UPS_monitor_etc_Trading_Segment" localSheetId="6">'[1]Industry Margin - Trading'!#REF!</definedName>
    <definedName name="Computers__Hardware_Sales_and_service_networking_and_peripheral_sales_like_UPS_monitor_etc_Trading_Segment" localSheetId="1">'[2]Industry Margin - Trading'!#REF!</definedName>
    <definedName name="Computers__Hardware_Sales_and_service_networking_and_peripheral_sales_like_UPS_monitor_etc_Trading_Segment" localSheetId="3">'[2]Industry Margin - Trading'!#REF!</definedName>
    <definedName name="Computers__Hardware_Sales_and_service_networking_and_peripheral_sales_like_UPS_monitor_etc_Trading_Segment" localSheetId="11">'[1]Industry Margin - Trading'!#REF!</definedName>
    <definedName name="Computers__Hardware_Sales_and_service_networking_and_peripheral_sales_like_UPS_monitor_etc_Trading_Segment">'Industry Margin - Trading'!#REF!</definedName>
    <definedName name="Constitution" localSheetId="3">OFFSET(#REF!,0,0,COUNTA(#REF!),1)</definedName>
    <definedName name="Constitution">OFFSET(#REF!,0,0,COUNTA(#REF!),1)</definedName>
    <definedName name="Construction_Equipment__Mfg_Segment_" localSheetId="4">'[1]Industry Margin - Mfg'!#REF!</definedName>
    <definedName name="Construction_Equipment__Mfg_Segment_" localSheetId="10">'[1]Industry Margin - Mfg'!#REF!</definedName>
    <definedName name="Construction_Equipment__Mfg_Segment_" localSheetId="6">'[1]Industry Margin - Mfg'!#REF!</definedName>
    <definedName name="Construction_Equipment__Mfg_Segment_" localSheetId="1">'[2]Industry Margin - Mfg'!#REF!</definedName>
    <definedName name="Construction_Equipment__Mfg_Segment_" localSheetId="3">'[2]Industry Margin - Mfg'!#REF!</definedName>
    <definedName name="Construction_Equipment__Mfg_Segment_" localSheetId="11">'[1]Industry Margin - Mfg'!#REF!</definedName>
    <definedName name="Construction_Equipment__Mfg_Segment_">'Industry Margin - Mfg'!#REF!</definedName>
    <definedName name="Construction_Equipment_M" localSheetId="4">'[1]Industry Margin - Mfg'!#REF!</definedName>
    <definedName name="Construction_Equipment_M" localSheetId="10">'[1]Industry Margin - Mfg'!#REF!</definedName>
    <definedName name="Construction_Equipment_M" localSheetId="6">'[1]Industry Margin - Mfg'!#REF!</definedName>
    <definedName name="Construction_Equipment_M" localSheetId="1">'[2]Industry Margin - Mfg'!#REF!</definedName>
    <definedName name="Construction_Equipment_M" localSheetId="3">'[2]Industry Margin - Mfg'!#REF!</definedName>
    <definedName name="Construction_Equipment_M" localSheetId="11">'[1]Industry Margin - Mfg'!#REF!</definedName>
    <definedName name="Construction_Equipment_M">'Industry Margin - Mfg'!#REF!</definedName>
    <definedName name="Construction_Equipment_Service_Segment" localSheetId="4">'[1]Industry Margin - Service'!#REF!</definedName>
    <definedName name="Construction_Equipment_Service_Segment" localSheetId="10">'[1]Industry Margin - Service'!#REF!</definedName>
    <definedName name="Construction_Equipment_Service_Segment" localSheetId="6">'[1]Industry Margin - Service'!#REF!</definedName>
    <definedName name="Construction_Equipment_Service_Segment" localSheetId="1">'[2]Industry Margin - Service'!#REF!</definedName>
    <definedName name="Construction_Equipment_Service_Segment" localSheetId="3">'[2]Industry Margin - Service'!#REF!</definedName>
    <definedName name="Construction_Equipment_Service_Segment" localSheetId="11">'[1]Industry Margin - Service'!#REF!</definedName>
    <definedName name="Construction_Equipment_Service_Segment">'Industry Margin - Service'!#REF!</definedName>
    <definedName name="Construction_Equipment_Services_Industry">'Industry Margin - Service'!$B$10:$B$10</definedName>
    <definedName name="Construction_Equipment_Trading" localSheetId="4">'[1]Industry Margin - Trading'!#REF!</definedName>
    <definedName name="Construction_Equipment_Trading" localSheetId="10">'[1]Industry Margin - Trading'!#REF!</definedName>
    <definedName name="Construction_Equipment_Trading" localSheetId="6">'[1]Industry Margin - Trading'!#REF!</definedName>
    <definedName name="Construction_Equipment_Trading" localSheetId="1">'[2]Industry Margin - Trading'!#REF!</definedName>
    <definedName name="Construction_Equipment_Trading" localSheetId="3">'[2]Industry Margin - Trading'!#REF!</definedName>
    <definedName name="Construction_Equipment_Trading" localSheetId="11">'[1]Industry Margin - Trading'!#REF!</definedName>
    <definedName name="Construction_Equipment_Trading">'Industry Margin - Trading'!#REF!</definedName>
    <definedName name="Construction_Equipment_Trading_Segment" localSheetId="4">'[1]Industry Margin - Trading'!#REF!</definedName>
    <definedName name="Construction_Equipment_Trading_Segment" localSheetId="10">'[1]Industry Margin - Trading'!#REF!</definedName>
    <definedName name="Construction_Equipment_Trading_Segment" localSheetId="6">'[1]Industry Margin - Trading'!#REF!</definedName>
    <definedName name="Construction_Equipment_Trading_Segment" localSheetId="1">'[2]Industry Margin - Trading'!#REF!</definedName>
    <definedName name="Construction_Equipment_Trading_Segment" localSheetId="3">'[2]Industry Margin - Trading'!#REF!</definedName>
    <definedName name="Construction_Equipment_Trading_Segment" localSheetId="11">'[1]Industry Margin - Trading'!#REF!</definedName>
    <definedName name="Construction_Equipment_Trading_Segment">'Industry Margin - Trading'!#REF!</definedName>
    <definedName name="Construction_M" localSheetId="4">'[1]Industry Margin - Mfg'!#REF!</definedName>
    <definedName name="Construction_M" localSheetId="10">'[1]Industry Margin - Mfg'!#REF!</definedName>
    <definedName name="Construction_M" localSheetId="6">'[1]Industry Margin - Mfg'!#REF!</definedName>
    <definedName name="Construction_M" localSheetId="1">'[2]Industry Margin - Mfg'!#REF!</definedName>
    <definedName name="Construction_M" localSheetId="3">'[2]Industry Margin - Mfg'!#REF!</definedName>
    <definedName name="Construction_M" localSheetId="11">'[1]Industry Margin - Mfg'!#REF!</definedName>
    <definedName name="Construction_M">'Industry Margin - Mfg'!#REF!</definedName>
    <definedName name="Construction_materials__ceramic_tiles_Service_Segment" localSheetId="4">'[1]Industry Margin - Service'!#REF!</definedName>
    <definedName name="Construction_materials__ceramic_tiles_Service_Segment" localSheetId="10">'[1]Industry Margin - Service'!#REF!</definedName>
    <definedName name="Construction_materials__ceramic_tiles_Service_Segment" localSheetId="6">'[1]Industry Margin - Service'!#REF!</definedName>
    <definedName name="Construction_materials__ceramic_tiles_Service_Segment" localSheetId="1">'[2]Industry Margin - Service'!#REF!</definedName>
    <definedName name="Construction_materials__ceramic_tiles_Service_Segment" localSheetId="3">'[2]Industry Margin - Service'!#REF!</definedName>
    <definedName name="Construction_materials__ceramic_tiles_Service_Segment" localSheetId="11">'[1]Industry Margin - Service'!#REF!</definedName>
    <definedName name="Construction_materials__ceramic_tiles_Service_Segment">'Industry Margin - Service'!#REF!</definedName>
    <definedName name="Construction_materials_ceramic_tiles__Mfg_Segment_">'Industry Margin - Mfg'!$D$78:$DL$78</definedName>
    <definedName name="Construction_materials_ceramic_tiles_Trading_Segment">'Industry Margin - Trading'!$C$60:$AF$60</definedName>
    <definedName name="Construction_Services_Industry">'Industry Margin - Service'!$B$8:$B$9</definedName>
    <definedName name="Construction_Trading" localSheetId="4">'[1]Industry Margin - Trading'!#REF!</definedName>
    <definedName name="Construction_Trading" localSheetId="10">'[1]Industry Margin - Trading'!#REF!</definedName>
    <definedName name="Construction_Trading" localSheetId="6">'[1]Industry Margin - Trading'!#REF!</definedName>
    <definedName name="Construction_Trading" localSheetId="1">'[2]Industry Margin - Trading'!#REF!</definedName>
    <definedName name="Construction_Trading" localSheetId="3">'[2]Industry Margin - Trading'!#REF!</definedName>
    <definedName name="Construction_Trading" localSheetId="11">'[1]Industry Margin - Trading'!#REF!</definedName>
    <definedName name="Construction_Trading">'Industry Margin - Trading'!#REF!</definedName>
    <definedName name="Consumer_Durables_M" localSheetId="4">'[1]Industry Margin - Mfg'!#REF!</definedName>
    <definedName name="Consumer_Durables_M" localSheetId="10">'[1]Industry Margin - Mfg'!#REF!</definedName>
    <definedName name="Consumer_Durables_M" localSheetId="6">'[1]Industry Margin - Mfg'!#REF!</definedName>
    <definedName name="Consumer_Durables_M" localSheetId="1">'[2]Industry Margin - Mfg'!#REF!</definedName>
    <definedName name="Consumer_Durables_M" localSheetId="3">'[2]Industry Margin - Mfg'!#REF!</definedName>
    <definedName name="Consumer_Durables_M" localSheetId="11">'[1]Industry Margin - Mfg'!#REF!</definedName>
    <definedName name="Consumer_Durables_M">'Industry Margin - Mfg'!#REF!</definedName>
    <definedName name="Consumer_Durables_Services_Industry">'Industry Margin - Service'!$B$11:$B$11</definedName>
    <definedName name="Consumer_Durables_Trading">'Industry Margin - Trading'!$B$16:$B$17</definedName>
    <definedName name="Consumer_Electronic_Spares___Components_Trading_Segment">'Industry Margin - Trading'!$C$17:$AF$17</definedName>
    <definedName name="Consumer_Electronic_Spares_or_Components__Mfg_Segment_" localSheetId="4">'[1]Industry Margin - Mfg'!#REF!</definedName>
    <definedName name="Consumer_Electronic_Spares_or_Components__Mfg_Segment_" localSheetId="10">'[1]Industry Margin - Mfg'!#REF!</definedName>
    <definedName name="Consumer_Electronic_Spares_or_Components__Mfg_Segment_" localSheetId="6">'[1]Industry Margin - Mfg'!#REF!</definedName>
    <definedName name="Consumer_Electronic_Spares_or_Components__Mfg_Segment_" localSheetId="1">'[2]Industry Margin - Mfg'!#REF!</definedName>
    <definedName name="Consumer_Electronic_Spares_or_Components__Mfg_Segment_" localSheetId="3">'[2]Industry Margin - Mfg'!#REF!</definedName>
    <definedName name="Consumer_Electronic_Spares_or_Components__Mfg_Segment_" localSheetId="11">'[1]Industry Margin - Mfg'!#REF!</definedName>
    <definedName name="Consumer_Electronic_Spares_or_Components__Mfg_Segment_">'Industry Margin - Mfg'!#REF!</definedName>
    <definedName name="Consumer_Electronic_Spares_or_Components_Service_Segment" localSheetId="4">'[1]Industry Margin - Service'!#REF!</definedName>
    <definedName name="Consumer_Electronic_Spares_or_Components_Service_Segment" localSheetId="10">'[1]Industry Margin - Service'!#REF!</definedName>
    <definedName name="Consumer_Electronic_Spares_or_Components_Service_Segment" localSheetId="6">'[1]Industry Margin - Service'!#REF!</definedName>
    <definedName name="Consumer_Electronic_Spares_or_Components_Service_Segment" localSheetId="1">'[2]Industry Margin - Service'!#REF!</definedName>
    <definedName name="Consumer_Electronic_Spares_or_Components_Service_Segment" localSheetId="3">'[2]Industry Margin - Service'!#REF!</definedName>
    <definedName name="Consumer_Electronic_Spares_or_Components_Service_Segment" localSheetId="11">'[1]Industry Margin - Service'!#REF!</definedName>
    <definedName name="Consumer_Electronic_Spares_or_Components_Service_Segment">'Industry Margin - Service'!#REF!</definedName>
    <definedName name="Contractor__Mfg_Segment_" localSheetId="4">'[1]Industry Margin - Mfg'!#REF!</definedName>
    <definedName name="Contractor__Mfg_Segment_" localSheetId="10">'[1]Industry Margin - Mfg'!#REF!</definedName>
    <definedName name="Contractor__Mfg_Segment_" localSheetId="6">'[1]Industry Margin - Mfg'!#REF!</definedName>
    <definedName name="Contractor__Mfg_Segment_" localSheetId="1">'[2]Industry Margin - Mfg'!#REF!</definedName>
    <definedName name="Contractor__Mfg_Segment_" localSheetId="3">'[2]Industry Margin - Mfg'!#REF!</definedName>
    <definedName name="Contractor__Mfg_Segment_" localSheetId="11">'[1]Industry Margin - Mfg'!#REF!</definedName>
    <definedName name="Contractor__Mfg_Segment_">'Industry Margin - Mfg'!#REF!</definedName>
    <definedName name="Contractor_Service_Segment">'Industry Margin - Service'!$C$8:$AP$8</definedName>
    <definedName name="Contractor_Trading_Segment" localSheetId="4">'[1]Industry Margin - Trading'!#REF!</definedName>
    <definedName name="Contractor_Trading_Segment" localSheetId="10">'[1]Industry Margin - Trading'!#REF!</definedName>
    <definedName name="Contractor_Trading_Segment" localSheetId="6">'[1]Industry Margin - Trading'!#REF!</definedName>
    <definedName name="Contractor_Trading_Segment" localSheetId="1">'[2]Industry Margin - Trading'!#REF!</definedName>
    <definedName name="Contractor_Trading_Segment" localSheetId="3">'[2]Industry Margin - Trading'!#REF!</definedName>
    <definedName name="Contractor_Trading_Segment" localSheetId="11">'[1]Industry Margin - Trading'!#REF!</definedName>
    <definedName name="Contractor_Trading_Segment">'Industry Margin - Trading'!#REF!</definedName>
    <definedName name="Copper_and_Copper_Products__Mfg_Segment_">'Industry Margin - Mfg'!$D$42:$DL$42</definedName>
    <definedName name="Copper_and_Copper_Products_Service_Segment" localSheetId="4">'[1]Industry Margin - Service'!#REF!</definedName>
    <definedName name="Copper_and_Copper_Products_Service_Segment" localSheetId="10">'[1]Industry Margin - Service'!#REF!</definedName>
    <definedName name="Copper_and_Copper_Products_Service_Segment" localSheetId="6">'[1]Industry Margin - Service'!#REF!</definedName>
    <definedName name="Copper_and_Copper_Products_Service_Segment" localSheetId="1">'[2]Industry Margin - Service'!#REF!</definedName>
    <definedName name="Copper_and_Copper_Products_Service_Segment" localSheetId="3">'[2]Industry Margin - Service'!#REF!</definedName>
    <definedName name="Copper_and_Copper_Products_Service_Segment" localSheetId="11">'[1]Industry Margin - Service'!#REF!</definedName>
    <definedName name="Copper_and_Copper_Products_Service_Segment">'Industry Margin - Service'!#REF!</definedName>
    <definedName name="Copper_and_Copper_Products_Trading_Segment">'Industry Margin - Trading'!$C$34:$AF$34</definedName>
    <definedName name="Cosmetics_and_Toiletries_M">'Industry Margin - Mfg'!$C$17</definedName>
    <definedName name="Cosmetics_and_Toiletries_Services_Industry" localSheetId="4">'[1]Industry Margin - Service'!#REF!</definedName>
    <definedName name="Cosmetics_and_Toiletries_Services_Industry" localSheetId="10">'[1]Industry Margin - Service'!#REF!</definedName>
    <definedName name="Cosmetics_and_Toiletries_Services_Industry" localSheetId="6">'[1]Industry Margin - Service'!#REF!</definedName>
    <definedName name="Cosmetics_and_Toiletries_Services_Industry" localSheetId="1">'[2]Industry Margin - Service'!#REF!</definedName>
    <definedName name="Cosmetics_and_Toiletries_Services_Industry" localSheetId="3">'[2]Industry Margin - Service'!#REF!</definedName>
    <definedName name="Cosmetics_and_Toiletries_Services_Industry" localSheetId="11">'[1]Industry Margin - Service'!#REF!</definedName>
    <definedName name="Cosmetics_and_Toiletries_Services_Industry">'Industry Margin - Service'!#REF!</definedName>
    <definedName name="Cosmetics_and_Toiletries_Trading">'Industry Margin - Trading'!$B$18</definedName>
    <definedName name="Cotton__synthetic__blended__knitted_and_silk_fabric_or_cloth_Service_Segment" localSheetId="4">'[1]Industry Margin - Service'!#REF!</definedName>
    <definedName name="Cotton__synthetic__blended__knitted_and_silk_fabric_or_cloth_Service_Segment" localSheetId="10">'[1]Industry Margin - Service'!#REF!</definedName>
    <definedName name="Cotton__synthetic__blended__knitted_and_silk_fabric_or_cloth_Service_Segment" localSheetId="6">'[1]Industry Margin - Service'!#REF!</definedName>
    <definedName name="Cotton__synthetic__blended__knitted_and_silk_fabric_or_cloth_Service_Segment" localSheetId="1">'[2]Industry Margin - Service'!#REF!</definedName>
    <definedName name="Cotton__synthetic__blended__knitted_and_silk_fabric_or_cloth_Service_Segment" localSheetId="3">'[2]Industry Margin - Service'!#REF!</definedName>
    <definedName name="Cotton__synthetic__blended__knitted_and_silk_fabric_or_cloth_Service_Segment" localSheetId="11">'[1]Industry Margin - Service'!#REF!</definedName>
    <definedName name="Cotton__synthetic__blended__knitted_and_silk_fabric_or_cloth_Service_Segment">'Industry Margin - Service'!#REF!</definedName>
    <definedName name="Cotton_synthetic_blended_knitted_and_silk_fabric_or_cloth__Mfg_Segment_">'Industry Margin - Mfg'!$D$73:$DL$73</definedName>
    <definedName name="Cotton_synthetic_blended_knitted_and_silk_fabric_or_cloth_Trading_Segment">'Industry Margin - Trading'!$C$58:$AF$58</definedName>
    <definedName name="Courier___Local_Service_Segment" localSheetId="4">'[1]Industry Margin - Service'!#REF!</definedName>
    <definedName name="Courier___Local_Service_Segment" localSheetId="10">'[1]Industry Margin - Service'!#REF!</definedName>
    <definedName name="Courier___Local_Service_Segment" localSheetId="6">'[1]Industry Margin - Service'!#REF!</definedName>
    <definedName name="Courier___Local_Service_Segment" localSheetId="1">'[2]Industry Margin - Service'!#REF!</definedName>
    <definedName name="Courier___Local_Service_Segment" localSheetId="3">'[2]Industry Margin - Service'!#REF!</definedName>
    <definedName name="Courier___Local_Service_Segment" localSheetId="11">'[1]Industry Margin - Service'!#REF!</definedName>
    <definedName name="Courier___Local_Service_Segment">'Industry Margin - Service'!#REF!</definedName>
    <definedName name="Courier___Local_Trading_Segment" localSheetId="4">'[1]Industry Margin - Trading'!#REF!</definedName>
    <definedName name="Courier___Local_Trading_Segment" localSheetId="10">'[1]Industry Margin - Trading'!#REF!</definedName>
    <definedName name="Courier___Local_Trading_Segment" localSheetId="6">'[1]Industry Margin - Trading'!#REF!</definedName>
    <definedName name="Courier___Local_Trading_Segment" localSheetId="1">'[2]Industry Margin - Trading'!#REF!</definedName>
    <definedName name="Courier___Local_Trading_Segment" localSheetId="3">'[2]Industry Margin - Trading'!#REF!</definedName>
    <definedName name="Courier___Local_Trading_Segment" localSheetId="11">'[1]Industry Margin - Trading'!#REF!</definedName>
    <definedName name="Courier___Local_Trading_Segment">'Industry Margin - Trading'!#REF!</definedName>
    <definedName name="Courier___MNC_Cos__Trading_Segment" localSheetId="4">'[1]Industry Margin - Trading'!#REF!</definedName>
    <definedName name="Courier___MNC_Cos__Trading_Segment" localSheetId="10">'[1]Industry Margin - Trading'!#REF!</definedName>
    <definedName name="Courier___MNC_Cos__Trading_Segment" localSheetId="6">'[1]Industry Margin - Trading'!#REF!</definedName>
    <definedName name="Courier___MNC_Cos__Trading_Segment" localSheetId="1">'[2]Industry Margin - Trading'!#REF!</definedName>
    <definedName name="Courier___MNC_Cos__Trading_Segment" localSheetId="3">'[2]Industry Margin - Trading'!#REF!</definedName>
    <definedName name="Courier___MNC_Cos__Trading_Segment" localSheetId="11">'[1]Industry Margin - Trading'!#REF!</definedName>
    <definedName name="Courier___MNC_Cos__Trading_Segment">'Industry Margin - Trading'!#REF!</definedName>
    <definedName name="Courier___MNC_Cosor_Service_Segment" localSheetId="4">'[1]Industry Margin - Service'!#REF!</definedName>
    <definedName name="Courier___MNC_Cosor_Service_Segment" localSheetId="10">'[1]Industry Margin - Service'!#REF!</definedName>
    <definedName name="Courier___MNC_Cosor_Service_Segment" localSheetId="6">'[1]Industry Margin - Service'!#REF!</definedName>
    <definedName name="Courier___MNC_Cosor_Service_Segment" localSheetId="1">'[2]Industry Margin - Service'!#REF!</definedName>
    <definedName name="Courier___MNC_Cosor_Service_Segment" localSheetId="3">'[2]Industry Margin - Service'!#REF!</definedName>
    <definedName name="Courier___MNC_Cosor_Service_Segment" localSheetId="11">'[1]Industry Margin - Service'!#REF!</definedName>
    <definedName name="Courier___MNC_Cosor_Service_Segment">'Industry Margin - Service'!#REF!</definedName>
    <definedName name="Courier__Local__Mfg_Segment_" localSheetId="4">'[1]Industry Margin - Mfg'!#REF!</definedName>
    <definedName name="Courier__Local__Mfg_Segment_" localSheetId="10">'[1]Industry Margin - Mfg'!#REF!</definedName>
    <definedName name="Courier__Local__Mfg_Segment_" localSheetId="6">'[1]Industry Margin - Mfg'!#REF!</definedName>
    <definedName name="Courier__Local__Mfg_Segment_" localSheetId="1">'[2]Industry Margin - Mfg'!#REF!</definedName>
    <definedName name="Courier__Local__Mfg_Segment_" localSheetId="3">'[2]Industry Margin - Mfg'!#REF!</definedName>
    <definedName name="Courier__Local__Mfg_Segment_" localSheetId="11">'[1]Industry Margin - Mfg'!#REF!</definedName>
    <definedName name="Courier__Local__Mfg_Segment_">'Industry Margin - Mfg'!#REF!</definedName>
    <definedName name="Courier__MNC_Cosor__Mfg_Segment_" localSheetId="4">'[1]Industry Margin - Mfg'!#REF!</definedName>
    <definedName name="Courier__MNC_Cosor__Mfg_Segment_" localSheetId="10">'[1]Industry Margin - Mfg'!#REF!</definedName>
    <definedName name="Courier__MNC_Cosor__Mfg_Segment_" localSheetId="6">'[1]Industry Margin - Mfg'!#REF!</definedName>
    <definedName name="Courier__MNC_Cosor__Mfg_Segment_" localSheetId="1">'[2]Industry Margin - Mfg'!#REF!</definedName>
    <definedName name="Courier__MNC_Cosor__Mfg_Segment_" localSheetId="3">'[2]Industry Margin - Mfg'!#REF!</definedName>
    <definedName name="Courier__MNC_Cosor__Mfg_Segment_" localSheetId="11">'[1]Industry Margin - Mfg'!#REF!</definedName>
    <definedName name="Courier__MNC_Cosor__Mfg_Segment_">'Industry Margin - Mfg'!#REF!</definedName>
    <definedName name="CRAMS___Formulations___API___Ayurveda___Bulk_Drugs_Trading_Segment" localSheetId="4">'[1]Industry Margin - Trading'!#REF!</definedName>
    <definedName name="CRAMS___Formulations___API___Ayurveda___Bulk_Drugs_Trading_Segment" localSheetId="10">'[1]Industry Margin - Trading'!#REF!</definedName>
    <definedName name="CRAMS___Formulations___API___Ayurveda___Bulk_Drugs_Trading_Segment" localSheetId="6">'[1]Industry Margin - Trading'!#REF!</definedName>
    <definedName name="CRAMS___Formulations___API___Ayurveda___Bulk_Drugs_Trading_Segment" localSheetId="1">'[2]Industry Margin - Trading'!#REF!</definedName>
    <definedName name="CRAMS___Formulations___API___Ayurveda___Bulk_Drugs_Trading_Segment" localSheetId="3">'[2]Industry Margin - Trading'!#REF!</definedName>
    <definedName name="CRAMS___Formulations___API___Ayurveda___Bulk_Drugs_Trading_Segment" localSheetId="11">'[1]Industry Margin - Trading'!#REF!</definedName>
    <definedName name="CRAMS___Formulations___API___Ayurveda___Bulk_Drugs_Trading_Segment">'Industry Margin - Trading'!#REF!</definedName>
    <definedName name="CRAMS_or_Formulations_or_API_or_Ayurveda_or_Bulk_Drugs__Mfg_Segment_">'Industry Margin - Mfg'!$D$54:$DL$54</definedName>
    <definedName name="CRAMS_or_Formulations_or_API_or_Ayurveda_or_Bulk_Drugs_Service_Segment" localSheetId="4">'[1]Industry Margin - Service'!#REF!</definedName>
    <definedName name="CRAMS_or_Formulations_or_API_or_Ayurveda_or_Bulk_Drugs_Service_Segment" localSheetId="10">'[1]Industry Margin - Service'!#REF!</definedName>
    <definedName name="CRAMS_or_Formulations_or_API_or_Ayurveda_or_Bulk_Drugs_Service_Segment" localSheetId="6">'[1]Industry Margin - Service'!#REF!</definedName>
    <definedName name="CRAMS_or_Formulations_or_API_or_Ayurveda_or_Bulk_Drugs_Service_Segment" localSheetId="1">'[2]Industry Margin - Service'!#REF!</definedName>
    <definedName name="CRAMS_or_Formulations_or_API_or_Ayurveda_or_Bulk_Drugs_Service_Segment" localSheetId="3">'[2]Industry Margin - Service'!#REF!</definedName>
    <definedName name="CRAMS_or_Formulations_or_API_or_Ayurveda_or_Bulk_Drugs_Service_Segment" localSheetId="11">'[1]Industry Margin - Service'!#REF!</definedName>
    <definedName name="CRAMS_or_Formulations_or_API_or_Ayurveda_or_Bulk_Drugs_Service_Segment">'Industry Margin - Service'!#REF!</definedName>
    <definedName name="Crude_Oil_and_Natural_Gas__Mfg_Segment_" localSheetId="4">'[1]Industry Margin - Mfg'!#REF!</definedName>
    <definedName name="Crude_Oil_and_Natural_Gas__Mfg_Segment_" localSheetId="10">'[1]Industry Margin - Mfg'!#REF!</definedName>
    <definedName name="Crude_Oil_and_Natural_Gas__Mfg_Segment_" localSheetId="6">'[1]Industry Margin - Mfg'!#REF!</definedName>
    <definedName name="Crude_Oil_and_Natural_Gas__Mfg_Segment_" localSheetId="1">'[2]Industry Margin - Mfg'!#REF!</definedName>
    <definedName name="Crude_Oil_and_Natural_Gas__Mfg_Segment_" localSheetId="3">'[2]Industry Margin - Mfg'!#REF!</definedName>
    <definedName name="Crude_Oil_and_Natural_Gas__Mfg_Segment_" localSheetId="11">'[1]Industry Margin - Mfg'!#REF!</definedName>
    <definedName name="Crude_Oil_and_Natural_Gas__Mfg_Segment_">'Industry Margin - Mfg'!#REF!</definedName>
    <definedName name="Crude_Oil_and_Natural_Gas_Service_Segment" localSheetId="4">'[1]Industry Margin - Service'!#REF!</definedName>
    <definedName name="Crude_Oil_and_Natural_Gas_Service_Segment" localSheetId="10">'[1]Industry Margin - Service'!#REF!</definedName>
    <definedName name="Crude_Oil_and_Natural_Gas_Service_Segment" localSheetId="6">'[1]Industry Margin - Service'!#REF!</definedName>
    <definedName name="Crude_Oil_and_Natural_Gas_Service_Segment" localSheetId="1">'[2]Industry Margin - Service'!#REF!</definedName>
    <definedName name="Crude_Oil_and_Natural_Gas_Service_Segment" localSheetId="3">'[2]Industry Margin - Service'!#REF!</definedName>
    <definedName name="Crude_Oil_and_Natural_Gas_Service_Segment" localSheetId="11">'[1]Industry Margin - Service'!#REF!</definedName>
    <definedName name="Crude_Oil_and_Natural_Gas_Service_Segment">'Industry Margin - Service'!#REF!</definedName>
    <definedName name="Crude_Oil_and_Natural_Gas_Trading_Segment" localSheetId="4">'[1]Industry Margin - Trading'!#REF!</definedName>
    <definedName name="Crude_Oil_and_Natural_Gas_Trading_Segment" localSheetId="10">'[1]Industry Margin - Trading'!#REF!</definedName>
    <definedName name="Crude_Oil_and_Natural_Gas_Trading_Segment" localSheetId="6">'[1]Industry Margin - Trading'!#REF!</definedName>
    <definedName name="Crude_Oil_and_Natural_Gas_Trading_Segment" localSheetId="1">'[2]Industry Margin - Trading'!#REF!</definedName>
    <definedName name="Crude_Oil_and_Natural_Gas_Trading_Segment" localSheetId="3">'[2]Industry Margin - Trading'!#REF!</definedName>
    <definedName name="Crude_Oil_and_Natural_Gas_Trading_Segment" localSheetId="11">'[1]Industry Margin - Trading'!#REF!</definedName>
    <definedName name="Crude_Oil_and_Natural_Gas_Trading_Segment">'Industry Margin - Trading'!#REF!</definedName>
    <definedName name="Cum_Int" localSheetId="3">#REF!</definedName>
    <definedName name="Cum_Int">#REF!</definedName>
    <definedName name="Curr_Accs" localSheetId="3">#REF!</definedName>
    <definedName name="Curr_Accs">#REF!</definedName>
    <definedName name="Customer_Category" localSheetId="3">OFFSET(#REF!,0,0,COUNTA(#REF!),1)</definedName>
    <definedName name="Customer_Category">OFFSET(#REF!,0,0,COUNTA(#REF!),1)</definedName>
    <definedName name="Customer_Type" localSheetId="3">'[6]CAM-NI'!#REF!</definedName>
    <definedName name="Customer_Type">'[6]CAM-NI'!#REF!</definedName>
    <definedName name="Cycle_and_Accessories__Mfg_Segment_" localSheetId="4">'[1]Industry Margin - Mfg'!#REF!</definedName>
    <definedName name="Cycle_and_Accessories__Mfg_Segment_" localSheetId="10">'[1]Industry Margin - Mfg'!#REF!</definedName>
    <definedName name="Cycle_and_Accessories__Mfg_Segment_" localSheetId="6">'[1]Industry Margin - Mfg'!#REF!</definedName>
    <definedName name="Cycle_and_Accessories__Mfg_Segment_" localSheetId="1">'[2]Industry Margin - Mfg'!#REF!</definedName>
    <definedName name="Cycle_and_Accessories__Mfg_Segment_" localSheetId="3">'[2]Industry Margin - Mfg'!#REF!</definedName>
    <definedName name="Cycle_and_Accessories__Mfg_Segment_" localSheetId="11">'[1]Industry Margin - Mfg'!#REF!</definedName>
    <definedName name="Cycle_and_Accessories__Mfg_Segment_">'Industry Margin - Mfg'!#REF!</definedName>
    <definedName name="Cycle_and_Accessories_Service_Segment" localSheetId="4">'[1]Industry Margin - Service'!#REF!</definedName>
    <definedName name="Cycle_and_Accessories_Service_Segment" localSheetId="10">'[1]Industry Margin - Service'!#REF!</definedName>
    <definedName name="Cycle_and_Accessories_Service_Segment" localSheetId="6">'[1]Industry Margin - Service'!#REF!</definedName>
    <definedName name="Cycle_and_Accessories_Service_Segment" localSheetId="1">'[2]Industry Margin - Service'!#REF!</definedName>
    <definedName name="Cycle_and_Accessories_Service_Segment" localSheetId="3">'[2]Industry Margin - Service'!#REF!</definedName>
    <definedName name="Cycle_and_Accessories_Service_Segment" localSheetId="11">'[1]Industry Margin - Service'!#REF!</definedName>
    <definedName name="Cycle_and_Accessories_Service_Segment">'Industry Margin - Service'!#REF!</definedName>
    <definedName name="Cycle_and_Accessories_Trading_Segment" localSheetId="4">'[1]Industry Margin - Trading'!#REF!</definedName>
    <definedName name="Cycle_and_Accessories_Trading_Segment" localSheetId="10">'[1]Industry Margin - Trading'!#REF!</definedName>
    <definedName name="Cycle_and_Accessories_Trading_Segment" localSheetId="6">'[1]Industry Margin - Trading'!#REF!</definedName>
    <definedName name="Cycle_and_Accessories_Trading_Segment" localSheetId="1">'[2]Industry Margin - Trading'!#REF!</definedName>
    <definedName name="Cycle_and_Accessories_Trading_Segment" localSheetId="3">'[2]Industry Margin - Trading'!#REF!</definedName>
    <definedName name="Cycle_and_Accessories_Trading_Segment" localSheetId="11">'[1]Industry Margin - Trading'!#REF!</definedName>
    <definedName name="Cycle_and_Accessories_Trading_Segment">'Industry Margin - Trading'!#REF!</definedName>
    <definedName name="Data" localSheetId="3">#REF!</definedName>
    <definedName name="Data">#REF!</definedName>
    <definedName name="Designation" localSheetId="3">OFFSET(#REF!,0,0,COUNTA(#REF!),1)</definedName>
    <definedName name="Designation">OFFSET(#REF!,0,0,COUNTA(#REF!),1)</definedName>
    <definedName name="Detergent_and_intermediaries__Mfg_Segment_" localSheetId="4">'[1]Industry Margin - Mfg'!#REF!</definedName>
    <definedName name="Detergent_and_intermediaries__Mfg_Segment_" localSheetId="10">'[1]Industry Margin - Mfg'!#REF!</definedName>
    <definedName name="Detergent_and_intermediaries__Mfg_Segment_" localSheetId="6">'[1]Industry Margin - Mfg'!#REF!</definedName>
    <definedName name="Detergent_and_intermediaries__Mfg_Segment_" localSheetId="1">'[2]Industry Margin - Mfg'!#REF!</definedName>
    <definedName name="Detergent_and_intermediaries__Mfg_Segment_" localSheetId="3">'[2]Industry Margin - Mfg'!#REF!</definedName>
    <definedName name="Detergent_and_intermediaries__Mfg_Segment_" localSheetId="11">'[1]Industry Margin - Mfg'!#REF!</definedName>
    <definedName name="Detergent_and_intermediaries__Mfg_Segment_">'Industry Margin - Mfg'!#REF!</definedName>
    <definedName name="Detergent_and_intermediaries_Service_Segment" localSheetId="4">'[1]Industry Margin - Service'!#REF!</definedName>
    <definedName name="Detergent_and_intermediaries_Service_Segment" localSheetId="10">'[1]Industry Margin - Service'!#REF!</definedName>
    <definedName name="Detergent_and_intermediaries_Service_Segment" localSheetId="6">'[1]Industry Margin - Service'!#REF!</definedName>
    <definedName name="Detergent_and_intermediaries_Service_Segment" localSheetId="1">'[2]Industry Margin - Service'!#REF!</definedName>
    <definedName name="Detergent_and_intermediaries_Service_Segment" localSheetId="3">'[2]Industry Margin - Service'!#REF!</definedName>
    <definedName name="Detergent_and_intermediaries_Service_Segment" localSheetId="11">'[1]Industry Margin - Service'!#REF!</definedName>
    <definedName name="Detergent_and_intermediaries_Service_Segment">'Industry Margin - Service'!#REF!</definedName>
    <definedName name="Detergent_and_intermediaries_Trading_Segment" localSheetId="4">'[1]Industry Margin - Trading'!#REF!</definedName>
    <definedName name="Detergent_and_intermediaries_Trading_Segment" localSheetId="10">'[1]Industry Margin - Trading'!#REF!</definedName>
    <definedName name="Detergent_and_intermediaries_Trading_Segment" localSheetId="6">'[1]Industry Margin - Trading'!#REF!</definedName>
    <definedName name="Detergent_and_intermediaries_Trading_Segment" localSheetId="1">'[2]Industry Margin - Trading'!#REF!</definedName>
    <definedName name="Detergent_and_intermediaries_Trading_Segment" localSheetId="3">'[2]Industry Margin - Trading'!#REF!</definedName>
    <definedName name="Detergent_and_intermediaries_Trading_Segment" localSheetId="11">'[1]Industry Margin - Trading'!#REF!</definedName>
    <definedName name="Detergent_and_intermediaries_Trading_Segment">'Industry Margin - Trading'!#REF!</definedName>
    <definedName name="Deviation" localSheetId="4">'[1]Deviation Sheet'!$I$5:$I$7</definedName>
    <definedName name="Deviation" localSheetId="10">'Deviation Sheet'!$I$5:$I$7</definedName>
    <definedName name="Deviation" localSheetId="6">'[1]Deviation Sheet'!$I$5:$I$7</definedName>
    <definedName name="Deviation" localSheetId="1">'[2]Deviation Sheet'!$I$5:$I$7</definedName>
    <definedName name="Deviation" localSheetId="3">'[2]Deviation Sheet'!$I$5:$I$7</definedName>
    <definedName name="Deviation" localSheetId="11">'[1]Deviation Sheet'!$I$5:$I$7</definedName>
    <definedName name="Deviation">#REF!</definedName>
    <definedName name="Deviation_Detail">'Deviation Sheet'!$C$2:$C$25</definedName>
    <definedName name="Diagnostic_Centre__Hospitals_or_Gyms_or_health_Centre_Service_Segment">'Industry Margin - Service'!$C$18:$AP$18</definedName>
    <definedName name="Diagnostic_Centre_Hospitals___Gyms___health_Centre_Trading_Segment" localSheetId="4">'[1]Industry Margin - Trading'!#REF!</definedName>
    <definedName name="Diagnostic_Centre_Hospitals___Gyms___health_Centre_Trading_Segment" localSheetId="10">'[1]Industry Margin - Trading'!#REF!</definedName>
    <definedName name="Diagnostic_Centre_Hospitals___Gyms___health_Centre_Trading_Segment" localSheetId="6">'[1]Industry Margin - Trading'!#REF!</definedName>
    <definedName name="Diagnostic_Centre_Hospitals___Gyms___health_Centre_Trading_Segment" localSheetId="1">'[2]Industry Margin - Trading'!#REF!</definedName>
    <definedName name="Diagnostic_Centre_Hospitals___Gyms___health_Centre_Trading_Segment" localSheetId="3">'[2]Industry Margin - Trading'!#REF!</definedName>
    <definedName name="Diagnostic_Centre_Hospitals___Gyms___health_Centre_Trading_Segment" localSheetId="11">'[1]Industry Margin - Trading'!#REF!</definedName>
    <definedName name="Diagnostic_Centre_Hospitals___Gyms___health_Centre_Trading_Segment">'Industry Margin - Trading'!#REF!</definedName>
    <definedName name="Diagnostic_Centre_Hospitals_or_Gyms_or_health_Centre__Mfg_Segment_" localSheetId="4">'[1]Industry Margin - Mfg'!#REF!</definedName>
    <definedName name="Diagnostic_Centre_Hospitals_or_Gyms_or_health_Centre__Mfg_Segment_" localSheetId="10">'[1]Industry Margin - Mfg'!#REF!</definedName>
    <definedName name="Diagnostic_Centre_Hospitals_or_Gyms_or_health_Centre__Mfg_Segment_" localSheetId="6">'[1]Industry Margin - Mfg'!#REF!</definedName>
    <definedName name="Diagnostic_Centre_Hospitals_or_Gyms_or_health_Centre__Mfg_Segment_" localSheetId="1">'[2]Industry Margin - Mfg'!#REF!</definedName>
    <definedName name="Diagnostic_Centre_Hospitals_or_Gyms_or_health_Centre__Mfg_Segment_" localSheetId="3">'[2]Industry Margin - Mfg'!#REF!</definedName>
    <definedName name="Diagnostic_Centre_Hospitals_or_Gyms_or_health_Centre__Mfg_Segment_" localSheetId="11">'[1]Industry Margin - Mfg'!#REF!</definedName>
    <definedName name="Diagnostic_Centre_Hospitals_or_Gyms_or_health_Centre__Mfg_Segment_">'Industry Margin - Mfg'!#REF!</definedName>
    <definedName name="Disbursement_Mode" localSheetId="3">OFFSET(#REF!,0,0,COUNTA(#REF!),1)</definedName>
    <definedName name="Disbursement_Mode">OFFSET(#REF!,0,0,COUNTA(#REF!),1)</definedName>
    <definedName name="Disributor_Dealers_Trading_Segment" localSheetId="4">'[1]Industry Margin - Trading'!#REF!</definedName>
    <definedName name="Disributor_Dealers_Trading_Segment" localSheetId="10">'[1]Industry Margin - Trading'!#REF!</definedName>
    <definedName name="Disributor_Dealers_Trading_Segment" localSheetId="6">'[1]Industry Margin - Trading'!#REF!</definedName>
    <definedName name="Disributor_Dealers_Trading_Segment" localSheetId="1">'[2]Industry Margin - Trading'!#REF!</definedName>
    <definedName name="Disributor_Dealers_Trading_Segment" localSheetId="3">'[2]Industry Margin - Trading'!#REF!</definedName>
    <definedName name="Disributor_Dealers_Trading_Segment" localSheetId="11">'[1]Industry Margin - Trading'!#REF!</definedName>
    <definedName name="Disributor_Dealers_Trading_Segment">'Industry Margin - Trading'!#REF!</definedName>
    <definedName name="Disributor_or_Dealers__Mfg_Segment_" localSheetId="4">'[1]Industry Margin - Mfg'!#REF!</definedName>
    <definedName name="Disributor_or_Dealers__Mfg_Segment_" localSheetId="10">'[1]Industry Margin - Mfg'!#REF!</definedName>
    <definedName name="Disributor_or_Dealers__Mfg_Segment_" localSheetId="6">'[1]Industry Margin - Mfg'!#REF!</definedName>
    <definedName name="Disributor_or_Dealers__Mfg_Segment_" localSheetId="1">'[2]Industry Margin - Mfg'!#REF!</definedName>
    <definedName name="Disributor_or_Dealers__Mfg_Segment_" localSheetId="3">'[2]Industry Margin - Mfg'!#REF!</definedName>
    <definedName name="Disributor_or_Dealers__Mfg_Segment_" localSheetId="11">'[1]Industry Margin - Mfg'!#REF!</definedName>
    <definedName name="Disributor_or_Dealers__Mfg_Segment_">'Industry Margin - Mfg'!#REF!</definedName>
    <definedName name="Disributor_or_Dealers_Service_Segment" localSheetId="4">'[1]Industry Margin - Service'!#REF!</definedName>
    <definedName name="Disributor_or_Dealers_Service_Segment" localSheetId="10">'[1]Industry Margin - Service'!#REF!</definedName>
    <definedName name="Disributor_or_Dealers_Service_Segment" localSheetId="6">'[1]Industry Margin - Service'!#REF!</definedName>
    <definedName name="Disributor_or_Dealers_Service_Segment" localSheetId="1">'[2]Industry Margin - Service'!#REF!</definedName>
    <definedName name="Disributor_or_Dealers_Service_Segment" localSheetId="3">'[2]Industry Margin - Service'!#REF!</definedName>
    <definedName name="Disributor_or_Dealers_Service_Segment" localSheetId="11">'[1]Industry Margin - Service'!#REF!</definedName>
    <definedName name="Disributor_or_Dealers_Service_Segment">'Industry Margin - Service'!#REF!</definedName>
    <definedName name="Drug_Stores_M">'Industry Margin - Mfg'!$C$18</definedName>
    <definedName name="Drug_Stores_Services_Industry" localSheetId="4">'[1]Industry Margin - Service'!#REF!</definedName>
    <definedName name="Drug_Stores_Services_Industry" localSheetId="10">'[1]Industry Margin - Service'!#REF!</definedName>
    <definedName name="Drug_Stores_Services_Industry" localSheetId="6">'[1]Industry Margin - Service'!#REF!</definedName>
    <definedName name="Drug_Stores_Services_Industry" localSheetId="1">'[2]Industry Margin - Service'!#REF!</definedName>
    <definedName name="Drug_Stores_Services_Industry" localSheetId="3">'[2]Industry Margin - Service'!#REF!</definedName>
    <definedName name="Drug_Stores_Services_Industry" localSheetId="11">'[1]Industry Margin - Service'!#REF!</definedName>
    <definedName name="Drug_Stores_Services_Industry">'Industry Margin - Service'!#REF!</definedName>
    <definedName name="Drug_Stores_Trading">'Industry Margin - Trading'!$B$19</definedName>
    <definedName name="Drugs_and_pharmaceuticals__drug_proprietaries_and_druggists_sundries_Service_Segment" localSheetId="4">'[1]Industry Margin - Service'!#REF!</definedName>
    <definedName name="Drugs_and_pharmaceuticals__drug_proprietaries_and_druggists_sundries_Service_Segment" localSheetId="10">'[1]Industry Margin - Service'!#REF!</definedName>
    <definedName name="Drugs_and_pharmaceuticals__drug_proprietaries_and_druggists_sundries_Service_Segment" localSheetId="6">'[1]Industry Margin - Service'!#REF!</definedName>
    <definedName name="Drugs_and_pharmaceuticals__drug_proprietaries_and_druggists_sundries_Service_Segment" localSheetId="1">'[2]Industry Margin - Service'!#REF!</definedName>
    <definedName name="Drugs_and_pharmaceuticals__drug_proprietaries_and_druggists_sundries_Service_Segment" localSheetId="3">'[2]Industry Margin - Service'!#REF!</definedName>
    <definedName name="Drugs_and_pharmaceuticals__drug_proprietaries_and_druggists_sundries_Service_Segment" localSheetId="11">'[1]Industry Margin - Service'!#REF!</definedName>
    <definedName name="Drugs_and_pharmaceuticals__drug_proprietaries_and_druggists_sundries_Service_Segment">'Industry Margin - Service'!#REF!</definedName>
    <definedName name="Drugs_and_pharmaceuticals_drug_proprietaries_and_druggists_sundries__Mfg_Segment_">'Industry Margin - Mfg'!$D$18:$DL$18</definedName>
    <definedName name="Drugs_and_pharmaceuticals_drug_proprietaries_and_druggists_sundries_Trading_Segment">'Industry Margin - Trading'!$C$19:$AF$19</definedName>
    <definedName name="Dry_Fruits__Mfg_Segment_">'Industry Margin - Mfg'!$D$4:$DL$4</definedName>
    <definedName name="Dry_Fruits_Service_Segment" localSheetId="4">'[1]Industry Margin - Service'!#REF!</definedName>
    <definedName name="Dry_Fruits_Service_Segment" localSheetId="10">'[1]Industry Margin - Service'!#REF!</definedName>
    <definedName name="Dry_Fruits_Service_Segment" localSheetId="6">'[1]Industry Margin - Service'!#REF!</definedName>
    <definedName name="Dry_Fruits_Service_Segment" localSheetId="1">'[2]Industry Margin - Service'!#REF!</definedName>
    <definedName name="Dry_Fruits_Service_Segment" localSheetId="3">'[2]Industry Margin - Service'!#REF!</definedName>
    <definedName name="Dry_Fruits_Service_Segment" localSheetId="11">'[1]Industry Margin - Service'!#REF!</definedName>
    <definedName name="Dry_Fruits_Service_Segment">'Industry Margin - Service'!#REF!</definedName>
    <definedName name="Dry_Fruits_Trading_Segment">'Industry Margin - Trading'!$C$3:$AF$3</definedName>
    <definedName name="Dyeing__cutting__stitching__any_other_process_Service_Segment" localSheetId="4">'[1]Industry Margin - Service'!#REF!</definedName>
    <definedName name="Dyeing__cutting__stitching__any_other_process_Service_Segment" localSheetId="10">'[1]Industry Margin - Service'!#REF!</definedName>
    <definedName name="Dyeing__cutting__stitching__any_other_process_Service_Segment" localSheetId="6">'[1]Industry Margin - Service'!#REF!</definedName>
    <definedName name="Dyeing__cutting__stitching__any_other_process_Service_Segment" localSheetId="1">'[2]Industry Margin - Service'!#REF!</definedName>
    <definedName name="Dyeing__cutting__stitching__any_other_process_Service_Segment" localSheetId="3">'[2]Industry Margin - Service'!#REF!</definedName>
    <definedName name="Dyeing__cutting__stitching__any_other_process_Service_Segment" localSheetId="11">'[1]Industry Margin - Service'!#REF!</definedName>
    <definedName name="Dyeing__cutting__stitching__any_other_process_Service_Segment">'Industry Margin - Service'!#REF!</definedName>
    <definedName name="Dyeing_cutting_stitching_any_other_process__Mfg_Segment_" localSheetId="4">'[1]Industry Margin - Mfg'!#REF!</definedName>
    <definedName name="Dyeing_cutting_stitching_any_other_process__Mfg_Segment_" localSheetId="10">'[1]Industry Margin - Mfg'!#REF!</definedName>
    <definedName name="Dyeing_cutting_stitching_any_other_process__Mfg_Segment_" localSheetId="6">'[1]Industry Margin - Mfg'!#REF!</definedName>
    <definedName name="Dyeing_cutting_stitching_any_other_process__Mfg_Segment_" localSheetId="1">'[2]Industry Margin - Mfg'!#REF!</definedName>
    <definedName name="Dyeing_cutting_stitching_any_other_process__Mfg_Segment_" localSheetId="3">'[2]Industry Margin - Mfg'!#REF!</definedName>
    <definedName name="Dyeing_cutting_stitching_any_other_process__Mfg_Segment_" localSheetId="11">'[1]Industry Margin - Mfg'!#REF!</definedName>
    <definedName name="Dyeing_cutting_stitching_any_other_process__Mfg_Segment_">'Industry Margin - Mfg'!#REF!</definedName>
    <definedName name="Dyeing_cutting_stitching_any_other_process_Trading_Segment" localSheetId="4">'[1]Industry Margin - Trading'!#REF!</definedName>
    <definedName name="Dyeing_cutting_stitching_any_other_process_Trading_Segment" localSheetId="10">'[1]Industry Margin - Trading'!#REF!</definedName>
    <definedName name="Dyeing_cutting_stitching_any_other_process_Trading_Segment" localSheetId="6">'[1]Industry Margin - Trading'!#REF!</definedName>
    <definedName name="Dyeing_cutting_stitching_any_other_process_Trading_Segment" localSheetId="1">'[2]Industry Margin - Trading'!#REF!</definedName>
    <definedName name="Dyeing_cutting_stitching_any_other_process_Trading_Segment" localSheetId="3">'[2]Industry Margin - Trading'!#REF!</definedName>
    <definedName name="Dyeing_cutting_stitching_any_other_process_Trading_Segment" localSheetId="11">'[1]Industry Margin - Trading'!#REF!</definedName>
    <definedName name="Dyeing_cutting_stitching_any_other_process_Trading_Segment">'Industry Margin - Trading'!#REF!</definedName>
    <definedName name="Dyes_and_Pigments__Mfg_Segment_">'Industry Margin - Mfg'!$D$19:$DL$19</definedName>
    <definedName name="Dyes_and_Pigments_M">'Industry Margin - Mfg'!$C$19</definedName>
    <definedName name="Dyes_and_Pigments_Service_Segment" localSheetId="4">'[1]Industry Margin - Service'!#REF!</definedName>
    <definedName name="Dyes_and_Pigments_Service_Segment" localSheetId="10">'[1]Industry Margin - Service'!#REF!</definedName>
    <definedName name="Dyes_and_Pigments_Service_Segment" localSheetId="6">'[1]Industry Margin - Service'!#REF!</definedName>
    <definedName name="Dyes_and_Pigments_Service_Segment" localSheetId="1">'[2]Industry Margin - Service'!#REF!</definedName>
    <definedName name="Dyes_and_Pigments_Service_Segment" localSheetId="3">'[2]Industry Margin - Service'!#REF!</definedName>
    <definedName name="Dyes_and_Pigments_Service_Segment" localSheetId="11">'[1]Industry Margin - Service'!#REF!</definedName>
    <definedName name="Dyes_and_Pigments_Service_Segment">'Industry Margin - Service'!#REF!</definedName>
    <definedName name="Dyes_and_Pigments_Services_Industry" localSheetId="4">'[1]Industry Margin - Service'!#REF!</definedName>
    <definedName name="Dyes_and_Pigments_Services_Industry" localSheetId="10">'[1]Industry Margin - Service'!#REF!</definedName>
    <definedName name="Dyes_and_Pigments_Services_Industry" localSheetId="6">'[1]Industry Margin - Service'!#REF!</definedName>
    <definedName name="Dyes_and_Pigments_Services_Industry" localSheetId="1">'[2]Industry Margin - Service'!#REF!</definedName>
    <definedName name="Dyes_and_Pigments_Services_Industry" localSheetId="3">'[2]Industry Margin - Service'!#REF!</definedName>
    <definedName name="Dyes_and_Pigments_Services_Industry" localSheetId="11">'[1]Industry Margin - Service'!#REF!</definedName>
    <definedName name="Dyes_and_Pigments_Services_Industry">'Industry Margin - Service'!#REF!</definedName>
    <definedName name="Dyes_and_Pigments_Trading">'Industry Margin - Trading'!$B$20</definedName>
    <definedName name="Dyes_and_Pigments_Trading_Segment">'Industry Margin - Trading'!$C$20:$AF$20</definedName>
    <definedName name="Edible_Oils__Mfg_Segment_" localSheetId="4">'[1]Industry Margin - Mfg'!#REF!</definedName>
    <definedName name="Edible_Oils__Mfg_Segment_" localSheetId="10">'[1]Industry Margin - Mfg'!#REF!</definedName>
    <definedName name="Edible_Oils__Mfg_Segment_" localSheetId="6">'[1]Industry Margin - Mfg'!#REF!</definedName>
    <definedName name="Edible_Oils__Mfg_Segment_" localSheetId="1">'[2]Industry Margin - Mfg'!#REF!</definedName>
    <definedName name="Edible_Oils__Mfg_Segment_" localSheetId="3">'[2]Industry Margin - Mfg'!#REF!</definedName>
    <definedName name="Edible_Oils__Mfg_Segment_" localSheetId="11">'[1]Industry Margin - Mfg'!#REF!</definedName>
    <definedName name="Edible_Oils__Mfg_Segment_">'Industry Margin - Mfg'!#REF!</definedName>
    <definedName name="Edible_Oils_M" localSheetId="4">'[1]Industry Margin - Mfg'!#REF!</definedName>
    <definedName name="Edible_Oils_M" localSheetId="10">'[1]Industry Margin - Mfg'!#REF!</definedName>
    <definedName name="Edible_Oils_M" localSheetId="6">'[1]Industry Margin - Mfg'!#REF!</definedName>
    <definedName name="Edible_Oils_M" localSheetId="1">'[2]Industry Margin - Mfg'!#REF!</definedName>
    <definedName name="Edible_Oils_M" localSheetId="3">'[2]Industry Margin - Mfg'!#REF!</definedName>
    <definedName name="Edible_Oils_M" localSheetId="11">'[1]Industry Margin - Mfg'!#REF!</definedName>
    <definedName name="Edible_Oils_M">'Industry Margin - Mfg'!#REF!</definedName>
    <definedName name="Edible_Oils_Service_Segment" localSheetId="4">'[1]Industry Margin - Service'!#REF!</definedName>
    <definedName name="Edible_Oils_Service_Segment" localSheetId="10">'[1]Industry Margin - Service'!#REF!</definedName>
    <definedName name="Edible_Oils_Service_Segment" localSheetId="6">'[1]Industry Margin - Service'!#REF!</definedName>
    <definedName name="Edible_Oils_Service_Segment" localSheetId="1">'[2]Industry Margin - Service'!#REF!</definedName>
    <definedName name="Edible_Oils_Service_Segment" localSheetId="3">'[2]Industry Margin - Service'!#REF!</definedName>
    <definedName name="Edible_Oils_Service_Segment" localSheetId="11">'[1]Industry Margin - Service'!#REF!</definedName>
    <definedName name="Edible_Oils_Service_Segment">'Industry Margin - Service'!#REF!</definedName>
    <definedName name="Edible_Oils_Services_Industry" localSheetId="4">'[1]Industry Margin - Service'!#REF!</definedName>
    <definedName name="Edible_Oils_Services_Industry" localSheetId="10">'[1]Industry Margin - Service'!#REF!</definedName>
    <definedName name="Edible_Oils_Services_Industry" localSheetId="6">'[1]Industry Margin - Service'!#REF!</definedName>
    <definedName name="Edible_Oils_Services_Industry" localSheetId="1">'[2]Industry Margin - Service'!#REF!</definedName>
    <definedName name="Edible_Oils_Services_Industry" localSheetId="3">'[2]Industry Margin - Service'!#REF!</definedName>
    <definedName name="Edible_Oils_Services_Industry" localSheetId="11">'[1]Industry Margin - Service'!#REF!</definedName>
    <definedName name="Edible_Oils_Services_Industry">'Industry Margin - Service'!#REF!</definedName>
    <definedName name="Edible_Oils_Trading">'Industry Margin - Trading'!$B$21</definedName>
    <definedName name="Edible_Oils_Trading_Segment">'Industry Margin - Trading'!$C$21:$AF$21</definedName>
    <definedName name="Education__Mfg_Segment_" localSheetId="4">'[1]Industry Margin - Mfg'!#REF!</definedName>
    <definedName name="Education__Mfg_Segment_" localSheetId="10">'[1]Industry Margin - Mfg'!#REF!</definedName>
    <definedName name="Education__Mfg_Segment_" localSheetId="6">'[1]Industry Margin - Mfg'!#REF!</definedName>
    <definedName name="Education__Mfg_Segment_" localSheetId="1">'[2]Industry Margin - Mfg'!#REF!</definedName>
    <definedName name="Education__Mfg_Segment_" localSheetId="3">'[2]Industry Margin - Mfg'!#REF!</definedName>
    <definedName name="Education__Mfg_Segment_" localSheetId="11">'[1]Industry Margin - Mfg'!#REF!</definedName>
    <definedName name="Education__Mfg_Segment_">'Industry Margin - Mfg'!#REF!</definedName>
    <definedName name="Education_Consulting__Mfg_Segment_" localSheetId="4">'[1]Industry Margin - Mfg'!#REF!</definedName>
    <definedName name="Education_Consulting__Mfg_Segment_" localSheetId="10">'[1]Industry Margin - Mfg'!#REF!</definedName>
    <definedName name="Education_Consulting__Mfg_Segment_" localSheetId="6">'[1]Industry Margin - Mfg'!#REF!</definedName>
    <definedName name="Education_Consulting__Mfg_Segment_" localSheetId="1">'[2]Industry Margin - Mfg'!#REF!</definedName>
    <definedName name="Education_Consulting__Mfg_Segment_" localSheetId="3">'[2]Industry Margin - Mfg'!#REF!</definedName>
    <definedName name="Education_Consulting__Mfg_Segment_" localSheetId="11">'[1]Industry Margin - Mfg'!#REF!</definedName>
    <definedName name="Education_Consulting__Mfg_Segment_">'Industry Margin - Mfg'!#REF!</definedName>
    <definedName name="Education_Consulting_Service_Segment" localSheetId="4">'[1]Industry Margin - Service'!#REF!</definedName>
    <definedName name="Education_Consulting_Service_Segment" localSheetId="10">'[1]Industry Margin - Service'!#REF!</definedName>
    <definedName name="Education_Consulting_Service_Segment" localSheetId="6">'[1]Industry Margin - Service'!#REF!</definedName>
    <definedName name="Education_Consulting_Service_Segment" localSheetId="1">'[2]Industry Margin - Service'!#REF!</definedName>
    <definedName name="Education_Consulting_Service_Segment" localSheetId="3">'[2]Industry Margin - Service'!#REF!</definedName>
    <definedName name="Education_Consulting_Service_Segment" localSheetId="11">'[1]Industry Margin - Service'!#REF!</definedName>
    <definedName name="Education_Consulting_Service_Segment">'Industry Margin - Service'!#REF!</definedName>
    <definedName name="Education_Consulting_Trading_Segment" localSheetId="4">'[1]Industry Margin - Trading'!#REF!</definedName>
    <definedName name="Education_Consulting_Trading_Segment" localSheetId="10">'[1]Industry Margin - Trading'!#REF!</definedName>
    <definedName name="Education_Consulting_Trading_Segment" localSheetId="6">'[1]Industry Margin - Trading'!#REF!</definedName>
    <definedName name="Education_Consulting_Trading_Segment" localSheetId="1">'[2]Industry Margin - Trading'!#REF!</definedName>
    <definedName name="Education_Consulting_Trading_Segment" localSheetId="3">'[2]Industry Margin - Trading'!#REF!</definedName>
    <definedName name="Education_Consulting_Trading_Segment" localSheetId="11">'[1]Industry Margin - Trading'!#REF!</definedName>
    <definedName name="Education_Consulting_Trading_Segment">'Industry Margin - Trading'!#REF!</definedName>
    <definedName name="Education_M" localSheetId="4">'[1]Industry Margin - Mfg'!#REF!</definedName>
    <definedName name="Education_M" localSheetId="10">'[1]Industry Margin - Mfg'!#REF!</definedName>
    <definedName name="Education_M" localSheetId="6">'[1]Industry Margin - Mfg'!#REF!</definedName>
    <definedName name="Education_M" localSheetId="1">'[2]Industry Margin - Mfg'!#REF!</definedName>
    <definedName name="Education_M" localSheetId="3">'[2]Industry Margin - Mfg'!#REF!</definedName>
    <definedName name="Education_M" localSheetId="11">'[1]Industry Margin - Mfg'!#REF!</definedName>
    <definedName name="Education_M">'Industry Margin - Mfg'!#REF!</definedName>
    <definedName name="Education_Service_Segment">'Industry Margin - Service'!$C$12:$AP$12</definedName>
    <definedName name="Education_Services_Industry">'Industry Margin - Service'!$B$12:$B$13</definedName>
    <definedName name="Education_Trading" localSheetId="4">'[1]Industry Margin - Trading'!#REF!</definedName>
    <definedName name="Education_Trading" localSheetId="10">'[1]Industry Margin - Trading'!#REF!</definedName>
    <definedName name="Education_Trading" localSheetId="6">'[1]Industry Margin - Trading'!#REF!</definedName>
    <definedName name="Education_Trading" localSheetId="1">'[2]Industry Margin - Trading'!#REF!</definedName>
    <definedName name="Education_Trading" localSheetId="3">'[2]Industry Margin - Trading'!#REF!</definedName>
    <definedName name="Education_Trading" localSheetId="11">'[1]Industry Margin - Trading'!#REF!</definedName>
    <definedName name="Education_Trading">'Industry Margin - Trading'!#REF!</definedName>
    <definedName name="Education_Trading_Segment" localSheetId="4">'[1]Industry Margin - Trading'!#REF!</definedName>
    <definedName name="Education_Trading_Segment" localSheetId="10">'[1]Industry Margin - Trading'!#REF!</definedName>
    <definedName name="Education_Trading_Segment" localSheetId="6">'[1]Industry Margin - Trading'!#REF!</definedName>
    <definedName name="Education_Trading_Segment" localSheetId="1">'[2]Industry Margin - Trading'!#REF!</definedName>
    <definedName name="Education_Trading_Segment" localSheetId="3">'[2]Industry Margin - Trading'!#REF!</definedName>
    <definedName name="Education_Trading_Segment" localSheetId="11">'[1]Industry Margin - Trading'!#REF!</definedName>
    <definedName name="Education_Trading_Segment">'Industry Margin - Trading'!#REF!</definedName>
    <definedName name="Eff_STax">[3]WKG!$N$2</definedName>
    <definedName name="Electrical_equipments__Mfg_Segment_" localSheetId="4">'[1]Industry Margin - Mfg'!#REF!</definedName>
    <definedName name="Electrical_equipments__Mfg_Segment_" localSheetId="10">'[1]Industry Margin - Mfg'!#REF!</definedName>
    <definedName name="Electrical_equipments__Mfg_Segment_" localSheetId="6">'[1]Industry Margin - Mfg'!#REF!</definedName>
    <definedName name="Electrical_equipments__Mfg_Segment_" localSheetId="1">'[2]Industry Margin - Mfg'!#REF!</definedName>
    <definedName name="Electrical_equipments__Mfg_Segment_" localSheetId="3">'[2]Industry Margin - Mfg'!#REF!</definedName>
    <definedName name="Electrical_equipments__Mfg_Segment_" localSheetId="11">'[1]Industry Margin - Mfg'!#REF!</definedName>
    <definedName name="Electrical_equipments__Mfg_Segment_">'Industry Margin - Mfg'!#REF!</definedName>
    <definedName name="Electrical_equipments_Service_Segment" localSheetId="4">'[1]Industry Margin - Service'!#REF!</definedName>
    <definedName name="Electrical_equipments_Service_Segment" localSheetId="10">'[1]Industry Margin - Service'!#REF!</definedName>
    <definedName name="Electrical_equipments_Service_Segment" localSheetId="6">'[1]Industry Margin - Service'!#REF!</definedName>
    <definedName name="Electrical_equipments_Service_Segment" localSheetId="1">'[2]Industry Margin - Service'!#REF!</definedName>
    <definedName name="Electrical_equipments_Service_Segment" localSheetId="3">'[2]Industry Margin - Service'!#REF!</definedName>
    <definedName name="Electrical_equipments_Service_Segment" localSheetId="11">'[1]Industry Margin - Service'!#REF!</definedName>
    <definedName name="Electrical_equipments_Service_Segment">'Industry Margin - Service'!#REF!</definedName>
    <definedName name="Electrical_equipments_Trading_Segment" localSheetId="4">'[1]Industry Margin - Trading'!#REF!</definedName>
    <definedName name="Electrical_equipments_Trading_Segment" localSheetId="10">'[1]Industry Margin - Trading'!#REF!</definedName>
    <definedName name="Electrical_equipments_Trading_Segment" localSheetId="6">'[1]Industry Margin - Trading'!#REF!</definedName>
    <definedName name="Electrical_equipments_Trading_Segment" localSheetId="1">'[2]Industry Margin - Trading'!#REF!</definedName>
    <definedName name="Electrical_equipments_Trading_Segment" localSheetId="3">'[2]Industry Margin - Trading'!#REF!</definedName>
    <definedName name="Electrical_equipments_Trading_Segment" localSheetId="11">'[1]Industry Margin - Trading'!#REF!</definedName>
    <definedName name="Electrical_equipments_Trading_Segment">'Industry Margin - Trading'!#REF!</definedName>
    <definedName name="Electrical_good_and_equipments__Mfg_Segment_">'Industry Margin - Mfg'!$D$20:$DL$20</definedName>
    <definedName name="Electrical_good_and_equipments_Service_Segment" localSheetId="4">'[1]Industry Margin - Service'!#REF!</definedName>
    <definedName name="Electrical_good_and_equipments_Service_Segment" localSheetId="10">'[1]Industry Margin - Service'!#REF!</definedName>
    <definedName name="Electrical_good_and_equipments_Service_Segment" localSheetId="6">'[1]Industry Margin - Service'!#REF!</definedName>
    <definedName name="Electrical_good_and_equipments_Service_Segment" localSheetId="1">'[2]Industry Margin - Service'!#REF!</definedName>
    <definedName name="Electrical_good_and_equipments_Service_Segment" localSheetId="3">'[2]Industry Margin - Service'!#REF!</definedName>
    <definedName name="Electrical_good_and_equipments_Service_Segment" localSheetId="11">'[1]Industry Margin - Service'!#REF!</definedName>
    <definedName name="Electrical_good_and_equipments_Service_Segment">'Industry Margin - Service'!#REF!</definedName>
    <definedName name="Electrical_good_and_equipments_Trading_Segment">'Industry Margin - Trading'!$C$22:$AF$22</definedName>
    <definedName name="Electricals_M">'Industry Margin - Mfg'!$C$20:$C$20</definedName>
    <definedName name="Electricals_Trading">'Industry Margin - Trading'!$B$22:$B$22</definedName>
    <definedName name="Electrodes_and_Graphite__Mfg_Segment_" localSheetId="4">'[1]Industry Margin - Mfg'!#REF!</definedName>
    <definedName name="Electrodes_and_Graphite__Mfg_Segment_" localSheetId="10">'[1]Industry Margin - Mfg'!#REF!</definedName>
    <definedName name="Electrodes_and_Graphite__Mfg_Segment_" localSheetId="6">'[1]Industry Margin - Mfg'!#REF!</definedName>
    <definedName name="Electrodes_and_Graphite__Mfg_Segment_" localSheetId="1">'[2]Industry Margin - Mfg'!#REF!</definedName>
    <definedName name="Electrodes_and_Graphite__Mfg_Segment_" localSheetId="3">'[2]Industry Margin - Mfg'!#REF!</definedName>
    <definedName name="Electrodes_and_Graphite__Mfg_Segment_" localSheetId="11">'[1]Industry Margin - Mfg'!#REF!</definedName>
    <definedName name="Electrodes_and_Graphite__Mfg_Segment_">'Industry Margin - Mfg'!#REF!</definedName>
    <definedName name="Electrodes_and_Graphite_Service_Segment" localSheetId="4">'[1]Industry Margin - Service'!#REF!</definedName>
    <definedName name="Electrodes_and_Graphite_Service_Segment" localSheetId="10">'[1]Industry Margin - Service'!#REF!</definedName>
    <definedName name="Electrodes_and_Graphite_Service_Segment" localSheetId="6">'[1]Industry Margin - Service'!#REF!</definedName>
    <definedName name="Electrodes_and_Graphite_Service_Segment" localSheetId="1">'[2]Industry Margin - Service'!#REF!</definedName>
    <definedName name="Electrodes_and_Graphite_Service_Segment" localSheetId="3">'[2]Industry Margin - Service'!#REF!</definedName>
    <definedName name="Electrodes_and_Graphite_Service_Segment" localSheetId="11">'[1]Industry Margin - Service'!#REF!</definedName>
    <definedName name="Electrodes_and_Graphite_Service_Segment">'Industry Margin - Service'!#REF!</definedName>
    <definedName name="Electrodes_and_Graphite_Trading_Segment" localSheetId="4">'[1]Industry Margin - Trading'!#REF!</definedName>
    <definedName name="Electrodes_and_Graphite_Trading_Segment" localSheetId="10">'[1]Industry Margin - Trading'!#REF!</definedName>
    <definedName name="Electrodes_and_Graphite_Trading_Segment" localSheetId="6">'[1]Industry Margin - Trading'!#REF!</definedName>
    <definedName name="Electrodes_and_Graphite_Trading_Segment" localSheetId="1">'[2]Industry Margin - Trading'!#REF!</definedName>
    <definedName name="Electrodes_and_Graphite_Trading_Segment" localSheetId="3">'[2]Industry Margin - Trading'!#REF!</definedName>
    <definedName name="Electrodes_and_Graphite_Trading_Segment" localSheetId="11">'[1]Industry Margin - Trading'!#REF!</definedName>
    <definedName name="Electrodes_and_Graphite_Trading_Segment">'Industry Margin - Trading'!#REF!</definedName>
    <definedName name="Electronic_Equipment__Mfg_Segment_" localSheetId="4">'[1]Industry Margin - Mfg'!#REF!</definedName>
    <definedName name="Electronic_Equipment__Mfg_Segment_" localSheetId="10">'[1]Industry Margin - Mfg'!#REF!</definedName>
    <definedName name="Electronic_Equipment__Mfg_Segment_" localSheetId="6">'[1]Industry Margin - Mfg'!#REF!</definedName>
    <definedName name="Electronic_Equipment__Mfg_Segment_" localSheetId="1">'[2]Industry Margin - Mfg'!#REF!</definedName>
    <definedName name="Electronic_Equipment__Mfg_Segment_" localSheetId="3">'[2]Industry Margin - Mfg'!#REF!</definedName>
    <definedName name="Electronic_Equipment__Mfg_Segment_" localSheetId="11">'[1]Industry Margin - Mfg'!#REF!</definedName>
    <definedName name="Electronic_Equipment__Mfg_Segment_">'Industry Margin - Mfg'!#REF!</definedName>
    <definedName name="Electronic_Equipment_Service_Segment">'Industry Margin - Service'!$C$11:$AP$11</definedName>
    <definedName name="Electronic_Equipment_Trading_Segment">'Industry Margin - Trading'!$C$16:$AF$16</definedName>
    <definedName name="EMI_Returns_per_Track" localSheetId="3">OFFSET(#REF!,0,0,COUNTA(#REF!),1)</definedName>
    <definedName name="EMI_Returns_per_Track">OFFSET(#REF!,0,0,COUNTA(#REF!),1)</definedName>
    <definedName name="End_Bal" localSheetId="3">#REF!</definedName>
    <definedName name="End_Bal">#REF!</definedName>
    <definedName name="Engineering__Mfg_Segment_" localSheetId="4">'[1]Industry Margin - Mfg'!#REF!</definedName>
    <definedName name="Engineering__Mfg_Segment_" localSheetId="10">'[1]Industry Margin - Mfg'!#REF!</definedName>
    <definedName name="Engineering__Mfg_Segment_" localSheetId="6">'[1]Industry Margin - Mfg'!#REF!</definedName>
    <definedName name="Engineering__Mfg_Segment_" localSheetId="1">'[2]Industry Margin - Mfg'!#REF!</definedName>
    <definedName name="Engineering__Mfg_Segment_" localSheetId="3">'[2]Industry Margin - Mfg'!#REF!</definedName>
    <definedName name="Engineering__Mfg_Segment_" localSheetId="11">'[1]Industry Margin - Mfg'!#REF!</definedName>
    <definedName name="Engineering__Mfg_Segment_">'Industry Margin - Mfg'!#REF!</definedName>
    <definedName name="Engineering_M">'Industry Margin - Mfg'!$C$21:$C$21</definedName>
    <definedName name="Engineering_Service_Segment">'Industry Margin - Service'!$C$13:$AP$13</definedName>
    <definedName name="Engineering_Services_Industry">'Industry Margin - Service'!$B$13</definedName>
    <definedName name="Engineering_Trading" localSheetId="4">'[1]Industry Margin - Trading'!#REF!</definedName>
    <definedName name="Engineering_Trading" localSheetId="10">'[1]Industry Margin - Trading'!#REF!</definedName>
    <definedName name="Engineering_Trading" localSheetId="6">'[1]Industry Margin - Trading'!#REF!</definedName>
    <definedName name="Engineering_Trading" localSheetId="1">'[2]Industry Margin - Trading'!#REF!</definedName>
    <definedName name="Engineering_Trading" localSheetId="3">'[2]Industry Margin - Trading'!#REF!</definedName>
    <definedName name="Engineering_Trading" localSheetId="11">'[1]Industry Margin - Trading'!#REF!</definedName>
    <definedName name="Engineering_Trading">'Industry Margin - Trading'!#REF!</definedName>
    <definedName name="Engineering_Trading_Segment" localSheetId="4">'[1]Industry Margin - Trading'!#REF!</definedName>
    <definedName name="Engineering_Trading_Segment" localSheetId="10">'[1]Industry Margin - Trading'!#REF!</definedName>
    <definedName name="Engineering_Trading_Segment" localSheetId="6">'[1]Industry Margin - Trading'!#REF!</definedName>
    <definedName name="Engineering_Trading_Segment" localSheetId="1">'[2]Industry Margin - Trading'!#REF!</definedName>
    <definedName name="Engineering_Trading_Segment" localSheetId="3">'[2]Industry Margin - Trading'!#REF!</definedName>
    <definedName name="Engineering_Trading_Segment" localSheetId="11">'[1]Industry Margin - Trading'!#REF!</definedName>
    <definedName name="Engineering_Trading_Segment">'Industry Margin - Trading'!#REF!</definedName>
    <definedName name="Engines__Mfg_Segment_">'Industry Margin - Mfg'!$D$32:$DL$32</definedName>
    <definedName name="Engines_Service_Segment" localSheetId="4">'[1]Industry Margin - Service'!#REF!</definedName>
    <definedName name="Engines_Service_Segment" localSheetId="10">'[1]Industry Margin - Service'!#REF!</definedName>
    <definedName name="Engines_Service_Segment" localSheetId="6">'[1]Industry Margin - Service'!#REF!</definedName>
    <definedName name="Engines_Service_Segment" localSheetId="1">'[2]Industry Margin - Service'!#REF!</definedName>
    <definedName name="Engines_Service_Segment" localSheetId="3">'[2]Industry Margin - Service'!#REF!</definedName>
    <definedName name="Engines_Service_Segment" localSheetId="11">'[1]Industry Margin - Service'!#REF!</definedName>
    <definedName name="Engines_Service_Segment">'Industry Margin - Service'!#REF!</definedName>
    <definedName name="Engines_Trading_Segment" localSheetId="4">'[1]Industry Margin - Trading'!#REF!</definedName>
    <definedName name="Engines_Trading_Segment" localSheetId="10">'[1]Industry Margin - Trading'!#REF!</definedName>
    <definedName name="Engines_Trading_Segment" localSheetId="6">'[1]Industry Margin - Trading'!#REF!</definedName>
    <definedName name="Engines_Trading_Segment" localSheetId="1">'[2]Industry Margin - Trading'!#REF!</definedName>
    <definedName name="Engines_Trading_Segment" localSheetId="3">'[2]Industry Margin - Trading'!#REF!</definedName>
    <definedName name="Engines_Trading_Segment" localSheetId="11">'[1]Industry Margin - Trading'!#REF!</definedName>
    <definedName name="Engines_Trading_Segment">'Industry Margin - Trading'!#REF!</definedName>
    <definedName name="Enterprises_Segment" localSheetId="3">OFFSET(#REF!,0,0,COUNTA(#REF!),1)</definedName>
    <definedName name="Enterprises_Segment">OFFSET(#REF!,0,0,COUNTA(#REF!),1)</definedName>
    <definedName name="Entertainment_and_Leisure_M" localSheetId="4">'[1]Industry Margin - Mfg'!#REF!</definedName>
    <definedName name="Entertainment_and_Leisure_M" localSheetId="10">'[1]Industry Margin - Mfg'!#REF!</definedName>
    <definedName name="Entertainment_and_Leisure_M" localSheetId="6">'[1]Industry Margin - Mfg'!#REF!</definedName>
    <definedName name="Entertainment_and_Leisure_M" localSheetId="1">'[2]Industry Margin - Mfg'!#REF!</definedName>
    <definedName name="Entertainment_and_Leisure_M" localSheetId="3">'[2]Industry Margin - Mfg'!#REF!</definedName>
    <definedName name="Entertainment_and_Leisure_M" localSheetId="11">'[1]Industry Margin - Mfg'!#REF!</definedName>
    <definedName name="Entertainment_and_Leisure_M">'Industry Margin - Mfg'!#REF!</definedName>
    <definedName name="Entertainment_and_Leisure_Services_Industry">'Industry Margin - Service'!$B$14</definedName>
    <definedName name="Entertainment_and_Leisure_Trading" localSheetId="4">'[1]Industry Margin - Trading'!#REF!</definedName>
    <definedName name="Entertainment_and_Leisure_Trading" localSheetId="10">'[1]Industry Margin - Trading'!#REF!</definedName>
    <definedName name="Entertainment_and_Leisure_Trading" localSheetId="6">'[1]Industry Margin - Trading'!#REF!</definedName>
    <definedName name="Entertainment_and_Leisure_Trading" localSheetId="1">'[2]Industry Margin - Trading'!#REF!</definedName>
    <definedName name="Entertainment_and_Leisure_Trading" localSheetId="3">'[2]Industry Margin - Trading'!#REF!</definedName>
    <definedName name="Entertainment_and_Leisure_Trading" localSheetId="11">'[1]Industry Margin - Trading'!#REF!</definedName>
    <definedName name="Entertainment_and_Leisure_Trading">'Industry Margin - Trading'!#REF!</definedName>
    <definedName name="Entertainment_and_Medic_content_provider__motion_picture_production__distribution__exhibition_Service_Segment">'Industry Margin - Service'!$C$15:$AP$15</definedName>
    <definedName name="Entertainment_and_Medic_content_provider_motion_picture_production_distribution_exhibition__Mfg_Segment_" localSheetId="4">'[1]Industry Margin - Mfg'!#REF!</definedName>
    <definedName name="Entertainment_and_Medic_content_provider_motion_picture_production_distribution_exhibition__Mfg_Segment_" localSheetId="10">'[1]Industry Margin - Mfg'!#REF!</definedName>
    <definedName name="Entertainment_and_Medic_content_provider_motion_picture_production_distribution_exhibition__Mfg_Segment_" localSheetId="6">'[1]Industry Margin - Mfg'!#REF!</definedName>
    <definedName name="Entertainment_and_Medic_content_provider_motion_picture_production_distribution_exhibition__Mfg_Segment_" localSheetId="1">'[2]Industry Margin - Mfg'!#REF!</definedName>
    <definedName name="Entertainment_and_Medic_content_provider_motion_picture_production_distribution_exhibition__Mfg_Segment_" localSheetId="3">'[2]Industry Margin - Mfg'!#REF!</definedName>
    <definedName name="Entertainment_and_Medic_content_provider_motion_picture_production_distribution_exhibition__Mfg_Segment_" localSheetId="11">'[1]Industry Margin - Mfg'!#REF!</definedName>
    <definedName name="Entertainment_and_Medic_content_provider_motion_picture_production_distribution_exhibition__Mfg_Segment_">'Industry Margin - Mfg'!#REF!</definedName>
    <definedName name="Entertainment_and_Medic_content_provider_motion_picture_production_distribution_exhibition_Trading_Segment" localSheetId="4">'[1]Industry Margin - Trading'!#REF!</definedName>
    <definedName name="Entertainment_and_Medic_content_provider_motion_picture_production_distribution_exhibition_Trading_Segment" localSheetId="10">'[1]Industry Margin - Trading'!#REF!</definedName>
    <definedName name="Entertainment_and_Medic_content_provider_motion_picture_production_distribution_exhibition_Trading_Segment" localSheetId="6">'[1]Industry Margin - Trading'!#REF!</definedName>
    <definedName name="Entertainment_and_Medic_content_provider_motion_picture_production_distribution_exhibition_Trading_Segment" localSheetId="1">'[2]Industry Margin - Trading'!#REF!</definedName>
    <definedName name="Entertainment_and_Medic_content_provider_motion_picture_production_distribution_exhibition_Trading_Segment" localSheetId="3">'[2]Industry Margin - Trading'!#REF!</definedName>
    <definedName name="Entertainment_and_Medic_content_provider_motion_picture_production_distribution_exhibition_Trading_Segment" localSheetId="11">'[1]Industry Margin - Trading'!#REF!</definedName>
    <definedName name="Entertainment_and_Medic_content_provider_motion_picture_production_distribution_exhibition_Trading_Segment">'Industry Margin - Trading'!#REF!</definedName>
    <definedName name="ERP___any_type_of_protecting_systems___anti_virus_Trading_Segment" localSheetId="4">'[1]Industry Margin - Trading'!#REF!</definedName>
    <definedName name="ERP___any_type_of_protecting_systems___anti_virus_Trading_Segment" localSheetId="10">'[1]Industry Margin - Trading'!#REF!</definedName>
    <definedName name="ERP___any_type_of_protecting_systems___anti_virus_Trading_Segment" localSheetId="6">'[1]Industry Margin - Trading'!#REF!</definedName>
    <definedName name="ERP___any_type_of_protecting_systems___anti_virus_Trading_Segment" localSheetId="1">'[2]Industry Margin - Trading'!#REF!</definedName>
    <definedName name="ERP___any_type_of_protecting_systems___anti_virus_Trading_Segment" localSheetId="3">'[2]Industry Margin - Trading'!#REF!</definedName>
    <definedName name="ERP___any_type_of_protecting_systems___anti_virus_Trading_Segment" localSheetId="11">'[1]Industry Margin - Trading'!#REF!</definedName>
    <definedName name="ERP___any_type_of_protecting_systems___anti_virus_Trading_Segment">'Industry Margin - Trading'!#REF!</definedName>
    <definedName name="ERP_or_any_type_of_protecting_systems_or_anti_virus__Mfg_Segment_" localSheetId="4">'[1]Industry Margin - Mfg'!#REF!</definedName>
    <definedName name="ERP_or_any_type_of_protecting_systems_or_anti_virus__Mfg_Segment_" localSheetId="10">'[1]Industry Margin - Mfg'!#REF!</definedName>
    <definedName name="ERP_or_any_type_of_protecting_systems_or_anti_virus__Mfg_Segment_" localSheetId="6">'[1]Industry Margin - Mfg'!#REF!</definedName>
    <definedName name="ERP_or_any_type_of_protecting_systems_or_anti_virus__Mfg_Segment_" localSheetId="1">'[2]Industry Margin - Mfg'!#REF!</definedName>
    <definedName name="ERP_or_any_type_of_protecting_systems_or_anti_virus__Mfg_Segment_" localSheetId="3">'[2]Industry Margin - Mfg'!#REF!</definedName>
    <definedName name="ERP_or_any_type_of_protecting_systems_or_anti_virus__Mfg_Segment_" localSheetId="11">'[1]Industry Margin - Mfg'!#REF!</definedName>
    <definedName name="ERP_or_any_type_of_protecting_systems_or_anti_virus__Mfg_Segment_">'Industry Margin - Mfg'!#REF!</definedName>
    <definedName name="ERP_or_any_type_of_protecting_systems_or_anti_virus_Service_Segment">'Industry Margin - Service'!$C$23:$AP$23</definedName>
    <definedName name="Excel_BuiltIn__FilterDatabase_1" localSheetId="3">#REF!</definedName>
    <definedName name="Excel_BuiltIn__FilterDatabase_1">#REF!</definedName>
    <definedName name="Executive_search___manpower_servicess_hostel_management_Trading_Segment" localSheetId="4">'[1]Industry Margin - Trading'!#REF!</definedName>
    <definedName name="Executive_search___manpower_servicess_hostel_management_Trading_Segment" localSheetId="10">'[1]Industry Margin - Trading'!#REF!</definedName>
    <definedName name="Executive_search___manpower_servicess_hostel_management_Trading_Segment" localSheetId="6">'[1]Industry Margin - Trading'!#REF!</definedName>
    <definedName name="Executive_search___manpower_servicess_hostel_management_Trading_Segment" localSheetId="1">'[2]Industry Margin - Trading'!#REF!</definedName>
    <definedName name="Executive_search___manpower_servicess_hostel_management_Trading_Segment" localSheetId="3">'[2]Industry Margin - Trading'!#REF!</definedName>
    <definedName name="Executive_search___manpower_servicess_hostel_management_Trading_Segment" localSheetId="11">'[1]Industry Margin - Trading'!#REF!</definedName>
    <definedName name="Executive_search___manpower_servicess_hostel_management_Trading_Segment">'Industry Margin - Trading'!#REF!</definedName>
    <definedName name="Executive_search_or_manpower_servicess__hostel_management_Service_Segment">'Industry Margin - Service'!$C$34:$AP$34</definedName>
    <definedName name="Executive_search_or_manpower_servicess_hostel_management__Mfg_Segment_" localSheetId="4">'[1]Industry Margin - Mfg'!#REF!</definedName>
    <definedName name="Executive_search_or_manpower_servicess_hostel_management__Mfg_Segment_" localSheetId="10">'[1]Industry Margin - Mfg'!#REF!</definedName>
    <definedName name="Executive_search_or_manpower_servicess_hostel_management__Mfg_Segment_" localSheetId="6">'[1]Industry Margin - Mfg'!#REF!</definedName>
    <definedName name="Executive_search_or_manpower_servicess_hostel_management__Mfg_Segment_" localSheetId="1">'[2]Industry Margin - Mfg'!#REF!</definedName>
    <definedName name="Executive_search_or_manpower_servicess_hostel_management__Mfg_Segment_" localSheetId="3">'[2]Industry Margin - Mfg'!#REF!</definedName>
    <definedName name="Executive_search_or_manpower_servicess_hostel_management__Mfg_Segment_" localSheetId="11">'[1]Industry Margin - Mfg'!#REF!</definedName>
    <definedName name="Executive_search_or_manpower_servicess_hostel_management__Mfg_Segment_">'Industry Margin - Mfg'!#REF!</definedName>
    <definedName name="Existing_Loan_Conduct" localSheetId="3">OFFSET(#REF!,0,0,COUNTA(#REF!),1)</definedName>
    <definedName name="Existing_Loan_Conduct">OFFSET(#REF!,0,0,COUNTA(#REF!),1)</definedName>
    <definedName name="Extra_Pay" localSheetId="3">#REF!</definedName>
    <definedName name="Extra_Pay">#REF!</definedName>
    <definedName name="F_Interest">[4]FACTOR_INT!$D$7:$AF$63</definedName>
    <definedName name="F_Moratorium">[4]FACTOR_MORATORIUM!$D$7:$AF$63</definedName>
    <definedName name="F_Mortality">[4]FACTOR_MORT!$D$7:$AF$63</definedName>
    <definedName name="F_TI">[4]FACTOR_TI!$D$7:$AF$63</definedName>
    <definedName name="fatversion">[5]PD!$G$1</definedName>
    <definedName name="FCU_Waived" localSheetId="3">OFFSET(#REF!,0,0,COUNTA(#REF!),1)</definedName>
    <definedName name="FCU_Waived">OFFSET(#REF!,0,0,COUNTA(#REF!),1)</definedName>
    <definedName name="Fertiliser_M">'Industry Margin - Mfg'!$C$22</definedName>
    <definedName name="Fertiliser_Services_Industry" localSheetId="4">'[1]Industry Margin - Service'!#REF!</definedName>
    <definedName name="Fertiliser_Services_Industry" localSheetId="10">'[1]Industry Margin - Service'!#REF!</definedName>
    <definedName name="Fertiliser_Services_Industry" localSheetId="6">'[1]Industry Margin - Service'!#REF!</definedName>
    <definedName name="Fertiliser_Services_Industry" localSheetId="1">'[2]Industry Margin - Service'!#REF!</definedName>
    <definedName name="Fertiliser_Services_Industry" localSheetId="3">'[2]Industry Margin - Service'!#REF!</definedName>
    <definedName name="Fertiliser_Services_Industry" localSheetId="11">'[1]Industry Margin - Service'!#REF!</definedName>
    <definedName name="Fertiliser_Services_Industry">'Industry Margin - Service'!#REF!</definedName>
    <definedName name="Fertiliser_Trading">'Industry Margin - Trading'!$B$23</definedName>
    <definedName name="Fertilisers__Mfg_Segment_">'Industry Margin - Mfg'!$D$22:$DL$22</definedName>
    <definedName name="Fertilisers_Service_Segment" localSheetId="4">'[1]Industry Margin - Service'!#REF!</definedName>
    <definedName name="Fertilisers_Service_Segment" localSheetId="10">'[1]Industry Margin - Service'!#REF!</definedName>
    <definedName name="Fertilisers_Service_Segment" localSheetId="6">'[1]Industry Margin - Service'!#REF!</definedName>
    <definedName name="Fertilisers_Service_Segment" localSheetId="1">'[2]Industry Margin - Service'!#REF!</definedName>
    <definedName name="Fertilisers_Service_Segment" localSheetId="3">'[2]Industry Margin - Service'!#REF!</definedName>
    <definedName name="Fertilisers_Service_Segment" localSheetId="11">'[1]Industry Margin - Service'!#REF!</definedName>
    <definedName name="Fertilisers_Service_Segment">'Industry Margin - Service'!#REF!</definedName>
    <definedName name="Fertilisers_Trading_Segment">'Industry Margin - Trading'!$C$23:$AF$23</definedName>
    <definedName name="FI" localSheetId="4">[1]Sheet1!$K$5:$K$8</definedName>
    <definedName name="FI" localSheetId="10">[1]Sheet1!$K$5:$K$8</definedName>
    <definedName name="FI" localSheetId="6">[1]Sheet1!$K$5:$K$8</definedName>
    <definedName name="FI" localSheetId="1">[2]Sheet1!$K$5:$K$8</definedName>
    <definedName name="FI" localSheetId="3">[2]Sheet1!$K$5:$K$8</definedName>
    <definedName name="FI" localSheetId="11">[1]Sheet1!$K$5:$K$8</definedName>
    <definedName name="FI">#REF!</definedName>
    <definedName name="FI_Verification" localSheetId="3">OFFSET(#REF!,0,0,COUNTA(#REF!),1)</definedName>
    <definedName name="FI_Verification">OFFSET(#REF!,0,0,COUNTA(#REF!),1)</definedName>
    <definedName name="Film_Industry_M" localSheetId="4">'[1]Industry Margin - Mfg'!#REF!</definedName>
    <definedName name="Film_Industry_M" localSheetId="10">'[1]Industry Margin - Mfg'!#REF!</definedName>
    <definedName name="Film_Industry_M" localSheetId="6">'[1]Industry Margin - Mfg'!#REF!</definedName>
    <definedName name="Film_Industry_M" localSheetId="1">'[2]Industry Margin - Mfg'!#REF!</definedName>
    <definedName name="Film_Industry_M" localSheetId="3">'[2]Industry Margin - Mfg'!#REF!</definedName>
    <definedName name="Film_Industry_M" localSheetId="11">'[1]Industry Margin - Mfg'!#REF!</definedName>
    <definedName name="Film_Industry_M">'Industry Margin - Mfg'!#REF!</definedName>
    <definedName name="Film_Industry_Services_Industry">'Industry Margin - Service'!$B$15</definedName>
    <definedName name="Film_Industry_Trading" localSheetId="4">'[1]Industry Margin - Trading'!#REF!</definedName>
    <definedName name="Film_Industry_Trading" localSheetId="10">'[1]Industry Margin - Trading'!#REF!</definedName>
    <definedName name="Film_Industry_Trading" localSheetId="6">'[1]Industry Margin - Trading'!#REF!</definedName>
    <definedName name="Film_Industry_Trading" localSheetId="1">'[2]Industry Margin - Trading'!#REF!</definedName>
    <definedName name="Film_Industry_Trading" localSheetId="3">'[2]Industry Margin - Trading'!#REF!</definedName>
    <definedName name="Film_Industry_Trading" localSheetId="11">'[1]Industry Margin - Trading'!#REF!</definedName>
    <definedName name="Film_Industry_Trading">'Industry Margin - Trading'!#REF!</definedName>
    <definedName name="Finance_relared_companies_and_consultancies__advisory_firms_Service_Segment">'Industry Margin - Service'!$C$16:$AP$16</definedName>
    <definedName name="Finance_relared_companies_and_consultancies__advisory_firms_Trading_Segment" localSheetId="4">'[1]Industry Margin - Trading'!#REF!</definedName>
    <definedName name="Finance_relared_companies_and_consultancies__advisory_firms_Trading_Segment" localSheetId="10">'[1]Industry Margin - Trading'!#REF!</definedName>
    <definedName name="Finance_relared_companies_and_consultancies__advisory_firms_Trading_Segment" localSheetId="6">'[1]Industry Margin - Trading'!#REF!</definedName>
    <definedName name="Finance_relared_companies_and_consultancies__advisory_firms_Trading_Segment" localSheetId="1">'[2]Industry Margin - Trading'!#REF!</definedName>
    <definedName name="Finance_relared_companies_and_consultancies__advisory_firms_Trading_Segment" localSheetId="3">'[2]Industry Margin - Trading'!#REF!</definedName>
    <definedName name="Finance_relared_companies_and_consultancies__advisory_firms_Trading_Segment" localSheetId="11">'[1]Industry Margin - Trading'!#REF!</definedName>
    <definedName name="Finance_relared_companies_and_consultancies__advisory_firms_Trading_Segment">'Industry Margin - Trading'!#REF!</definedName>
    <definedName name="Finance_relared_companies_and_consultancies_advisory_firms__Mfg_Segment_" localSheetId="4">'[1]Industry Margin - Mfg'!#REF!</definedName>
    <definedName name="Finance_relared_companies_and_consultancies_advisory_firms__Mfg_Segment_" localSheetId="10">'[1]Industry Margin - Mfg'!#REF!</definedName>
    <definedName name="Finance_relared_companies_and_consultancies_advisory_firms__Mfg_Segment_" localSheetId="6">'[1]Industry Margin - Mfg'!#REF!</definedName>
    <definedName name="Finance_relared_companies_and_consultancies_advisory_firms__Mfg_Segment_" localSheetId="1">'[2]Industry Margin - Mfg'!#REF!</definedName>
    <definedName name="Finance_relared_companies_and_consultancies_advisory_firms__Mfg_Segment_" localSheetId="3">'[2]Industry Margin - Mfg'!#REF!</definedName>
    <definedName name="Finance_relared_companies_and_consultancies_advisory_firms__Mfg_Segment_" localSheetId="11">'[1]Industry Margin - Mfg'!#REF!</definedName>
    <definedName name="Finance_relared_companies_and_consultancies_advisory_firms__Mfg_Segment_">'Industry Margin - Mfg'!#REF!</definedName>
    <definedName name="Financers" localSheetId="3">OFFSET(#REF!,0,0,COUNTA(#REF!),1)</definedName>
    <definedName name="Financers">OFFSET(#REF!,0,0,COUNTA(#REF!),1)</definedName>
    <definedName name="Financial_Services_M" localSheetId="4">'[1]Industry Margin - Mfg'!#REF!</definedName>
    <definedName name="Financial_Services_M" localSheetId="10">'[1]Industry Margin - Mfg'!#REF!</definedName>
    <definedName name="Financial_Services_M" localSheetId="6">'[1]Industry Margin - Mfg'!#REF!</definedName>
    <definedName name="Financial_Services_M" localSheetId="1">'[2]Industry Margin - Mfg'!#REF!</definedName>
    <definedName name="Financial_Services_M" localSheetId="3">'[2]Industry Margin - Mfg'!#REF!</definedName>
    <definedName name="Financial_Services_M" localSheetId="11">'[1]Industry Margin - Mfg'!#REF!</definedName>
    <definedName name="Financial_Services_M">'Industry Margin - Mfg'!#REF!</definedName>
    <definedName name="Financial_Services_Services_Industry">'Industry Margin - Service'!$B$16</definedName>
    <definedName name="Financial_Services_Trading" localSheetId="4">'[1]Industry Margin - Trading'!#REF!</definedName>
    <definedName name="Financial_Services_Trading" localSheetId="10">'[1]Industry Margin - Trading'!#REF!</definedName>
    <definedName name="Financial_Services_Trading" localSheetId="6">'[1]Industry Margin - Trading'!#REF!</definedName>
    <definedName name="Financial_Services_Trading" localSheetId="1">'[2]Industry Margin - Trading'!#REF!</definedName>
    <definedName name="Financial_Services_Trading" localSheetId="3">'[2]Industry Margin - Trading'!#REF!</definedName>
    <definedName name="Financial_Services_Trading" localSheetId="11">'[1]Industry Margin - Trading'!#REF!</definedName>
    <definedName name="Financial_Services_Trading">'Industry Margin - Trading'!#REF!</definedName>
    <definedName name="Financial_Year" localSheetId="3">OFFSET(#REF!,0,0,COUNTA(#REF!),1)</definedName>
    <definedName name="Financial_Year">OFFSET(#REF!,0,0,COUNTA(#REF!),1)</definedName>
    <definedName name="FirmType" localSheetId="4">[1]Sheet8!$D$2:$D$9</definedName>
    <definedName name="FirmType" localSheetId="10">[1]Sheet8!$D$2:$D$9</definedName>
    <definedName name="FirmType" localSheetId="6">[1]Sheet8!$D$2:$D$9</definedName>
    <definedName name="FirmType" localSheetId="1">[2]Sheet8!$D$2:$D$9</definedName>
    <definedName name="FirmType" localSheetId="3">[2]Sheet8!$D$2:$D$9</definedName>
    <definedName name="FirmType" localSheetId="11">[1]Sheet8!$D$2:$D$9</definedName>
    <definedName name="FirmType">#REF!</definedName>
    <definedName name="Flight_operator__Mfg_Segment_" localSheetId="4">'[1]Industry Margin - Mfg'!#REF!</definedName>
    <definedName name="Flight_operator__Mfg_Segment_" localSheetId="10">'[1]Industry Margin - Mfg'!#REF!</definedName>
    <definedName name="Flight_operator__Mfg_Segment_" localSheetId="6">'[1]Industry Margin - Mfg'!#REF!</definedName>
    <definedName name="Flight_operator__Mfg_Segment_" localSheetId="1">'[2]Industry Margin - Mfg'!#REF!</definedName>
    <definedName name="Flight_operator__Mfg_Segment_" localSheetId="3">'[2]Industry Margin - Mfg'!#REF!</definedName>
    <definedName name="Flight_operator__Mfg_Segment_" localSheetId="11">'[1]Industry Margin - Mfg'!#REF!</definedName>
    <definedName name="Flight_operator__Mfg_Segment_">'Industry Margin - Mfg'!#REF!</definedName>
    <definedName name="Flight_operator_Service_Segment" localSheetId="4">'[1]Industry Margin - Service'!#REF!</definedName>
    <definedName name="Flight_operator_Service_Segment" localSheetId="10">'[1]Industry Margin - Service'!#REF!</definedName>
    <definedName name="Flight_operator_Service_Segment" localSheetId="6">'[1]Industry Margin - Service'!#REF!</definedName>
    <definedName name="Flight_operator_Service_Segment" localSheetId="1">'[2]Industry Margin - Service'!#REF!</definedName>
    <definedName name="Flight_operator_Service_Segment" localSheetId="3">'[2]Industry Margin - Service'!#REF!</definedName>
    <definedName name="Flight_operator_Service_Segment" localSheetId="11">'[1]Industry Margin - Service'!#REF!</definedName>
    <definedName name="Flight_operator_Service_Segment">'Industry Margin - Service'!#REF!</definedName>
    <definedName name="Flight_operator_Trading_Segment" localSheetId="4">'[1]Industry Margin - Trading'!#REF!</definedName>
    <definedName name="Flight_operator_Trading_Segment" localSheetId="10">'[1]Industry Margin - Trading'!#REF!</definedName>
    <definedName name="Flight_operator_Trading_Segment" localSheetId="6">'[1]Industry Margin - Trading'!#REF!</definedName>
    <definedName name="Flight_operator_Trading_Segment" localSheetId="1">'[2]Industry Margin - Trading'!#REF!</definedName>
    <definedName name="Flight_operator_Trading_Segment" localSheetId="3">'[2]Industry Margin - Trading'!#REF!</definedName>
    <definedName name="Flight_operator_Trading_Segment" localSheetId="11">'[1]Industry Margin - Trading'!#REF!</definedName>
    <definedName name="Flight_operator_Trading_Segment">'Industry Margin - Trading'!#REF!</definedName>
    <definedName name="Floriculture__Mfg_Segment_" localSheetId="4">'[1]Industry Margin - Mfg'!#REF!</definedName>
    <definedName name="Floriculture__Mfg_Segment_" localSheetId="10">'[1]Industry Margin - Mfg'!#REF!</definedName>
    <definedName name="Floriculture__Mfg_Segment_" localSheetId="6">'[1]Industry Margin - Mfg'!#REF!</definedName>
    <definedName name="Floriculture__Mfg_Segment_" localSheetId="1">'[2]Industry Margin - Mfg'!#REF!</definedName>
    <definedName name="Floriculture__Mfg_Segment_" localSheetId="3">'[2]Industry Margin - Mfg'!#REF!</definedName>
    <definedName name="Floriculture__Mfg_Segment_" localSheetId="11">'[1]Industry Margin - Mfg'!#REF!</definedName>
    <definedName name="Floriculture__Mfg_Segment_">'Industry Margin - Mfg'!#REF!</definedName>
    <definedName name="Floriculture_Service_Segment" localSheetId="4">'[1]Industry Margin - Service'!#REF!</definedName>
    <definedName name="Floriculture_Service_Segment" localSheetId="10">'[1]Industry Margin - Service'!#REF!</definedName>
    <definedName name="Floriculture_Service_Segment" localSheetId="6">'[1]Industry Margin - Service'!#REF!</definedName>
    <definedName name="Floriculture_Service_Segment" localSheetId="1">'[2]Industry Margin - Service'!#REF!</definedName>
    <definedName name="Floriculture_Service_Segment" localSheetId="3">'[2]Industry Margin - Service'!#REF!</definedName>
    <definedName name="Floriculture_Service_Segment" localSheetId="11">'[1]Industry Margin - Service'!#REF!</definedName>
    <definedName name="Floriculture_Service_Segment">'Industry Margin - Service'!#REF!</definedName>
    <definedName name="Floriculture_Trading_Segment">'Industry Margin - Trading'!$C$4:$AF$4</definedName>
    <definedName name="FMCG_M" localSheetId="4">'[1]Industry Margin - Mfg'!#REF!</definedName>
    <definedName name="FMCG_M" localSheetId="10">'[1]Industry Margin - Mfg'!#REF!</definedName>
    <definedName name="FMCG_M" localSheetId="6">'[1]Industry Margin - Mfg'!#REF!</definedName>
    <definedName name="FMCG_M" localSheetId="1">'[2]Industry Margin - Mfg'!#REF!</definedName>
    <definedName name="FMCG_M" localSheetId="3">'[2]Industry Margin - Mfg'!#REF!</definedName>
    <definedName name="FMCG_M" localSheetId="11">'[1]Industry Margin - Mfg'!#REF!</definedName>
    <definedName name="FMCG_M">'Industry Margin - Mfg'!#REF!</definedName>
    <definedName name="FMCG_Services_Industry" localSheetId="4">'[1]Industry Margin - Service'!#REF!</definedName>
    <definedName name="FMCG_Services_Industry" localSheetId="10">'[1]Industry Margin - Service'!#REF!</definedName>
    <definedName name="FMCG_Services_Industry" localSheetId="6">'[1]Industry Margin - Service'!#REF!</definedName>
    <definedName name="FMCG_Services_Industry" localSheetId="1">'[2]Industry Margin - Service'!#REF!</definedName>
    <definedName name="FMCG_Services_Industry" localSheetId="3">'[2]Industry Margin - Service'!#REF!</definedName>
    <definedName name="FMCG_Services_Industry" localSheetId="11">'[1]Industry Margin - Service'!#REF!</definedName>
    <definedName name="FMCG_Services_Industry">'Industry Margin - Service'!#REF!</definedName>
    <definedName name="FMCG_Trading">'Industry Margin - Trading'!$B$24:$B$24</definedName>
    <definedName name="Food_other_than_poultary_and_meat__Mfg_Segment_" localSheetId="4">'[1]Industry Margin - Mfg'!#REF!</definedName>
    <definedName name="Food_other_than_poultary_and_meat__Mfg_Segment_" localSheetId="10">'[1]Industry Margin - Mfg'!#REF!</definedName>
    <definedName name="Food_other_than_poultary_and_meat__Mfg_Segment_" localSheetId="6">'[1]Industry Margin - Mfg'!#REF!</definedName>
    <definedName name="Food_other_than_poultary_and_meat__Mfg_Segment_" localSheetId="1">'[2]Industry Margin - Mfg'!#REF!</definedName>
    <definedName name="Food_other_than_poultary_and_meat__Mfg_Segment_" localSheetId="3">'[2]Industry Margin - Mfg'!#REF!</definedName>
    <definedName name="Food_other_than_poultary_and_meat__Mfg_Segment_" localSheetId="11">'[1]Industry Margin - Mfg'!#REF!</definedName>
    <definedName name="Food_other_than_poultary_and_meat__Mfg_Segment_">'Industry Margin - Mfg'!#REF!</definedName>
    <definedName name="Food_other_than_poultary_and_meat_Service_Segment" localSheetId="4">'[1]Industry Margin - Service'!#REF!</definedName>
    <definedName name="Food_other_than_poultary_and_meat_Service_Segment" localSheetId="10">'[1]Industry Margin - Service'!#REF!</definedName>
    <definedName name="Food_other_than_poultary_and_meat_Service_Segment" localSheetId="6">'[1]Industry Margin - Service'!#REF!</definedName>
    <definedName name="Food_other_than_poultary_and_meat_Service_Segment" localSheetId="1">'[2]Industry Margin - Service'!#REF!</definedName>
    <definedName name="Food_other_than_poultary_and_meat_Service_Segment" localSheetId="3">'[2]Industry Margin - Service'!#REF!</definedName>
    <definedName name="Food_other_than_poultary_and_meat_Service_Segment" localSheetId="11">'[1]Industry Margin - Service'!#REF!</definedName>
    <definedName name="Food_other_than_poultary_and_meat_Service_Segment">'Industry Margin - Service'!#REF!</definedName>
    <definedName name="Food_other_than_poultary_and_meat_Trading_Segment" localSheetId="4">'[1]Industry Margin - Trading'!#REF!</definedName>
    <definedName name="Food_other_than_poultary_and_meat_Trading_Segment" localSheetId="10">'[1]Industry Margin - Trading'!#REF!</definedName>
    <definedName name="Food_other_than_poultary_and_meat_Trading_Segment" localSheetId="6">'[1]Industry Margin - Trading'!#REF!</definedName>
    <definedName name="Food_other_than_poultary_and_meat_Trading_Segment" localSheetId="1">'[2]Industry Margin - Trading'!#REF!</definedName>
    <definedName name="Food_other_than_poultary_and_meat_Trading_Segment" localSheetId="3">'[2]Industry Margin - Trading'!#REF!</definedName>
    <definedName name="Food_other_than_poultary_and_meat_Trading_Segment" localSheetId="11">'[1]Industry Margin - Trading'!#REF!</definedName>
    <definedName name="Food_other_than_poultary_and_meat_Trading_Segment">'Industry Margin - Trading'!#REF!</definedName>
    <definedName name="Food_processing__Mfg_Segment_">'Industry Margin - Mfg'!$D$24:$DL$24</definedName>
    <definedName name="Food_Processing_M">'Industry Margin - Mfg'!$C$23:$C$26</definedName>
    <definedName name="Food_processing_Service_Segment" localSheetId="4">'[1]Industry Margin - Service'!#REF!</definedName>
    <definedName name="Food_processing_Service_Segment" localSheetId="10">'[1]Industry Margin - Service'!#REF!</definedName>
    <definedName name="Food_processing_Service_Segment" localSheetId="6">'[1]Industry Margin - Service'!#REF!</definedName>
    <definedName name="Food_processing_Service_Segment" localSheetId="1">'[2]Industry Margin - Service'!#REF!</definedName>
    <definedName name="Food_processing_Service_Segment" localSheetId="3">'[2]Industry Margin - Service'!#REF!</definedName>
    <definedName name="Food_processing_Service_Segment" localSheetId="11">'[1]Industry Margin - Service'!#REF!</definedName>
    <definedName name="Food_processing_Service_Segment">'Industry Margin - Service'!#REF!</definedName>
    <definedName name="Food_Processing_Services_Industry" localSheetId="4">'[1]Industry Margin - Service'!#REF!</definedName>
    <definedName name="Food_Processing_Services_Industry" localSheetId="10">'[1]Industry Margin - Service'!#REF!</definedName>
    <definedName name="Food_Processing_Services_Industry" localSheetId="6">'[1]Industry Margin - Service'!#REF!</definedName>
    <definedName name="Food_Processing_Services_Industry" localSheetId="1">'[2]Industry Margin - Service'!#REF!</definedName>
    <definedName name="Food_Processing_Services_Industry" localSheetId="3">'[2]Industry Margin - Service'!#REF!</definedName>
    <definedName name="Food_Processing_Services_Industry" localSheetId="11">'[1]Industry Margin - Service'!#REF!</definedName>
    <definedName name="Food_Processing_Services_Industry">'Industry Margin - Service'!#REF!</definedName>
    <definedName name="Food_Processing_Trading">'Industry Margin - Trading'!$B$25:$B$26</definedName>
    <definedName name="Food_processing_Trading_Segment" localSheetId="4">'[1]Industry Margin - Trading'!#REF!</definedName>
    <definedName name="Food_processing_Trading_Segment" localSheetId="10">'[1]Industry Margin - Trading'!#REF!</definedName>
    <definedName name="Food_processing_Trading_Segment" localSheetId="6">'[1]Industry Margin - Trading'!#REF!</definedName>
    <definedName name="Food_processing_Trading_Segment" localSheetId="1">'[2]Industry Margin - Trading'!#REF!</definedName>
    <definedName name="Food_processing_Trading_Segment" localSheetId="3">'[2]Industry Margin - Trading'!#REF!</definedName>
    <definedName name="Food_processing_Trading_Segment" localSheetId="11">'[1]Industry Margin - Trading'!#REF!</definedName>
    <definedName name="Food_processing_Trading_Segment">'Industry Margin - Trading'!#REF!</definedName>
    <definedName name="Foorwear_bags__Mfg_Segment_" localSheetId="4">'[1]Industry Margin - Mfg'!#REF!</definedName>
    <definedName name="Foorwear_bags__Mfg_Segment_" localSheetId="10">'[1]Industry Margin - Mfg'!#REF!</definedName>
    <definedName name="Foorwear_bags__Mfg_Segment_" localSheetId="6">'[1]Industry Margin - Mfg'!#REF!</definedName>
    <definedName name="Foorwear_bags__Mfg_Segment_" localSheetId="1">'[2]Industry Margin - Mfg'!#REF!</definedName>
    <definedName name="Foorwear_bags__Mfg_Segment_" localSheetId="3">'[2]Industry Margin - Mfg'!#REF!</definedName>
    <definedName name="Foorwear_bags__Mfg_Segment_" localSheetId="11">'[1]Industry Margin - Mfg'!#REF!</definedName>
    <definedName name="Foorwear_bags__Mfg_Segment_">'Industry Margin - Mfg'!#REF!</definedName>
    <definedName name="Foorwear_bags_Service_Segment" localSheetId="4">'[1]Industry Margin - Service'!#REF!</definedName>
    <definedName name="Foorwear_bags_Service_Segment" localSheetId="10">'[1]Industry Margin - Service'!#REF!</definedName>
    <definedName name="Foorwear_bags_Service_Segment" localSheetId="6">'[1]Industry Margin - Service'!#REF!</definedName>
    <definedName name="Foorwear_bags_Service_Segment" localSheetId="1">'[2]Industry Margin - Service'!#REF!</definedName>
    <definedName name="Foorwear_bags_Service_Segment" localSheetId="3">'[2]Industry Margin - Service'!#REF!</definedName>
    <definedName name="Foorwear_bags_Service_Segment" localSheetId="11">'[1]Industry Margin - Service'!#REF!</definedName>
    <definedName name="Foorwear_bags_Service_Segment">'Industry Margin - Service'!#REF!</definedName>
    <definedName name="Foorwear_bags_Trading_Segment" localSheetId="4">'[1]Industry Margin - Trading'!#REF!</definedName>
    <definedName name="Foorwear_bags_Trading_Segment" localSheetId="10">'[1]Industry Margin - Trading'!#REF!</definedName>
    <definedName name="Foorwear_bags_Trading_Segment" localSheetId="6">'[1]Industry Margin - Trading'!#REF!</definedName>
    <definedName name="Foorwear_bags_Trading_Segment" localSheetId="1">'[2]Industry Margin - Trading'!#REF!</definedName>
    <definedName name="Foorwear_bags_Trading_Segment" localSheetId="3">'[2]Industry Margin - Trading'!#REF!</definedName>
    <definedName name="Foorwear_bags_Trading_Segment" localSheetId="11">'[1]Industry Margin - Trading'!#REF!</definedName>
    <definedName name="Foorwear_bags_Trading_Segment">'Industry Margin - Trading'!#REF!</definedName>
    <definedName name="Fruits_and_Nurts_and_Vegatables__Mfg_Segment_">'Industry Margin - Mfg'!$D$5:$DL$5</definedName>
    <definedName name="Fruits_and_Nurts_and_Vegatables_Service_Segment" localSheetId="4">'[1]Industry Margin - Service'!#REF!</definedName>
    <definedName name="Fruits_and_Nurts_and_Vegatables_Service_Segment" localSheetId="10">'[1]Industry Margin - Service'!#REF!</definedName>
    <definedName name="Fruits_and_Nurts_and_Vegatables_Service_Segment" localSheetId="6">'[1]Industry Margin - Service'!#REF!</definedName>
    <definedName name="Fruits_and_Nurts_and_Vegatables_Service_Segment" localSheetId="1">'[2]Industry Margin - Service'!#REF!</definedName>
    <definedName name="Fruits_and_Nurts_and_Vegatables_Service_Segment" localSheetId="3">'[2]Industry Margin - Service'!#REF!</definedName>
    <definedName name="Fruits_and_Nurts_and_Vegatables_Service_Segment" localSheetId="11">'[1]Industry Margin - Service'!#REF!</definedName>
    <definedName name="Fruits_and_Nurts_and_Vegatables_Service_Segment">'Industry Margin - Service'!#REF!</definedName>
    <definedName name="Fruits_and_Nurts_and_Vegatables_Trading_Segment" localSheetId="4">'[1]Industry Margin - Trading'!#REF!</definedName>
    <definedName name="Fruits_and_Nurts_and_Vegatables_Trading_Segment" localSheetId="10">'[1]Industry Margin - Trading'!#REF!</definedName>
    <definedName name="Fruits_and_Nurts_and_Vegatables_Trading_Segment" localSheetId="6">'[1]Industry Margin - Trading'!#REF!</definedName>
    <definedName name="Fruits_and_Nurts_and_Vegatables_Trading_Segment" localSheetId="1">'[2]Industry Margin - Trading'!#REF!</definedName>
    <definedName name="Fruits_and_Nurts_and_Vegatables_Trading_Segment" localSheetId="3">'[2]Industry Margin - Trading'!#REF!</definedName>
    <definedName name="Fruits_and_Nurts_and_Vegatables_Trading_Segment" localSheetId="11">'[1]Industry Margin - Trading'!#REF!</definedName>
    <definedName name="Fruits_and_Nurts_and_Vegatables_Trading_Segment">'Industry Margin - Trading'!#REF!</definedName>
    <definedName name="Full_Print" localSheetId="3">#REF!</definedName>
    <definedName name="Full_Print">#REF!</definedName>
    <definedName name="Future_Rentals_M" localSheetId="4">'[1]Industry Margin - Mfg'!#REF!</definedName>
    <definedName name="Future_Rentals_M" localSheetId="10">'[1]Industry Margin - Mfg'!#REF!</definedName>
    <definedName name="Future_Rentals_M" localSheetId="6">'[1]Industry Margin - Mfg'!#REF!</definedName>
    <definedName name="Future_Rentals_M" localSheetId="1">'[2]Industry Margin - Mfg'!#REF!</definedName>
    <definedName name="Future_Rentals_M" localSheetId="3">'[2]Industry Margin - Mfg'!#REF!</definedName>
    <definedName name="Future_Rentals_M" localSheetId="11">'[1]Industry Margin - Mfg'!#REF!</definedName>
    <definedName name="Future_Rentals_M">'Industry Margin - Mfg'!#REF!</definedName>
    <definedName name="Future_Rentals_Services_Industry">'Industry Margin - Service'!$B$17</definedName>
    <definedName name="Future_Rentals_Trading" localSheetId="4">'[1]Industry Margin - Trading'!#REF!</definedName>
    <definedName name="Future_Rentals_Trading" localSheetId="10">'[1]Industry Margin - Trading'!#REF!</definedName>
    <definedName name="Future_Rentals_Trading" localSheetId="6">'[1]Industry Margin - Trading'!#REF!</definedName>
    <definedName name="Future_Rentals_Trading" localSheetId="1">'[2]Industry Margin - Trading'!#REF!</definedName>
    <definedName name="Future_Rentals_Trading" localSheetId="3">'[2]Industry Margin - Trading'!#REF!</definedName>
    <definedName name="Future_Rentals_Trading" localSheetId="11">'[1]Industry Margin - Trading'!#REF!</definedName>
    <definedName name="Future_Rentals_Trading">'Industry Margin - Trading'!#REF!</definedName>
    <definedName name="FY_Ended" localSheetId="3">OFFSET(#REF!,0,0,COUNTA(#REF!),1)</definedName>
    <definedName name="FY_Ended">OFFSET(#REF!,0,0,COUNTA(#REF!),1)</definedName>
    <definedName name="Gems_and_jewellery__Mfg_Segment_">'Industry Margin - Mfg'!$D$27:$DL$27</definedName>
    <definedName name="Gems_and_Jewellery_M">'Industry Margin - Mfg'!$C$27</definedName>
    <definedName name="Gems_and_jewellery_Service_Segment" localSheetId="4">'[1]Industry Margin - Service'!#REF!</definedName>
    <definedName name="Gems_and_jewellery_Service_Segment" localSheetId="10">'[1]Industry Margin - Service'!#REF!</definedName>
    <definedName name="Gems_and_jewellery_Service_Segment" localSheetId="6">'[1]Industry Margin - Service'!#REF!</definedName>
    <definedName name="Gems_and_jewellery_Service_Segment" localSheetId="1">'[2]Industry Margin - Service'!#REF!</definedName>
    <definedName name="Gems_and_jewellery_Service_Segment" localSheetId="3">'[2]Industry Margin - Service'!#REF!</definedName>
    <definedName name="Gems_and_jewellery_Service_Segment" localSheetId="11">'[1]Industry Margin - Service'!#REF!</definedName>
    <definedName name="Gems_and_jewellery_Service_Segment">'Industry Margin - Service'!#REF!</definedName>
    <definedName name="Gems_and_Jewellery_Services_Industry" localSheetId="4">'[1]Industry Margin - Service'!#REF!</definedName>
    <definedName name="Gems_and_Jewellery_Services_Industry" localSheetId="10">'[1]Industry Margin - Service'!#REF!</definedName>
    <definedName name="Gems_and_Jewellery_Services_Industry" localSheetId="6">'[1]Industry Margin - Service'!#REF!</definedName>
    <definedName name="Gems_and_Jewellery_Services_Industry" localSheetId="1">'[2]Industry Margin - Service'!#REF!</definedName>
    <definedName name="Gems_and_Jewellery_Services_Industry" localSheetId="3">'[2]Industry Margin - Service'!#REF!</definedName>
    <definedName name="Gems_and_Jewellery_Services_Industry" localSheetId="11">'[1]Industry Margin - Service'!#REF!</definedName>
    <definedName name="Gems_and_Jewellery_Services_Industry">'Industry Margin - Service'!#REF!</definedName>
    <definedName name="Gems_and_Jewellery_Trading">'Industry Margin - Trading'!$B$27</definedName>
    <definedName name="Gems_and_jewellery_Trading_Segment">'Industry Margin - Trading'!$C$27:$AF$27</definedName>
    <definedName name="General_Merchandise_Stores___Kiryana_Stores_grocery_stores_etc_Trading_Segment">'Industry Margin - Trading'!$C$47:$AF$47</definedName>
    <definedName name="General_Merchandise_stores__Mfg_Segment_" localSheetId="4">'[1]Industry Margin - Mfg'!#REF!</definedName>
    <definedName name="General_Merchandise_stores__Mfg_Segment_" localSheetId="10">'[1]Industry Margin - Mfg'!#REF!</definedName>
    <definedName name="General_Merchandise_stores__Mfg_Segment_" localSheetId="6">'[1]Industry Margin - Mfg'!#REF!</definedName>
    <definedName name="General_Merchandise_stores__Mfg_Segment_" localSheetId="1">'[2]Industry Margin - Mfg'!#REF!</definedName>
    <definedName name="General_Merchandise_stores__Mfg_Segment_" localSheetId="3">'[2]Industry Margin - Mfg'!#REF!</definedName>
    <definedName name="General_Merchandise_stores__Mfg_Segment_" localSheetId="11">'[1]Industry Margin - Mfg'!#REF!</definedName>
    <definedName name="General_Merchandise_stores__Mfg_Segment_">'Industry Margin - Mfg'!#REF!</definedName>
    <definedName name="General_Merchandise_Stores_or_Kiryana_Stores__grocery_stores_etc_Service_Segment" localSheetId="4">'[1]Industry Margin - Service'!#REF!</definedName>
    <definedName name="General_Merchandise_Stores_or_Kiryana_Stores__grocery_stores_etc_Service_Segment" localSheetId="10">'[1]Industry Margin - Service'!#REF!</definedName>
    <definedName name="General_Merchandise_Stores_or_Kiryana_Stores__grocery_stores_etc_Service_Segment" localSheetId="6">'[1]Industry Margin - Service'!#REF!</definedName>
    <definedName name="General_Merchandise_Stores_or_Kiryana_Stores__grocery_stores_etc_Service_Segment" localSheetId="1">'[2]Industry Margin - Service'!#REF!</definedName>
    <definedName name="General_Merchandise_Stores_or_Kiryana_Stores__grocery_stores_etc_Service_Segment" localSheetId="3">'[2]Industry Margin - Service'!#REF!</definedName>
    <definedName name="General_Merchandise_Stores_or_Kiryana_Stores__grocery_stores_etc_Service_Segment" localSheetId="11">'[1]Industry Margin - Service'!#REF!</definedName>
    <definedName name="General_Merchandise_Stores_or_Kiryana_Stores__grocery_stores_etc_Service_Segment">'Industry Margin - Service'!#REF!</definedName>
    <definedName name="General_Merchandise_Stores_or_Kiryana_Stores_grocery_stores_etc__Mfg_Segment_" localSheetId="4">'[1]Industry Margin - Mfg'!#REF!</definedName>
    <definedName name="General_Merchandise_Stores_or_Kiryana_Stores_grocery_stores_etc__Mfg_Segment_" localSheetId="10">'[1]Industry Margin - Mfg'!#REF!</definedName>
    <definedName name="General_Merchandise_Stores_or_Kiryana_Stores_grocery_stores_etc__Mfg_Segment_" localSheetId="6">'[1]Industry Margin - Mfg'!#REF!</definedName>
    <definedName name="General_Merchandise_Stores_or_Kiryana_Stores_grocery_stores_etc__Mfg_Segment_" localSheetId="1">'[2]Industry Margin - Mfg'!#REF!</definedName>
    <definedName name="General_Merchandise_Stores_or_Kiryana_Stores_grocery_stores_etc__Mfg_Segment_" localSheetId="3">'[2]Industry Margin - Mfg'!#REF!</definedName>
    <definedName name="General_Merchandise_Stores_or_Kiryana_Stores_grocery_stores_etc__Mfg_Segment_" localSheetId="11">'[1]Industry Margin - Mfg'!#REF!</definedName>
    <definedName name="General_Merchandise_Stores_or_Kiryana_Stores_grocery_stores_etc__Mfg_Segment_">'Industry Margin - Mfg'!#REF!</definedName>
    <definedName name="General_Merchandise_stores_Service_Segment" localSheetId="4">'[1]Industry Margin - Service'!#REF!</definedName>
    <definedName name="General_Merchandise_stores_Service_Segment" localSheetId="10">'[1]Industry Margin - Service'!#REF!</definedName>
    <definedName name="General_Merchandise_stores_Service_Segment" localSheetId="6">'[1]Industry Margin - Service'!#REF!</definedName>
    <definedName name="General_Merchandise_stores_Service_Segment" localSheetId="1">'[2]Industry Margin - Service'!#REF!</definedName>
    <definedName name="General_Merchandise_stores_Service_Segment" localSheetId="3">'[2]Industry Margin - Service'!#REF!</definedName>
    <definedName name="General_Merchandise_stores_Service_Segment" localSheetId="11">'[1]Industry Margin - Service'!#REF!</definedName>
    <definedName name="General_Merchandise_stores_Service_Segment">'Industry Margin - Service'!#REF!</definedName>
    <definedName name="General_Merchandise_stores_Trading_Segment" localSheetId="4">'[1]Industry Margin - Trading'!#REF!</definedName>
    <definedName name="General_Merchandise_stores_Trading_Segment" localSheetId="10">'[1]Industry Margin - Trading'!#REF!</definedName>
    <definedName name="General_Merchandise_stores_Trading_Segment" localSheetId="6">'[1]Industry Margin - Trading'!#REF!</definedName>
    <definedName name="General_Merchandise_stores_Trading_Segment" localSheetId="1">'[2]Industry Margin - Trading'!#REF!</definedName>
    <definedName name="General_Merchandise_stores_Trading_Segment" localSheetId="3">'[2]Industry Margin - Trading'!#REF!</definedName>
    <definedName name="General_Merchandise_stores_Trading_Segment" localSheetId="11">'[1]Industry Margin - Trading'!#REF!</definedName>
    <definedName name="General_Merchandise_stores_Trading_Segment">'Industry Margin - Trading'!#REF!</definedName>
    <definedName name="General_Purpose_Machinery__Mfg_Segment_">'Industry Margin - Mfg'!$D$36:$DL$36</definedName>
    <definedName name="General_Purpose_Machinery_Service_Segment" localSheetId="4">'[1]Industry Margin - Service'!#REF!</definedName>
    <definedName name="General_Purpose_Machinery_Service_Segment" localSheetId="10">'[1]Industry Margin - Service'!#REF!</definedName>
    <definedName name="General_Purpose_Machinery_Service_Segment" localSheetId="6">'[1]Industry Margin - Service'!#REF!</definedName>
    <definedName name="General_Purpose_Machinery_Service_Segment" localSheetId="1">'[2]Industry Margin - Service'!#REF!</definedName>
    <definedName name="General_Purpose_Machinery_Service_Segment" localSheetId="3">'[2]Industry Margin - Service'!#REF!</definedName>
    <definedName name="General_Purpose_Machinery_Service_Segment" localSheetId="11">'[1]Industry Margin - Service'!#REF!</definedName>
    <definedName name="General_Purpose_Machinery_Service_Segment">'Industry Margin - Service'!#REF!</definedName>
    <definedName name="General_Purpose_Machinery_Trading_Segment" localSheetId="4">'[1]Industry Margin - Trading'!#REF!</definedName>
    <definedName name="General_Purpose_Machinery_Trading_Segment" localSheetId="10">'[1]Industry Margin - Trading'!#REF!</definedName>
    <definedName name="General_Purpose_Machinery_Trading_Segment" localSheetId="6">'[1]Industry Margin - Trading'!#REF!</definedName>
    <definedName name="General_Purpose_Machinery_Trading_Segment" localSheetId="1">'[2]Industry Margin - Trading'!#REF!</definedName>
    <definedName name="General_Purpose_Machinery_Trading_Segment" localSheetId="3">'[2]Industry Margin - Trading'!#REF!</definedName>
    <definedName name="General_Purpose_Machinery_Trading_Segment" localSheetId="11">'[1]Industry Margin - Trading'!#REF!</definedName>
    <definedName name="General_Purpose_Machinery_Trading_Segment">'Industry Margin - Trading'!#REF!</definedName>
    <definedName name="Ginning_of_cotton__Mfg_Segment_">'Industry Margin - Mfg'!$D$74:$DL$74</definedName>
    <definedName name="Ginning_of_cotton_Service_Segment" localSheetId="4">'[1]Industry Margin - Service'!#REF!</definedName>
    <definedName name="Ginning_of_cotton_Service_Segment" localSheetId="10">'[1]Industry Margin - Service'!#REF!</definedName>
    <definedName name="Ginning_of_cotton_Service_Segment" localSheetId="6">'[1]Industry Margin - Service'!#REF!</definedName>
    <definedName name="Ginning_of_cotton_Service_Segment" localSheetId="1">'[2]Industry Margin - Service'!#REF!</definedName>
    <definedName name="Ginning_of_cotton_Service_Segment" localSheetId="3">'[2]Industry Margin - Service'!#REF!</definedName>
    <definedName name="Ginning_of_cotton_Service_Segment" localSheetId="11">'[1]Industry Margin - Service'!#REF!</definedName>
    <definedName name="Ginning_of_cotton_Service_Segment">'Industry Margin - Service'!#REF!</definedName>
    <definedName name="Ginning_of_cotton_Trading_Segment" localSheetId="4">'[1]Industry Margin - Trading'!#REF!</definedName>
    <definedName name="Ginning_of_cotton_Trading_Segment" localSheetId="10">'[1]Industry Margin - Trading'!#REF!</definedName>
    <definedName name="Ginning_of_cotton_Trading_Segment" localSheetId="6">'[1]Industry Margin - Trading'!#REF!</definedName>
    <definedName name="Ginning_of_cotton_Trading_Segment" localSheetId="1">'[2]Industry Margin - Trading'!#REF!</definedName>
    <definedName name="Ginning_of_cotton_Trading_Segment" localSheetId="3">'[2]Industry Margin - Trading'!#REF!</definedName>
    <definedName name="Ginning_of_cotton_Trading_Segment" localSheetId="11">'[1]Industry Margin - Trading'!#REF!</definedName>
    <definedName name="Ginning_of_cotton_Trading_Segment">'Industry Margin - Trading'!#REF!</definedName>
    <definedName name="Glass_and_Glass_Products___Labware_Service_Segment" localSheetId="4">'[1]Industry Margin - Service'!#REF!</definedName>
    <definedName name="Glass_and_Glass_Products___Labware_Service_Segment" localSheetId="10">'[1]Industry Margin - Service'!#REF!</definedName>
    <definedName name="Glass_and_Glass_Products___Labware_Service_Segment" localSheetId="6">'[1]Industry Margin - Service'!#REF!</definedName>
    <definedName name="Glass_and_Glass_Products___Labware_Service_Segment" localSheetId="1">'[2]Industry Margin - Service'!#REF!</definedName>
    <definedName name="Glass_and_Glass_Products___Labware_Service_Segment" localSheetId="3">'[2]Industry Margin - Service'!#REF!</definedName>
    <definedName name="Glass_and_Glass_Products___Labware_Service_Segment" localSheetId="11">'[1]Industry Margin - Service'!#REF!</definedName>
    <definedName name="Glass_and_Glass_Products___Labware_Service_Segment">'Industry Margin - Service'!#REF!</definedName>
    <definedName name="Glass_and_Glass_Products___Labware_Trading_Segment" localSheetId="4">'[1]Industry Margin - Trading'!#REF!</definedName>
    <definedName name="Glass_and_Glass_Products___Labware_Trading_Segment" localSheetId="10">'[1]Industry Margin - Trading'!#REF!</definedName>
    <definedName name="Glass_and_Glass_Products___Labware_Trading_Segment" localSheetId="6">'[1]Industry Margin - Trading'!#REF!</definedName>
    <definedName name="Glass_and_Glass_Products___Labware_Trading_Segment" localSheetId="1">'[2]Industry Margin - Trading'!#REF!</definedName>
    <definedName name="Glass_and_Glass_Products___Labware_Trading_Segment" localSheetId="3">'[2]Industry Margin - Trading'!#REF!</definedName>
    <definedName name="Glass_and_Glass_Products___Labware_Trading_Segment" localSheetId="11">'[1]Industry Margin - Trading'!#REF!</definedName>
    <definedName name="Glass_and_Glass_Products___Labware_Trading_Segment">'Industry Margin - Trading'!#REF!</definedName>
    <definedName name="Glass_and_Glass_Products__Labware__Mfg_Segment_" localSheetId="4">'[1]Industry Margin - Mfg'!#REF!</definedName>
    <definedName name="Glass_and_Glass_Products__Labware__Mfg_Segment_" localSheetId="10">'[1]Industry Margin - Mfg'!#REF!</definedName>
    <definedName name="Glass_and_Glass_Products__Labware__Mfg_Segment_" localSheetId="6">'[1]Industry Margin - Mfg'!#REF!</definedName>
    <definedName name="Glass_and_Glass_Products__Labware__Mfg_Segment_" localSheetId="1">'[2]Industry Margin - Mfg'!#REF!</definedName>
    <definedName name="Glass_and_Glass_Products__Labware__Mfg_Segment_" localSheetId="3">'[2]Industry Margin - Mfg'!#REF!</definedName>
    <definedName name="Glass_and_Glass_Products__Labware__Mfg_Segment_" localSheetId="11">'[1]Industry Margin - Mfg'!#REF!</definedName>
    <definedName name="Glass_and_Glass_Products__Labware__Mfg_Segment_">'Industry Margin - Mfg'!#REF!</definedName>
    <definedName name="Glass_and_Glass_Products__Mfg_Segment_">'Industry Margin - Mfg'!$D$28:$DL$28</definedName>
    <definedName name="Glass_and_Glass_Products_Service_Segment" localSheetId="4">'[1]Industry Margin - Service'!#REF!</definedName>
    <definedName name="Glass_and_Glass_Products_Service_Segment" localSheetId="10">'[1]Industry Margin - Service'!#REF!</definedName>
    <definedName name="Glass_and_Glass_Products_Service_Segment" localSheetId="6">'[1]Industry Margin - Service'!#REF!</definedName>
    <definedName name="Glass_and_Glass_Products_Service_Segment" localSheetId="1">'[2]Industry Margin - Service'!#REF!</definedName>
    <definedName name="Glass_and_Glass_Products_Service_Segment" localSheetId="3">'[2]Industry Margin - Service'!#REF!</definedName>
    <definedName name="Glass_and_Glass_Products_Service_Segment" localSheetId="11">'[1]Industry Margin - Service'!#REF!</definedName>
    <definedName name="Glass_and_Glass_Products_Service_Segment">'Industry Margin - Service'!#REF!</definedName>
    <definedName name="Glass_and_Glass_Products_Trading_Segment" localSheetId="4">'[1]Industry Margin - Trading'!#REF!</definedName>
    <definedName name="Glass_and_Glass_Products_Trading_Segment" localSheetId="10">'[1]Industry Margin - Trading'!#REF!</definedName>
    <definedName name="Glass_and_Glass_Products_Trading_Segment" localSheetId="6">'[1]Industry Margin - Trading'!#REF!</definedName>
    <definedName name="Glass_and_Glass_Products_Trading_Segment" localSheetId="1">'[2]Industry Margin - Trading'!#REF!</definedName>
    <definedName name="Glass_and_Glass_Products_Trading_Segment" localSheetId="3">'[2]Industry Margin - Trading'!#REF!</definedName>
    <definedName name="Glass_and_Glass_Products_Trading_Segment" localSheetId="11">'[1]Industry Margin - Trading'!#REF!</definedName>
    <definedName name="Glass_and_Glass_Products_Trading_Segment">'Industry Margin - Trading'!#REF!</definedName>
    <definedName name="Glass_M">'Industry Margin - Mfg'!$C$28:$C$28</definedName>
    <definedName name="Glass_Services_Industry" localSheetId="4">'[1]Industry Margin - Service'!#REF!</definedName>
    <definedName name="Glass_Services_Industry" localSheetId="10">'[1]Industry Margin - Service'!#REF!</definedName>
    <definedName name="Glass_Services_Industry" localSheetId="6">'[1]Industry Margin - Service'!#REF!</definedName>
    <definedName name="Glass_Services_Industry" localSheetId="1">'[2]Industry Margin - Service'!#REF!</definedName>
    <definedName name="Glass_Services_Industry" localSheetId="3">'[2]Industry Margin - Service'!#REF!</definedName>
    <definedName name="Glass_Services_Industry" localSheetId="11">'[1]Industry Margin - Service'!#REF!</definedName>
    <definedName name="Glass_Services_Industry">'Industry Margin - Service'!#REF!</definedName>
    <definedName name="Glass_Trading" localSheetId="4">'[1]Industry Margin - Trading'!#REF!</definedName>
    <definedName name="Glass_Trading" localSheetId="10">'[1]Industry Margin - Trading'!#REF!</definedName>
    <definedName name="Glass_Trading" localSheetId="6">'[1]Industry Margin - Trading'!#REF!</definedName>
    <definedName name="Glass_Trading" localSheetId="1">'[2]Industry Margin - Trading'!#REF!</definedName>
    <definedName name="Glass_Trading" localSheetId="3">'[2]Industry Margin - Trading'!#REF!</definedName>
    <definedName name="Glass_Trading" localSheetId="11">'[1]Industry Margin - Trading'!#REF!</definedName>
    <definedName name="Glass_Trading">'Industry Margin - Trading'!#REF!</definedName>
    <definedName name="Goods_Transport_Services__Road___Mfg_Segment_" localSheetId="4">'[1]Industry Margin - Mfg'!#REF!</definedName>
    <definedName name="Goods_Transport_Services__Road___Mfg_Segment_" localSheetId="10">'[1]Industry Margin - Mfg'!#REF!</definedName>
    <definedName name="Goods_Transport_Services__Road___Mfg_Segment_" localSheetId="6">'[1]Industry Margin - Mfg'!#REF!</definedName>
    <definedName name="Goods_Transport_Services__Road___Mfg_Segment_" localSheetId="1">'[2]Industry Margin - Mfg'!#REF!</definedName>
    <definedName name="Goods_Transport_Services__Road___Mfg_Segment_" localSheetId="3">'[2]Industry Margin - Mfg'!#REF!</definedName>
    <definedName name="Goods_Transport_Services__Road___Mfg_Segment_" localSheetId="11">'[1]Industry Margin - Mfg'!#REF!</definedName>
    <definedName name="Goods_Transport_Services__Road___Mfg_Segment_">'Industry Margin - Mfg'!#REF!</definedName>
    <definedName name="Goods_Transport_Services__Road__Service_Segment" localSheetId="4">'[1]Industry Margin - Service'!#REF!</definedName>
    <definedName name="Goods_Transport_Services__Road__Service_Segment" localSheetId="10">'[1]Industry Margin - Service'!#REF!</definedName>
    <definedName name="Goods_Transport_Services__Road__Service_Segment" localSheetId="6">'[1]Industry Margin - Service'!#REF!</definedName>
    <definedName name="Goods_Transport_Services__Road__Service_Segment" localSheetId="1">'[2]Industry Margin - Service'!#REF!</definedName>
    <definedName name="Goods_Transport_Services__Road__Service_Segment" localSheetId="3">'[2]Industry Margin - Service'!#REF!</definedName>
    <definedName name="Goods_Transport_Services__Road__Service_Segment" localSheetId="11">'[1]Industry Margin - Service'!#REF!</definedName>
    <definedName name="Goods_Transport_Services__Road__Service_Segment">'Industry Margin - Service'!#REF!</definedName>
    <definedName name="Goods_Transport_Services__Road__Trading_Segment" localSheetId="4">'[1]Industry Margin - Trading'!#REF!</definedName>
    <definedName name="Goods_Transport_Services__Road__Trading_Segment" localSheetId="10">'[1]Industry Margin - Trading'!#REF!</definedName>
    <definedName name="Goods_Transport_Services__Road__Trading_Segment" localSheetId="6">'[1]Industry Margin - Trading'!#REF!</definedName>
    <definedName name="Goods_Transport_Services__Road__Trading_Segment" localSheetId="1">'[2]Industry Margin - Trading'!#REF!</definedName>
    <definedName name="Goods_Transport_Services__Road__Trading_Segment" localSheetId="3">'[2]Industry Margin - Trading'!#REF!</definedName>
    <definedName name="Goods_Transport_Services__Road__Trading_Segment" localSheetId="11">'[1]Industry Margin - Trading'!#REF!</definedName>
    <definedName name="Goods_Transport_Services__Road__Trading_Segment">'Industry Margin - Trading'!#REF!</definedName>
    <definedName name="Grocery_and_starch_related_products__Mfg_Segment_" localSheetId="4">'[1]Industry Margin - Mfg'!#REF!</definedName>
    <definedName name="Grocery_and_starch_related_products__Mfg_Segment_" localSheetId="10">'[1]Industry Margin - Mfg'!#REF!</definedName>
    <definedName name="Grocery_and_starch_related_products__Mfg_Segment_" localSheetId="6">'[1]Industry Margin - Mfg'!#REF!</definedName>
    <definedName name="Grocery_and_starch_related_products__Mfg_Segment_" localSheetId="1">'[2]Industry Margin - Mfg'!#REF!</definedName>
    <definedName name="Grocery_and_starch_related_products__Mfg_Segment_" localSheetId="3">'[2]Industry Margin - Mfg'!#REF!</definedName>
    <definedName name="Grocery_and_starch_related_products__Mfg_Segment_" localSheetId="11">'[1]Industry Margin - Mfg'!#REF!</definedName>
    <definedName name="Grocery_and_starch_related_products__Mfg_Segment_">'Industry Margin - Mfg'!#REF!</definedName>
    <definedName name="Grocery_and_starch_related_products_Service_Segment" localSheetId="4">'[1]Industry Margin - Service'!#REF!</definedName>
    <definedName name="Grocery_and_starch_related_products_Service_Segment" localSheetId="10">'[1]Industry Margin - Service'!#REF!</definedName>
    <definedName name="Grocery_and_starch_related_products_Service_Segment" localSheetId="6">'[1]Industry Margin - Service'!#REF!</definedName>
    <definedName name="Grocery_and_starch_related_products_Service_Segment" localSheetId="1">'[2]Industry Margin - Service'!#REF!</definedName>
    <definedName name="Grocery_and_starch_related_products_Service_Segment" localSheetId="3">'[2]Industry Margin - Service'!#REF!</definedName>
    <definedName name="Grocery_and_starch_related_products_Service_Segment" localSheetId="11">'[1]Industry Margin - Service'!#REF!</definedName>
    <definedName name="Grocery_and_starch_related_products_Service_Segment">'Industry Margin - Service'!#REF!</definedName>
    <definedName name="Grocery_and_starch_related_products_Trading_Segment" localSheetId="4">'[1]Industry Margin - Trading'!#REF!</definedName>
    <definedName name="Grocery_and_starch_related_products_Trading_Segment" localSheetId="10">'[1]Industry Margin - Trading'!#REF!</definedName>
    <definedName name="Grocery_and_starch_related_products_Trading_Segment" localSheetId="6">'[1]Industry Margin - Trading'!#REF!</definedName>
    <definedName name="Grocery_and_starch_related_products_Trading_Segment" localSheetId="1">'[2]Industry Margin - Trading'!#REF!</definedName>
    <definedName name="Grocery_and_starch_related_products_Trading_Segment" localSheetId="3">'[2]Industry Margin - Trading'!#REF!</definedName>
    <definedName name="Grocery_and_starch_related_products_Trading_Segment" localSheetId="11">'[1]Industry Margin - Trading'!#REF!</definedName>
    <definedName name="Grocery_and_starch_related_products_Trading_Segment">'Industry Margin - Trading'!#REF!</definedName>
    <definedName name="Haha">#REF!</definedName>
    <definedName name="Handicrafts_M" localSheetId="4">'[1]Industry Margin - Mfg'!#REF!</definedName>
    <definedName name="Handicrafts_M" localSheetId="10">'[1]Industry Margin - Mfg'!#REF!</definedName>
    <definedName name="Handicrafts_M" localSheetId="6">'[1]Industry Margin - Mfg'!#REF!</definedName>
    <definedName name="Handicrafts_M" localSheetId="1">'[2]Industry Margin - Mfg'!#REF!</definedName>
    <definedName name="Handicrafts_M" localSheetId="3">'[2]Industry Margin - Mfg'!#REF!</definedName>
    <definedName name="Handicrafts_M" localSheetId="11">'[1]Industry Margin - Mfg'!#REF!</definedName>
    <definedName name="Handicrafts_M">'Industry Margin - Mfg'!#REF!</definedName>
    <definedName name="Handicrafts_Services_Industry" localSheetId="4">'[1]Industry Margin - Service'!#REF!</definedName>
    <definedName name="Handicrafts_Services_Industry" localSheetId="10">'[1]Industry Margin - Service'!#REF!</definedName>
    <definedName name="Handicrafts_Services_Industry" localSheetId="6">'[1]Industry Margin - Service'!#REF!</definedName>
    <definedName name="Handicrafts_Services_Industry" localSheetId="1">'[2]Industry Margin - Service'!#REF!</definedName>
    <definedName name="Handicrafts_Services_Industry" localSheetId="3">'[2]Industry Margin - Service'!#REF!</definedName>
    <definedName name="Handicrafts_Services_Industry" localSheetId="11">'[1]Industry Margin - Service'!#REF!</definedName>
    <definedName name="Handicrafts_Services_Industry">'Industry Margin - Service'!#REF!</definedName>
    <definedName name="Handicrafts_Trading" localSheetId="4">'[1]Industry Margin - Trading'!#REF!</definedName>
    <definedName name="Handicrafts_Trading" localSheetId="10">'[1]Industry Margin - Trading'!#REF!</definedName>
    <definedName name="Handicrafts_Trading" localSheetId="6">'[1]Industry Margin - Trading'!#REF!</definedName>
    <definedName name="Handicrafts_Trading" localSheetId="1">'[2]Industry Margin - Trading'!#REF!</definedName>
    <definedName name="Handicrafts_Trading" localSheetId="3">'[2]Industry Margin - Trading'!#REF!</definedName>
    <definedName name="Handicrafts_Trading" localSheetId="11">'[1]Industry Margin - Trading'!#REF!</definedName>
    <definedName name="Handicrafts_Trading">'Industry Margin - Trading'!#REF!</definedName>
    <definedName name="HdfcLifeSA">'[3]HDFC Life'!$L$13</definedName>
    <definedName name="Header_Row" localSheetId="3">ROW(#REF!)</definedName>
    <definedName name="Header_Row">ROW(#REF!)</definedName>
    <definedName name="Hobby__Toy__Game__Camera_and_Photographic_Supply_Stores_Service_Segment" localSheetId="4">'[1]Industry Margin - Service'!#REF!</definedName>
    <definedName name="Hobby__Toy__Game__Camera_and_Photographic_Supply_Stores_Service_Segment" localSheetId="10">'[1]Industry Margin - Service'!#REF!</definedName>
    <definedName name="Hobby__Toy__Game__Camera_and_Photographic_Supply_Stores_Service_Segment" localSheetId="6">'[1]Industry Margin - Service'!#REF!</definedName>
    <definedName name="Hobby__Toy__Game__Camera_and_Photographic_Supply_Stores_Service_Segment" localSheetId="1">'[2]Industry Margin - Service'!#REF!</definedName>
    <definedName name="Hobby__Toy__Game__Camera_and_Photographic_Supply_Stores_Service_Segment" localSheetId="3">'[2]Industry Margin - Service'!#REF!</definedName>
    <definedName name="Hobby__Toy__Game__Camera_and_Photographic_Supply_Stores_Service_Segment" localSheetId="11">'[1]Industry Margin - Service'!#REF!</definedName>
    <definedName name="Hobby__Toy__Game__Camera_and_Photographic_Supply_Stores_Service_Segment">'Industry Margin - Service'!#REF!</definedName>
    <definedName name="Hobby_Toy_Game_Camera_and_Photographic_Supply_Stores__Mfg_Segment_" localSheetId="4">'[1]Industry Margin - Mfg'!#REF!</definedName>
    <definedName name="Hobby_Toy_Game_Camera_and_Photographic_Supply_Stores__Mfg_Segment_" localSheetId="10">'[1]Industry Margin - Mfg'!#REF!</definedName>
    <definedName name="Hobby_Toy_Game_Camera_and_Photographic_Supply_Stores__Mfg_Segment_" localSheetId="6">'[1]Industry Margin - Mfg'!#REF!</definedName>
    <definedName name="Hobby_Toy_Game_Camera_and_Photographic_Supply_Stores__Mfg_Segment_" localSheetId="1">'[2]Industry Margin - Mfg'!#REF!</definedName>
    <definedName name="Hobby_Toy_Game_Camera_and_Photographic_Supply_Stores__Mfg_Segment_" localSheetId="3">'[2]Industry Margin - Mfg'!#REF!</definedName>
    <definedName name="Hobby_Toy_Game_Camera_and_Photographic_Supply_Stores__Mfg_Segment_" localSheetId="11">'[1]Industry Margin - Mfg'!#REF!</definedName>
    <definedName name="Hobby_Toy_Game_Camera_and_Photographic_Supply_Stores__Mfg_Segment_">'Industry Margin - Mfg'!#REF!</definedName>
    <definedName name="Hobby_Toy_Game_Camera_and_Photographic_Supply_Stores_Trading_Segment" localSheetId="4">'[1]Industry Margin - Trading'!#REF!</definedName>
    <definedName name="Hobby_Toy_Game_Camera_and_Photographic_Supply_Stores_Trading_Segment" localSheetId="10">'[1]Industry Margin - Trading'!#REF!</definedName>
    <definedName name="Hobby_Toy_Game_Camera_and_Photographic_Supply_Stores_Trading_Segment" localSheetId="6">'[1]Industry Margin - Trading'!#REF!</definedName>
    <definedName name="Hobby_Toy_Game_Camera_and_Photographic_Supply_Stores_Trading_Segment" localSheetId="1">'[2]Industry Margin - Trading'!#REF!</definedName>
    <definedName name="Hobby_Toy_Game_Camera_and_Photographic_Supply_Stores_Trading_Segment" localSheetId="3">'[2]Industry Margin - Trading'!#REF!</definedName>
    <definedName name="Hobby_Toy_Game_Camera_and_Photographic_Supply_Stores_Trading_Segment" localSheetId="11">'[1]Industry Margin - Trading'!#REF!</definedName>
    <definedName name="Hobby_Toy_Game_Camera_and_Photographic_Supply_Stores_Trading_Segment">'Industry Margin - Trading'!#REF!</definedName>
    <definedName name="Home_Appliances___Kitchen_Appliances_Trading_Segment">'Industry Margin - Trading'!$C$52:$AF$52</definedName>
    <definedName name="Home_Appliances_or_Kitchen_Appliances__Mfg_Segment_" localSheetId="4">'[1]Industry Margin - Mfg'!#REF!</definedName>
    <definedName name="Home_Appliances_or_Kitchen_Appliances__Mfg_Segment_" localSheetId="10">'[1]Industry Margin - Mfg'!#REF!</definedName>
    <definedName name="Home_Appliances_or_Kitchen_Appliances__Mfg_Segment_" localSheetId="6">'[1]Industry Margin - Mfg'!#REF!</definedName>
    <definedName name="Home_Appliances_or_Kitchen_Appliances__Mfg_Segment_" localSheetId="1">'[2]Industry Margin - Mfg'!#REF!</definedName>
    <definedName name="Home_Appliances_or_Kitchen_Appliances__Mfg_Segment_" localSheetId="3">'[2]Industry Margin - Mfg'!#REF!</definedName>
    <definedName name="Home_Appliances_or_Kitchen_Appliances__Mfg_Segment_" localSheetId="11">'[1]Industry Margin - Mfg'!#REF!</definedName>
    <definedName name="Home_Appliances_or_Kitchen_Appliances__Mfg_Segment_">'Industry Margin - Mfg'!#REF!</definedName>
    <definedName name="Home_Appliances_or_Kitchen_Appliances_Service_Segment" localSheetId="4">'[1]Industry Margin - Service'!#REF!</definedName>
    <definedName name="Home_Appliances_or_Kitchen_Appliances_Service_Segment" localSheetId="10">'[1]Industry Margin - Service'!#REF!</definedName>
    <definedName name="Home_Appliances_or_Kitchen_Appliances_Service_Segment" localSheetId="6">'[1]Industry Margin - Service'!#REF!</definedName>
    <definedName name="Home_Appliances_or_Kitchen_Appliances_Service_Segment" localSheetId="1">'[2]Industry Margin - Service'!#REF!</definedName>
    <definedName name="Home_Appliances_or_Kitchen_Appliances_Service_Segment" localSheetId="3">'[2]Industry Margin - Service'!#REF!</definedName>
    <definedName name="Home_Appliances_or_Kitchen_Appliances_Service_Segment" localSheetId="11">'[1]Industry Margin - Service'!#REF!</definedName>
    <definedName name="Home_Appliances_or_Kitchen_Appliances_Service_Segment">'Industry Margin - Service'!#REF!</definedName>
    <definedName name="Home_Furnishing___Kitchen_and_household_hardware_Trading_Segment">'Industry Margin - Trading'!$C$51:$AF$51</definedName>
    <definedName name="Home_furnishing__Mfg_Segment_">'Industry Margin - Mfg'!$D$70:$DL$70</definedName>
    <definedName name="Home_Furnishing_or_Kitchen_and_household_hardware__Mfg_Segment_">'Industry Margin - Mfg'!$D$66:$DL$66</definedName>
    <definedName name="Home_Furnishing_or_Kitchen_and_household_hardware_Service_Segment" localSheetId="4">'[1]Industry Margin - Service'!#REF!</definedName>
    <definedName name="Home_Furnishing_or_Kitchen_and_household_hardware_Service_Segment" localSheetId="10">'[1]Industry Margin - Service'!#REF!</definedName>
    <definedName name="Home_Furnishing_or_Kitchen_and_household_hardware_Service_Segment" localSheetId="6">'[1]Industry Margin - Service'!#REF!</definedName>
    <definedName name="Home_Furnishing_or_Kitchen_and_household_hardware_Service_Segment" localSheetId="1">'[2]Industry Margin - Service'!#REF!</definedName>
    <definedName name="Home_Furnishing_or_Kitchen_and_household_hardware_Service_Segment" localSheetId="3">'[2]Industry Margin - Service'!#REF!</definedName>
    <definedName name="Home_Furnishing_or_Kitchen_and_household_hardware_Service_Segment" localSheetId="11">'[1]Industry Margin - Service'!#REF!</definedName>
    <definedName name="Home_Furnishing_or_Kitchen_and_household_hardware_Service_Segment">'Industry Margin - Service'!#REF!</definedName>
    <definedName name="Home_furnishing_Service_Segment" localSheetId="4">'[1]Industry Margin - Service'!#REF!</definedName>
    <definedName name="Home_furnishing_Service_Segment" localSheetId="10">'[1]Industry Margin - Service'!#REF!</definedName>
    <definedName name="Home_furnishing_Service_Segment" localSheetId="6">'[1]Industry Margin - Service'!#REF!</definedName>
    <definedName name="Home_furnishing_Service_Segment" localSheetId="1">'[2]Industry Margin - Service'!#REF!</definedName>
    <definedName name="Home_furnishing_Service_Segment" localSheetId="3">'[2]Industry Margin - Service'!#REF!</definedName>
    <definedName name="Home_furnishing_Service_Segment" localSheetId="11">'[1]Industry Margin - Service'!#REF!</definedName>
    <definedName name="Home_furnishing_Service_Segment">'Industry Margin - Service'!#REF!</definedName>
    <definedName name="Home_furnishing_Trading_Segment" localSheetId="4">'[1]Industry Margin - Trading'!#REF!</definedName>
    <definedName name="Home_furnishing_Trading_Segment" localSheetId="10">'[1]Industry Margin - Trading'!#REF!</definedName>
    <definedName name="Home_furnishing_Trading_Segment" localSheetId="6">'[1]Industry Margin - Trading'!#REF!</definedName>
    <definedName name="Home_furnishing_Trading_Segment" localSheetId="1">'[2]Industry Margin - Trading'!#REF!</definedName>
    <definedName name="Home_furnishing_Trading_Segment" localSheetId="3">'[2]Industry Margin - Trading'!#REF!</definedName>
    <definedName name="Home_furnishing_Trading_Segment" localSheetId="11">'[1]Industry Margin - Trading'!#REF!</definedName>
    <definedName name="Home_furnishing_Trading_Segment">'Industry Margin - Trading'!#REF!</definedName>
    <definedName name="Hospitals_and_Clinics_M" localSheetId="4">'[1]Industry Margin - Mfg'!#REF!</definedName>
    <definedName name="Hospitals_and_Clinics_M" localSheetId="10">'[1]Industry Margin - Mfg'!#REF!</definedName>
    <definedName name="Hospitals_and_Clinics_M" localSheetId="6">'[1]Industry Margin - Mfg'!#REF!</definedName>
    <definedName name="Hospitals_and_Clinics_M" localSheetId="1">'[2]Industry Margin - Mfg'!#REF!</definedName>
    <definedName name="Hospitals_and_Clinics_M" localSheetId="3">'[2]Industry Margin - Mfg'!#REF!</definedName>
    <definedName name="Hospitals_and_Clinics_M" localSheetId="11">'[1]Industry Margin - Mfg'!#REF!</definedName>
    <definedName name="Hospitals_and_Clinics_M">'Industry Margin - Mfg'!#REF!</definedName>
    <definedName name="Hospitals_and_Clinics_Services_Industry">'Industry Margin - Service'!$B$18</definedName>
    <definedName name="Hospitals_and_Clinics_Trading" localSheetId="4">'[1]Industry Margin - Trading'!#REF!</definedName>
    <definedName name="Hospitals_and_Clinics_Trading" localSheetId="10">'[1]Industry Margin - Trading'!#REF!</definedName>
    <definedName name="Hospitals_and_Clinics_Trading" localSheetId="6">'[1]Industry Margin - Trading'!#REF!</definedName>
    <definedName name="Hospitals_and_Clinics_Trading" localSheetId="1">'[2]Industry Margin - Trading'!#REF!</definedName>
    <definedName name="Hospitals_and_Clinics_Trading" localSheetId="3">'[2]Industry Margin - Trading'!#REF!</definedName>
    <definedName name="Hospitals_and_Clinics_Trading" localSheetId="11">'[1]Industry Margin - Trading'!#REF!</definedName>
    <definedName name="Hospitals_and_Clinics_Trading">'Industry Margin - Trading'!#REF!</definedName>
    <definedName name="Hotel_and_Restaurants_M" localSheetId="4">'[1]Industry Margin - Mfg'!#REF!</definedName>
    <definedName name="Hotel_and_Restaurants_M" localSheetId="10">'[1]Industry Margin - Mfg'!#REF!</definedName>
    <definedName name="Hotel_and_Restaurants_M" localSheetId="6">'[1]Industry Margin - Mfg'!#REF!</definedName>
    <definedName name="Hotel_and_Restaurants_M" localSheetId="1">'[2]Industry Margin - Mfg'!#REF!</definedName>
    <definedName name="Hotel_and_Restaurants_M" localSheetId="3">'[2]Industry Margin - Mfg'!#REF!</definedName>
    <definedName name="Hotel_and_Restaurants_M" localSheetId="11">'[1]Industry Margin - Mfg'!#REF!</definedName>
    <definedName name="Hotel_and_Restaurants_M">'Industry Margin - Mfg'!#REF!</definedName>
    <definedName name="Hotel_and_Restaurants_Services_Industry">'Industry Margin - Service'!$B$19</definedName>
    <definedName name="Hotel_and_Restaurants_Trading" localSheetId="4">'[1]Industry Margin - Trading'!#REF!</definedName>
    <definedName name="Hotel_and_Restaurants_Trading" localSheetId="10">'[1]Industry Margin - Trading'!#REF!</definedName>
    <definedName name="Hotel_and_Restaurants_Trading" localSheetId="6">'[1]Industry Margin - Trading'!#REF!</definedName>
    <definedName name="Hotel_and_Restaurants_Trading" localSheetId="1">'[2]Industry Margin - Trading'!#REF!</definedName>
    <definedName name="Hotel_and_Restaurants_Trading" localSheetId="3">'[2]Industry Margin - Trading'!#REF!</definedName>
    <definedName name="Hotel_and_Restaurants_Trading" localSheetId="11">'[1]Industry Margin - Trading'!#REF!</definedName>
    <definedName name="Hotel_and_Restaurants_Trading">'Industry Margin - Trading'!#REF!</definedName>
    <definedName name="Hotels_and_Restaurants__Mfg_Segment_" localSheetId="4">'[1]Industry Margin - Mfg'!#REF!</definedName>
    <definedName name="Hotels_and_Restaurants__Mfg_Segment_" localSheetId="10">'[1]Industry Margin - Mfg'!#REF!</definedName>
    <definedName name="Hotels_and_Restaurants__Mfg_Segment_" localSheetId="6">'[1]Industry Margin - Mfg'!#REF!</definedName>
    <definedName name="Hotels_and_Restaurants__Mfg_Segment_" localSheetId="1">'[2]Industry Margin - Mfg'!#REF!</definedName>
    <definedName name="Hotels_and_Restaurants__Mfg_Segment_" localSheetId="3">'[2]Industry Margin - Mfg'!#REF!</definedName>
    <definedName name="Hotels_and_Restaurants__Mfg_Segment_" localSheetId="11">'[1]Industry Margin - Mfg'!#REF!</definedName>
    <definedName name="Hotels_and_Restaurants__Mfg_Segment_">'Industry Margin - Mfg'!#REF!</definedName>
    <definedName name="Hotels_and_Restaurants_Service_Segment">'Industry Margin - Service'!$C$19:$AP$19</definedName>
    <definedName name="Hotels_and_Restaurants_Trading_Segment" localSheetId="4">'[1]Industry Margin - Trading'!#REF!</definedName>
    <definedName name="Hotels_and_Restaurants_Trading_Segment" localSheetId="10">'[1]Industry Margin - Trading'!#REF!</definedName>
    <definedName name="Hotels_and_Restaurants_Trading_Segment" localSheetId="6">'[1]Industry Margin - Trading'!#REF!</definedName>
    <definedName name="Hotels_and_Restaurants_Trading_Segment" localSheetId="1">'[2]Industry Margin - Trading'!#REF!</definedName>
    <definedName name="Hotels_and_Restaurants_Trading_Segment" localSheetId="3">'[2]Industry Margin - Trading'!#REF!</definedName>
    <definedName name="Hotels_and_Restaurants_Trading_Segment" localSheetId="11">'[1]Industry Margin - Trading'!#REF!</definedName>
    <definedName name="Hotels_and_Restaurants_Trading_Segment">'Industry Margin - Trading'!#REF!</definedName>
    <definedName name="HR_and_A___Medical_Transcriptions_Trading_Segment" localSheetId="4">'[1]Industry Margin - Trading'!#REF!</definedName>
    <definedName name="HR_and_A___Medical_Transcriptions_Trading_Segment" localSheetId="10">'[1]Industry Margin - Trading'!#REF!</definedName>
    <definedName name="HR_and_A___Medical_Transcriptions_Trading_Segment" localSheetId="6">'[1]Industry Margin - Trading'!#REF!</definedName>
    <definedName name="HR_and_A___Medical_Transcriptions_Trading_Segment" localSheetId="1">'[2]Industry Margin - Trading'!#REF!</definedName>
    <definedName name="HR_and_A___Medical_Transcriptions_Trading_Segment" localSheetId="3">'[2]Industry Margin - Trading'!#REF!</definedName>
    <definedName name="HR_and_A___Medical_Transcriptions_Trading_Segment" localSheetId="11">'[1]Industry Margin - Trading'!#REF!</definedName>
    <definedName name="HR_and_A___Medical_Transcriptions_Trading_Segment">'Industry Margin - Trading'!#REF!</definedName>
    <definedName name="HR_and_A_or_Medical_Transcriptions__Mfg_Segment_" localSheetId="4">'[1]Industry Margin - Mfg'!#REF!</definedName>
    <definedName name="HR_and_A_or_Medical_Transcriptions__Mfg_Segment_" localSheetId="10">'[1]Industry Margin - Mfg'!#REF!</definedName>
    <definedName name="HR_and_A_or_Medical_Transcriptions__Mfg_Segment_" localSheetId="6">'[1]Industry Margin - Mfg'!#REF!</definedName>
    <definedName name="HR_and_A_or_Medical_Transcriptions__Mfg_Segment_" localSheetId="1">'[2]Industry Margin - Mfg'!#REF!</definedName>
    <definedName name="HR_and_A_or_Medical_Transcriptions__Mfg_Segment_" localSheetId="3">'[2]Industry Margin - Mfg'!#REF!</definedName>
    <definedName name="HR_and_A_or_Medical_Transcriptions__Mfg_Segment_" localSheetId="11">'[1]Industry Margin - Mfg'!#REF!</definedName>
    <definedName name="HR_and_A_or_Medical_Transcriptions__Mfg_Segment_">'Industry Margin - Mfg'!#REF!</definedName>
    <definedName name="HR_and_A_or_Medical_Transcriptions_Service_Segment">'Industry Margin - Service'!$C$36:$AP$36</definedName>
    <definedName name="Hunter_Match" localSheetId="3">OFFSET(#REF!,0,0,COUNTA(#REF!),1)</definedName>
    <definedName name="Hunter_Match">OFFSET(#REF!,0,0,COUNTA(#REF!),1)</definedName>
    <definedName name="ID_Proof" localSheetId="3">OFFSET(#REF!,0,0,COUNTA(#REF!),1)</definedName>
    <definedName name="ID_Proof">OFFSET(#REF!,0,0,COUNTA(#REF!),1)</definedName>
    <definedName name="iIndicator">[4]Input!$D$4</definedName>
    <definedName name="IndMarginAllowed" localSheetId="3">#REF!</definedName>
    <definedName name="IndMarginAllowed">#REF!</definedName>
    <definedName name="Industrial_Equipment_or_Machinery_M">'Industry Margin - Mfg'!$C$29:$C$36</definedName>
    <definedName name="Industrial_Equipment_or_Machinery_Services_Industry">'Industry Margin - Service'!$B$20:$B$20</definedName>
    <definedName name="Industrial_Equipment_or_Machinery_Trading">'Industry Margin - Trading'!$B$28:$B$30</definedName>
    <definedName name="Industrial_Furnaces__Mfg_Segment_">'Industry Margin - Mfg'!$D$33:$DL$33</definedName>
    <definedName name="Industrial_Furnaces_Service_Segment" localSheetId="4">'[1]Industry Margin - Service'!#REF!</definedName>
    <definedName name="Industrial_Furnaces_Service_Segment" localSheetId="10">'[1]Industry Margin - Service'!#REF!</definedName>
    <definedName name="Industrial_Furnaces_Service_Segment" localSheetId="6">'[1]Industry Margin - Service'!#REF!</definedName>
    <definedName name="Industrial_Furnaces_Service_Segment" localSheetId="1">'[2]Industry Margin - Service'!#REF!</definedName>
    <definedName name="Industrial_Furnaces_Service_Segment" localSheetId="3">'[2]Industry Margin - Service'!#REF!</definedName>
    <definedName name="Industrial_Furnaces_Service_Segment" localSheetId="11">'[1]Industry Margin - Service'!#REF!</definedName>
    <definedName name="Industrial_Furnaces_Service_Segment">'Industry Margin - Service'!#REF!</definedName>
    <definedName name="Industrial_Furnaces_Trading_Segment" localSheetId="4">'[1]Industry Margin - Trading'!#REF!</definedName>
    <definedName name="Industrial_Furnaces_Trading_Segment" localSheetId="10">'[1]Industry Margin - Trading'!#REF!</definedName>
    <definedName name="Industrial_Furnaces_Trading_Segment" localSheetId="6">'[1]Industry Margin - Trading'!#REF!</definedName>
    <definedName name="Industrial_Furnaces_Trading_Segment" localSheetId="1">'[2]Industry Margin - Trading'!#REF!</definedName>
    <definedName name="Industrial_Furnaces_Trading_Segment" localSheetId="3">'[2]Industry Margin - Trading'!#REF!</definedName>
    <definedName name="Industrial_Furnaces_Trading_Segment" localSheetId="11">'[1]Industry Margin - Trading'!#REF!</definedName>
    <definedName name="Industrial_Furnaces_Trading_Segment">'Industry Margin - Trading'!#REF!</definedName>
    <definedName name="Industrial_Machincery___Chemicals_Service_Segment" localSheetId="4">'[1]Industry Margin - Service'!#REF!</definedName>
    <definedName name="Industrial_Machincery___Chemicals_Service_Segment" localSheetId="10">'[1]Industry Margin - Service'!#REF!</definedName>
    <definedName name="Industrial_Machincery___Chemicals_Service_Segment" localSheetId="6">'[1]Industry Margin - Service'!#REF!</definedName>
    <definedName name="Industrial_Machincery___Chemicals_Service_Segment" localSheetId="1">'[2]Industry Margin - Service'!#REF!</definedName>
    <definedName name="Industrial_Machincery___Chemicals_Service_Segment" localSheetId="3">'[2]Industry Margin - Service'!#REF!</definedName>
    <definedName name="Industrial_Machincery___Chemicals_Service_Segment" localSheetId="11">'[1]Industry Margin - Service'!#REF!</definedName>
    <definedName name="Industrial_Machincery___Chemicals_Service_Segment">'Industry Margin - Service'!#REF!</definedName>
    <definedName name="Industrial_Machincery__Chemicals__Mfg_Segment_" localSheetId="4">'[1]Industry Margin - Mfg'!#REF!</definedName>
    <definedName name="Industrial_Machincery__Chemicals__Mfg_Segment_" localSheetId="10">'[1]Industry Margin - Mfg'!#REF!</definedName>
    <definedName name="Industrial_Machincery__Chemicals__Mfg_Segment_" localSheetId="6">'[1]Industry Margin - Mfg'!#REF!</definedName>
    <definedName name="Industrial_Machincery__Chemicals__Mfg_Segment_" localSheetId="1">'[2]Industry Margin - Mfg'!#REF!</definedName>
    <definedName name="Industrial_Machincery__Chemicals__Mfg_Segment_" localSheetId="3">'[2]Industry Margin - Mfg'!#REF!</definedName>
    <definedName name="Industrial_Machincery__Chemicals__Mfg_Segment_" localSheetId="11">'[1]Industry Margin - Mfg'!#REF!</definedName>
    <definedName name="Industrial_Machincery__Chemicals__Mfg_Segment_">'Industry Margin - Mfg'!#REF!</definedName>
    <definedName name="Industrial_Machincery__Chemicals_Trading_Segment" localSheetId="4">'[1]Industry Margin - Trading'!#REF!</definedName>
    <definedName name="Industrial_Machincery__Chemicals_Trading_Segment" localSheetId="10">'[1]Industry Margin - Trading'!#REF!</definedName>
    <definedName name="Industrial_Machincery__Chemicals_Trading_Segment" localSheetId="6">'[1]Industry Margin - Trading'!#REF!</definedName>
    <definedName name="Industrial_Machincery__Chemicals_Trading_Segment" localSheetId="1">'[2]Industry Margin - Trading'!#REF!</definedName>
    <definedName name="Industrial_Machincery__Chemicals_Trading_Segment" localSheetId="3">'[2]Industry Margin - Trading'!#REF!</definedName>
    <definedName name="Industrial_Machincery__Chemicals_Trading_Segment" localSheetId="11">'[1]Industry Margin - Trading'!#REF!</definedName>
    <definedName name="Industrial_Machincery__Chemicals_Trading_Segment">'Industry Margin - Trading'!#REF!</definedName>
    <definedName name="Industrial_Machinery__Mfg_Segment_">'Industry Margin - Mfg'!$D$30:$DL$30</definedName>
    <definedName name="Industrial_Machinery_Service_Segment">'Industry Margin - Service'!$C$20:$AP$20</definedName>
    <definedName name="Industrial_Machinery_Trading_Segment">'Industry Margin - Trading'!$C$28:$AF$28</definedName>
    <definedName name="Industries_not_classified_elsewhere__Mfg_Segment_" localSheetId="4">'[1]Industry Margin - Mfg'!#REF!</definedName>
    <definedName name="Industries_not_classified_elsewhere__Mfg_Segment_" localSheetId="10">'[1]Industry Margin - Mfg'!#REF!</definedName>
    <definedName name="Industries_not_classified_elsewhere__Mfg_Segment_" localSheetId="6">'[1]Industry Margin - Mfg'!#REF!</definedName>
    <definedName name="Industries_not_classified_elsewhere__Mfg_Segment_" localSheetId="1">'[2]Industry Margin - Mfg'!#REF!</definedName>
    <definedName name="Industries_not_classified_elsewhere__Mfg_Segment_" localSheetId="3">'[2]Industry Margin - Mfg'!#REF!</definedName>
    <definedName name="Industries_not_classified_elsewhere__Mfg_Segment_" localSheetId="11">'[1]Industry Margin - Mfg'!#REF!</definedName>
    <definedName name="Industries_not_classified_elsewhere__Mfg_Segment_">'Industry Margin - Mfg'!#REF!</definedName>
    <definedName name="Industries_not_classified_elsewhere__Mfg_Segment_1">'Industry Margin - Mfg'!$D$47:$DL$47</definedName>
    <definedName name="Industries_not_classified_elsewhere_Service_Segment" localSheetId="4">'[1]Industry Margin - Service'!#REF!</definedName>
    <definedName name="Industries_not_classified_elsewhere_Service_Segment" localSheetId="10">'[1]Industry Margin - Service'!#REF!</definedName>
    <definedName name="Industries_not_classified_elsewhere_Service_Segment" localSheetId="6">'[1]Industry Margin - Service'!#REF!</definedName>
    <definedName name="Industries_not_classified_elsewhere_Service_Segment" localSheetId="1">'[2]Industry Margin - Service'!#REF!</definedName>
    <definedName name="Industries_not_classified_elsewhere_Service_Segment" localSheetId="3">'[2]Industry Margin - Service'!#REF!</definedName>
    <definedName name="Industries_not_classified_elsewhere_Service_Segment" localSheetId="11">'[1]Industry Margin - Service'!#REF!</definedName>
    <definedName name="Industries_not_classified_elsewhere_Service_Segment">'Industry Margin - Service'!#REF!</definedName>
    <definedName name="Industries_not_classified_elsewhere_Trading_Segment" localSheetId="4">'[1]Industry Margin - Trading'!#REF!</definedName>
    <definedName name="Industries_not_classified_elsewhere_Trading_Segment" localSheetId="10">'[1]Industry Margin - Trading'!#REF!</definedName>
    <definedName name="Industries_not_classified_elsewhere_Trading_Segment" localSheetId="6">'[1]Industry Margin - Trading'!#REF!</definedName>
    <definedName name="Industries_not_classified_elsewhere_Trading_Segment" localSheetId="1">'[2]Industry Margin - Trading'!#REF!</definedName>
    <definedName name="Industries_not_classified_elsewhere_Trading_Segment" localSheetId="3">'[2]Industry Margin - Trading'!#REF!</definedName>
    <definedName name="Industries_not_classified_elsewhere_Trading_Segment" localSheetId="11">'[1]Industry Margin - Trading'!#REF!</definedName>
    <definedName name="Industries_not_classified_elsewhere_Trading_Segment">'Industry Margin - Trading'!#REF!</definedName>
    <definedName name="Industry" localSheetId="4">'[7]With Holding Percentages'!$A$2:$A$41</definedName>
    <definedName name="Industry" localSheetId="10">'[7]With Holding Percentages'!$A$2:$A$41</definedName>
    <definedName name="Industry" localSheetId="6">'[7]With Holding Percentages'!$A$2:$A$41</definedName>
    <definedName name="industry" localSheetId="3">#REF!</definedName>
    <definedName name="Industry" localSheetId="11">'[7]With Holding Percentages'!$A$2:$A$41</definedName>
    <definedName name="industry">#REF!</definedName>
    <definedName name="Industry_not_classified_elsewhere_Service_Segment">'Industry Margin - Service'!$C$27:$AP$27</definedName>
    <definedName name="Industry_not_classified_elsewhere_Trading_Segment">'Industry Margin - Trading'!$C$38:$AF$38</definedName>
    <definedName name="Inorganic_and_Organic_Chemicals__Mfg_Segment_" localSheetId="4">'[1]Industry Margin - Mfg'!#REF!</definedName>
    <definedName name="Inorganic_and_Organic_Chemicals__Mfg_Segment_" localSheetId="10">'[1]Industry Margin - Mfg'!#REF!</definedName>
    <definedName name="Inorganic_and_Organic_Chemicals__Mfg_Segment_" localSheetId="6">'[1]Industry Margin - Mfg'!#REF!</definedName>
    <definedName name="Inorganic_and_Organic_Chemicals__Mfg_Segment_" localSheetId="1">'[2]Industry Margin - Mfg'!#REF!</definedName>
    <definedName name="Inorganic_and_Organic_Chemicals__Mfg_Segment_" localSheetId="3">'[2]Industry Margin - Mfg'!#REF!</definedName>
    <definedName name="Inorganic_and_Organic_Chemicals__Mfg_Segment_" localSheetId="11">'[1]Industry Margin - Mfg'!#REF!</definedName>
    <definedName name="Inorganic_and_Organic_Chemicals__Mfg_Segment_">'Industry Margin - Mfg'!#REF!</definedName>
    <definedName name="Inorganic_and_Organic_Chemicals_Service_Segment" localSheetId="4">'[1]Industry Margin - Service'!#REF!</definedName>
    <definedName name="Inorganic_and_Organic_Chemicals_Service_Segment" localSheetId="10">'[1]Industry Margin - Service'!#REF!</definedName>
    <definedName name="Inorganic_and_Organic_Chemicals_Service_Segment" localSheetId="6">'[1]Industry Margin - Service'!#REF!</definedName>
    <definedName name="Inorganic_and_Organic_Chemicals_Service_Segment" localSheetId="1">'[2]Industry Margin - Service'!#REF!</definedName>
    <definedName name="Inorganic_and_Organic_Chemicals_Service_Segment" localSheetId="3">'[2]Industry Margin - Service'!#REF!</definedName>
    <definedName name="Inorganic_and_Organic_Chemicals_Service_Segment" localSheetId="11">'[1]Industry Margin - Service'!#REF!</definedName>
    <definedName name="Inorganic_and_Organic_Chemicals_Service_Segment">'Industry Margin - Service'!#REF!</definedName>
    <definedName name="Inorganic_and_Organic_Chemicals_Trading_Segment" localSheetId="4">'[1]Industry Margin - Trading'!#REF!</definedName>
    <definedName name="Inorganic_and_Organic_Chemicals_Trading_Segment" localSheetId="10">'[1]Industry Margin - Trading'!#REF!</definedName>
    <definedName name="Inorganic_and_Organic_Chemicals_Trading_Segment" localSheetId="6">'[1]Industry Margin - Trading'!#REF!</definedName>
    <definedName name="Inorganic_and_Organic_Chemicals_Trading_Segment" localSheetId="1">'[2]Industry Margin - Trading'!#REF!</definedName>
    <definedName name="Inorganic_and_Organic_Chemicals_Trading_Segment" localSheetId="3">'[2]Industry Margin - Trading'!#REF!</definedName>
    <definedName name="Inorganic_and_Organic_Chemicals_Trading_Segment" localSheetId="11">'[1]Industry Margin - Trading'!#REF!</definedName>
    <definedName name="Inorganic_and_Organic_Chemicals_Trading_Segment">'Industry Margin - Trading'!#REF!</definedName>
    <definedName name="Int" localSheetId="3">#REF!</definedName>
    <definedName name="Int">#REF!</definedName>
    <definedName name="Interest_Rate" localSheetId="3">#REF!</definedName>
    <definedName name="Interest_Rate">#REF!</definedName>
    <definedName name="Internal_Dedupe" localSheetId="3">OFFSET(#REF!,0,0,COUNTA(#REF!),1)</definedName>
    <definedName name="Internal_Dedupe">OFFSET(#REF!,0,0,COUNTA(#REF!),1)</definedName>
    <definedName name="Internet_or_Broadband_Services_M" localSheetId="4">'[1]Industry Margin - Mfg'!#REF!</definedName>
    <definedName name="Internet_or_Broadband_Services_M" localSheetId="10">'[1]Industry Margin - Mfg'!#REF!</definedName>
    <definedName name="Internet_or_Broadband_Services_M" localSheetId="6">'[1]Industry Margin - Mfg'!#REF!</definedName>
    <definedName name="Internet_or_Broadband_Services_M" localSheetId="1">'[2]Industry Margin - Mfg'!#REF!</definedName>
    <definedName name="Internet_or_Broadband_Services_M" localSheetId="3">'[2]Industry Margin - Mfg'!#REF!</definedName>
    <definedName name="Internet_or_Broadband_Services_M" localSheetId="11">'[1]Industry Margin - Mfg'!#REF!</definedName>
    <definedName name="Internet_or_Broadband_Services_M">'Industry Margin - Mfg'!#REF!</definedName>
    <definedName name="Internet_or_Broadband_Services_Services_Industry" localSheetId="4">'[1]Industry Margin - Service'!#REF!</definedName>
    <definedName name="Internet_or_Broadband_Services_Services_Industry" localSheetId="10">'[1]Industry Margin - Service'!#REF!</definedName>
    <definedName name="Internet_or_Broadband_Services_Services_Industry" localSheetId="6">'[1]Industry Margin - Service'!#REF!</definedName>
    <definedName name="Internet_or_Broadband_Services_Services_Industry" localSheetId="1">'[2]Industry Margin - Service'!#REF!</definedName>
    <definedName name="Internet_or_Broadband_Services_Services_Industry" localSheetId="3">'[2]Industry Margin - Service'!#REF!</definedName>
    <definedName name="Internet_or_Broadband_Services_Services_Industry" localSheetId="11">'[1]Industry Margin - Service'!#REF!</definedName>
    <definedName name="Internet_or_Broadband_Services_Services_Industry">'Industry Margin - Service'!#REF!</definedName>
    <definedName name="Internet_or_Broadband_Services_Trading" localSheetId="4">'[1]Industry Margin - Trading'!#REF!</definedName>
    <definedName name="Internet_or_Broadband_Services_Trading" localSheetId="10">'[1]Industry Margin - Trading'!#REF!</definedName>
    <definedName name="Internet_or_Broadband_Services_Trading" localSheetId="6">'[1]Industry Margin - Trading'!#REF!</definedName>
    <definedName name="Internet_or_Broadband_Services_Trading" localSheetId="1">'[2]Industry Margin - Trading'!#REF!</definedName>
    <definedName name="Internet_or_Broadband_Services_Trading" localSheetId="3">'[2]Industry Margin - Trading'!#REF!</definedName>
    <definedName name="Internet_or_Broadband_Services_Trading" localSheetId="11">'[1]Industry Margin - Trading'!#REF!</definedName>
    <definedName name="Internet_or_Broadband_Services_Trading">'Industry Margin - Trading'!#REF!</definedName>
    <definedName name="Internet_Services__Others_Service_Segment" localSheetId="4">'[1]Industry Margin - Service'!#REF!</definedName>
    <definedName name="Internet_Services__Others_Service_Segment" localSheetId="10">'[1]Industry Margin - Service'!#REF!</definedName>
    <definedName name="Internet_Services__Others_Service_Segment" localSheetId="6">'[1]Industry Margin - Service'!#REF!</definedName>
    <definedName name="Internet_Services__Others_Service_Segment" localSheetId="1">'[2]Industry Margin - Service'!#REF!</definedName>
    <definedName name="Internet_Services__Others_Service_Segment" localSheetId="3">'[2]Industry Margin - Service'!#REF!</definedName>
    <definedName name="Internet_Services__Others_Service_Segment" localSheetId="11">'[1]Industry Margin - Service'!#REF!</definedName>
    <definedName name="Internet_Services__Others_Service_Segment">'Industry Margin - Service'!#REF!</definedName>
    <definedName name="Internet_Services_Others__Mfg_Segment_" localSheetId="4">'[1]Industry Margin - Mfg'!#REF!</definedName>
    <definedName name="Internet_Services_Others__Mfg_Segment_" localSheetId="10">'[1]Industry Margin - Mfg'!#REF!</definedName>
    <definedName name="Internet_Services_Others__Mfg_Segment_" localSheetId="6">'[1]Industry Margin - Mfg'!#REF!</definedName>
    <definedName name="Internet_Services_Others__Mfg_Segment_" localSheetId="1">'[2]Industry Margin - Mfg'!#REF!</definedName>
    <definedName name="Internet_Services_Others__Mfg_Segment_" localSheetId="3">'[2]Industry Margin - Mfg'!#REF!</definedName>
    <definedName name="Internet_Services_Others__Mfg_Segment_" localSheetId="11">'[1]Industry Margin - Mfg'!#REF!</definedName>
    <definedName name="Internet_Services_Others__Mfg_Segment_">'Industry Margin - Mfg'!#REF!</definedName>
    <definedName name="Internet_Services_Others_Trading_Segment" localSheetId="4">'[1]Industry Margin - Trading'!#REF!</definedName>
    <definedName name="Internet_Services_Others_Trading_Segment" localSheetId="10">'[1]Industry Margin - Trading'!#REF!</definedName>
    <definedName name="Internet_Services_Others_Trading_Segment" localSheetId="6">'[1]Industry Margin - Trading'!#REF!</definedName>
    <definedName name="Internet_Services_Others_Trading_Segment" localSheetId="1">'[2]Industry Margin - Trading'!#REF!</definedName>
    <definedName name="Internet_Services_Others_Trading_Segment" localSheetId="3">'[2]Industry Margin - Trading'!#REF!</definedName>
    <definedName name="Internet_Services_Others_Trading_Segment" localSheetId="11">'[1]Industry Margin - Trading'!#REF!</definedName>
    <definedName name="Internet_Services_Others_Trading_Segment">'Industry Margin - Trading'!#REF!</definedName>
    <definedName name="IntRat">[8]LISTS!$R$3:$R$6</definedName>
    <definedName name="Iron__Steel_and_Steel_Alloys__Wires_and_Cables_Service_Segment">'Industry Margin - Service'!$C$25:$AP$25</definedName>
    <definedName name="Iron_Steel_and_Steel_Alloys_Wires_and_Cables__Mfg_Segment_">'Industry Margin - Mfg'!$D$43:$DL$43</definedName>
    <definedName name="Iron_Steel_and_Steel_Alloys_Wires_and_Cables_Trading_Segment">'Industry Margin - Trading'!$C$35:$AF$35</definedName>
    <definedName name="IT_or_Software_or_ITES_or_BPO_or_KPO_M" localSheetId="4">'[1]Industry Margin - Mfg'!#REF!</definedName>
    <definedName name="IT_or_Software_or_ITES_or_BPO_or_KPO_M" localSheetId="10">'[1]Industry Margin - Mfg'!#REF!</definedName>
    <definedName name="IT_or_Software_or_ITES_or_BPO_or_KPO_M" localSheetId="6">'[1]Industry Margin - Mfg'!#REF!</definedName>
    <definedName name="IT_or_Software_or_ITES_or_BPO_or_KPO_M" localSheetId="1">'[2]Industry Margin - Mfg'!#REF!</definedName>
    <definedName name="IT_or_Software_or_ITES_or_BPO_or_KPO_M" localSheetId="3">'[2]Industry Margin - Mfg'!#REF!</definedName>
    <definedName name="IT_or_Software_or_ITES_or_BPO_or_KPO_M" localSheetId="11">'[1]Industry Margin - Mfg'!#REF!</definedName>
    <definedName name="IT_or_Software_or_ITES_or_BPO_or_KPO_M">'Industry Margin - Mfg'!#REF!</definedName>
    <definedName name="IT_or_Software_or_ITES_or_BPO_or_KPO_Services_Industry">'Industry Margin - Service'!$B$21:$B$23</definedName>
    <definedName name="IT_or_Software_or_ITES_or_BPO_or_KPO_Trading" localSheetId="4">'[1]Industry Margin - Trading'!#REF!</definedName>
    <definedName name="IT_or_Software_or_ITES_or_BPO_or_KPO_Trading" localSheetId="10">'[1]Industry Margin - Trading'!#REF!</definedName>
    <definedName name="IT_or_Software_or_ITES_or_BPO_or_KPO_Trading" localSheetId="6">'[1]Industry Margin - Trading'!#REF!</definedName>
    <definedName name="IT_or_Software_or_ITES_or_BPO_or_KPO_Trading" localSheetId="1">'[2]Industry Margin - Trading'!#REF!</definedName>
    <definedName name="IT_or_Software_or_ITES_or_BPO_or_KPO_Trading" localSheetId="3">'[2]Industry Margin - Trading'!#REF!</definedName>
    <definedName name="IT_or_Software_or_ITES_or_BPO_or_KPO_Trading" localSheetId="11">'[1]Industry Margin - Trading'!#REF!</definedName>
    <definedName name="IT_or_Software_or_ITES_or_BPO_or_KPO_Trading">'Industry Margin - Trading'!#REF!</definedName>
    <definedName name="ITES___Call_Centres_Trading_Segment" localSheetId="4">'[1]Industry Margin - Trading'!#REF!</definedName>
    <definedName name="ITES___Call_Centres_Trading_Segment" localSheetId="10">'[1]Industry Margin - Trading'!#REF!</definedName>
    <definedName name="ITES___Call_Centres_Trading_Segment" localSheetId="6">'[1]Industry Margin - Trading'!#REF!</definedName>
    <definedName name="ITES___Call_Centres_Trading_Segment" localSheetId="1">'[2]Industry Margin - Trading'!#REF!</definedName>
    <definedName name="ITES___Call_Centres_Trading_Segment" localSheetId="3">'[2]Industry Margin - Trading'!#REF!</definedName>
    <definedName name="ITES___Call_Centres_Trading_Segment" localSheetId="11">'[1]Industry Margin - Trading'!#REF!</definedName>
    <definedName name="ITES___Call_Centres_Trading_Segment">'Industry Margin - Trading'!#REF!</definedName>
    <definedName name="ITES_or_Call_Centres__Mfg_Segment_" localSheetId="4">'[1]Industry Margin - Mfg'!#REF!</definedName>
    <definedName name="ITES_or_Call_Centres__Mfg_Segment_" localSheetId="10">'[1]Industry Margin - Mfg'!#REF!</definedName>
    <definedName name="ITES_or_Call_Centres__Mfg_Segment_" localSheetId="6">'[1]Industry Margin - Mfg'!#REF!</definedName>
    <definedName name="ITES_or_Call_Centres__Mfg_Segment_" localSheetId="1">'[2]Industry Margin - Mfg'!#REF!</definedName>
    <definedName name="ITES_or_Call_Centres__Mfg_Segment_" localSheetId="3">'[2]Industry Margin - Mfg'!#REF!</definedName>
    <definedName name="ITES_or_Call_Centres__Mfg_Segment_" localSheetId="11">'[1]Industry Margin - Mfg'!#REF!</definedName>
    <definedName name="ITES_or_Call_Centres__Mfg_Segment_">'Industry Margin - Mfg'!#REF!</definedName>
    <definedName name="ITES_or_Call_Centres_Service_Segment">'Industry Margin - Service'!$C$22:$AP$22</definedName>
    <definedName name="Jute__Mfg_Segment_">'Industry Margin - Mfg'!$D$37:$DL$37</definedName>
    <definedName name="Jute_M">'Industry Margin - Mfg'!$C$37</definedName>
    <definedName name="Jute_Service_Segment" localSheetId="4">'[1]Industry Margin - Service'!#REF!</definedName>
    <definedName name="Jute_Service_Segment" localSheetId="10">'[1]Industry Margin - Service'!#REF!</definedName>
    <definedName name="Jute_Service_Segment" localSheetId="6">'[1]Industry Margin - Service'!#REF!</definedName>
    <definedName name="Jute_Service_Segment" localSheetId="1">'[2]Industry Margin - Service'!#REF!</definedName>
    <definedName name="Jute_Service_Segment" localSheetId="3">'[2]Industry Margin - Service'!#REF!</definedName>
    <definedName name="Jute_Service_Segment" localSheetId="11">'[1]Industry Margin - Service'!#REF!</definedName>
    <definedName name="Jute_Service_Segment">'Industry Margin - Service'!#REF!</definedName>
    <definedName name="Jute_Services_Industry" localSheetId="4">'[1]Industry Margin - Service'!#REF!</definedName>
    <definedName name="Jute_Services_Industry" localSheetId="10">'[1]Industry Margin - Service'!#REF!</definedName>
    <definedName name="Jute_Services_Industry" localSheetId="6">'[1]Industry Margin - Service'!#REF!</definedName>
    <definedName name="Jute_Services_Industry" localSheetId="1">'[2]Industry Margin - Service'!#REF!</definedName>
    <definedName name="Jute_Services_Industry" localSheetId="3">'[2]Industry Margin - Service'!#REF!</definedName>
    <definedName name="Jute_Services_Industry" localSheetId="11">'[1]Industry Margin - Service'!#REF!</definedName>
    <definedName name="Jute_Services_Industry">'Industry Margin - Service'!#REF!</definedName>
    <definedName name="Jute_Trading" localSheetId="4">'[1]Industry Margin - Trading'!#REF!</definedName>
    <definedName name="Jute_Trading" localSheetId="10">'[1]Industry Margin - Trading'!#REF!</definedName>
    <definedName name="Jute_Trading" localSheetId="6">'[1]Industry Margin - Trading'!#REF!</definedName>
    <definedName name="Jute_Trading" localSheetId="1">'[2]Industry Margin - Trading'!#REF!</definedName>
    <definedName name="Jute_Trading" localSheetId="3">'[2]Industry Margin - Trading'!#REF!</definedName>
    <definedName name="Jute_Trading" localSheetId="11">'[1]Industry Margin - Trading'!#REF!</definedName>
    <definedName name="Jute_Trading">'Industry Margin - Trading'!#REF!</definedName>
    <definedName name="Jute_Trading_Segment" localSheetId="4">'[1]Industry Margin - Trading'!#REF!</definedName>
    <definedName name="Jute_Trading_Segment" localSheetId="10">'[1]Industry Margin - Trading'!#REF!</definedName>
    <definedName name="Jute_Trading_Segment" localSheetId="6">'[1]Industry Margin - Trading'!#REF!</definedName>
    <definedName name="Jute_Trading_Segment" localSheetId="1">'[2]Industry Margin - Trading'!#REF!</definedName>
    <definedName name="Jute_Trading_Segment" localSheetId="3">'[2]Industry Margin - Trading'!#REF!</definedName>
    <definedName name="Jute_Trading_Segment" localSheetId="11">'[1]Industry Margin - Trading'!#REF!</definedName>
    <definedName name="Jute_Trading_Segment">'Industry Margin - Trading'!#REF!</definedName>
    <definedName name="L1_" localSheetId="10">'Deviation Sheet'!$I$5:$I$7</definedName>
    <definedName name="L1_">#REF!</definedName>
    <definedName name="Landline" localSheetId="3">OFFSET(#REF!,0,0,COUNTA(#REF!),1)</definedName>
    <definedName name="Landline">OFFSET(#REF!,0,0,COUNTA(#REF!),1)</definedName>
    <definedName name="Last_Row" localSheetId="3">IF('Fin-2'!Values_Entered,'Fin-2'!Header_Row+'Fin-2'!Number_of_Payments,'Fin-2'!Header_Row)</definedName>
    <definedName name="Last_Row">IF(Values_Entered,Header_Row+Number_of_Payments,Header_Row)</definedName>
    <definedName name="Laundary_and_Surface_Care_M" localSheetId="4">'[1]Industry Margin - Mfg'!#REF!</definedName>
    <definedName name="Laundary_and_Surface_Care_M" localSheetId="10">'[1]Industry Margin - Mfg'!#REF!</definedName>
    <definedName name="Laundary_and_Surface_Care_M" localSheetId="6">'[1]Industry Margin - Mfg'!#REF!</definedName>
    <definedName name="Laundary_and_Surface_Care_M" localSheetId="1">'[2]Industry Margin - Mfg'!#REF!</definedName>
    <definedName name="Laundary_and_Surface_Care_M" localSheetId="3">'[2]Industry Margin - Mfg'!#REF!</definedName>
    <definedName name="Laundary_and_Surface_Care_M" localSheetId="11">'[1]Industry Margin - Mfg'!#REF!</definedName>
    <definedName name="Laundary_and_Surface_Care_M">'Industry Margin - Mfg'!#REF!</definedName>
    <definedName name="Laundary_and_Surface_Care_Services_Industry" localSheetId="4">'[1]Industry Margin - Service'!#REF!</definedName>
    <definedName name="Laundary_and_Surface_Care_Services_Industry" localSheetId="10">'[1]Industry Margin - Service'!#REF!</definedName>
    <definedName name="Laundary_and_Surface_Care_Services_Industry" localSheetId="6">'[1]Industry Margin - Service'!#REF!</definedName>
    <definedName name="Laundary_and_Surface_Care_Services_Industry" localSheetId="1">'[2]Industry Margin - Service'!#REF!</definedName>
    <definedName name="Laundary_and_Surface_Care_Services_Industry" localSheetId="3">'[2]Industry Margin - Service'!#REF!</definedName>
    <definedName name="Laundary_and_Surface_Care_Services_Industry" localSheetId="11">'[1]Industry Margin - Service'!#REF!</definedName>
    <definedName name="Laundary_and_Surface_Care_Services_Industry">'Industry Margin - Service'!#REF!</definedName>
    <definedName name="Laundary_and_Surface_Care_Trading" localSheetId="4">'[1]Industry Margin - Trading'!#REF!</definedName>
    <definedName name="Laundary_and_Surface_Care_Trading" localSheetId="10">'[1]Industry Margin - Trading'!#REF!</definedName>
    <definedName name="Laundary_and_Surface_Care_Trading" localSheetId="6">'[1]Industry Margin - Trading'!#REF!</definedName>
    <definedName name="Laundary_and_Surface_Care_Trading" localSheetId="1">'[2]Industry Margin - Trading'!#REF!</definedName>
    <definedName name="Laundary_and_Surface_Care_Trading" localSheetId="3">'[2]Industry Margin - Trading'!#REF!</definedName>
    <definedName name="Laundary_and_Surface_Care_Trading" localSheetId="11">'[1]Industry Margin - Trading'!#REF!</definedName>
    <definedName name="Laundary_and_Surface_Care_Trading">'Industry Margin - Trading'!#REF!</definedName>
    <definedName name="Laundary_services_and_management_of_washing_etc__Mfg_Segment_" localSheetId="4">'[1]Industry Margin - Mfg'!#REF!</definedName>
    <definedName name="Laundary_services_and_management_of_washing_etc__Mfg_Segment_" localSheetId="10">'[1]Industry Margin - Mfg'!#REF!</definedName>
    <definedName name="Laundary_services_and_management_of_washing_etc__Mfg_Segment_" localSheetId="6">'[1]Industry Margin - Mfg'!#REF!</definedName>
    <definedName name="Laundary_services_and_management_of_washing_etc__Mfg_Segment_" localSheetId="1">'[2]Industry Margin - Mfg'!#REF!</definedName>
    <definedName name="Laundary_services_and_management_of_washing_etc__Mfg_Segment_" localSheetId="3">'[2]Industry Margin - Mfg'!#REF!</definedName>
    <definedName name="Laundary_services_and_management_of_washing_etc__Mfg_Segment_" localSheetId="11">'[1]Industry Margin - Mfg'!#REF!</definedName>
    <definedName name="Laundary_services_and_management_of_washing_etc__Mfg_Segment_">'Industry Margin - Mfg'!#REF!</definedName>
    <definedName name="Laundary_services_and_management_of_washing_etc_Service_Segment" localSheetId="4">'[1]Industry Margin - Service'!#REF!</definedName>
    <definedName name="Laundary_services_and_management_of_washing_etc_Service_Segment" localSheetId="10">'[1]Industry Margin - Service'!#REF!</definedName>
    <definedName name="Laundary_services_and_management_of_washing_etc_Service_Segment" localSheetId="6">'[1]Industry Margin - Service'!#REF!</definedName>
    <definedName name="Laundary_services_and_management_of_washing_etc_Service_Segment" localSheetId="1">'[2]Industry Margin - Service'!#REF!</definedName>
    <definedName name="Laundary_services_and_management_of_washing_etc_Service_Segment" localSheetId="3">'[2]Industry Margin - Service'!#REF!</definedName>
    <definedName name="Laundary_services_and_management_of_washing_etc_Service_Segment" localSheetId="11">'[1]Industry Margin - Service'!#REF!</definedName>
    <definedName name="Laundary_services_and_management_of_washing_etc_Service_Segment">'Industry Margin - Service'!#REF!</definedName>
    <definedName name="Laundary_services_and_management_of_washing_etc_Trading_Segment" localSheetId="4">'[1]Industry Margin - Trading'!#REF!</definedName>
    <definedName name="Laundary_services_and_management_of_washing_etc_Trading_Segment" localSheetId="10">'[1]Industry Margin - Trading'!#REF!</definedName>
    <definedName name="Laundary_services_and_management_of_washing_etc_Trading_Segment" localSheetId="6">'[1]Industry Margin - Trading'!#REF!</definedName>
    <definedName name="Laundary_services_and_management_of_washing_etc_Trading_Segment" localSheetId="1">'[2]Industry Margin - Trading'!#REF!</definedName>
    <definedName name="Laundary_services_and_management_of_washing_etc_Trading_Segment" localSheetId="3">'[2]Industry Margin - Trading'!#REF!</definedName>
    <definedName name="Laundary_services_and_management_of_washing_etc_Trading_Segment" localSheetId="11">'[1]Industry Margin - Trading'!#REF!</definedName>
    <definedName name="Laundary_services_and_management_of_washing_etc_Trading_Segment">'Industry Margin - Trading'!#REF!</definedName>
    <definedName name="LCV__HCV__Commercial_Vehicles_Service_Segment">'Industry Margin - Service'!$C$6:$AP$6</definedName>
    <definedName name="LCV_HCV_Commercial_Vehicles__Mfg_Segment_">'Industry Margin - Mfg'!$D$16:$DL$16</definedName>
    <definedName name="LCV_HCV_Commercial_Vehicles_Trading_Segment">'Industry Margin - Trading'!$C$15:$AF$15</definedName>
    <definedName name="LDoBDays">[3]LISTS!$E$3:$E$33</definedName>
    <definedName name="LDoBMonths">[3]LISTS!$F$3:$F$14</definedName>
    <definedName name="LDoBYears">[3]LISTS!$G$3:$G$69</definedName>
    <definedName name="Leather_M">'Industry Margin - Mfg'!$C$38:$C$38</definedName>
    <definedName name="Leather_Services_Industry" localSheetId="4">'[1]Industry Margin - Service'!#REF!</definedName>
    <definedName name="Leather_Services_Industry" localSheetId="10">'[1]Industry Margin - Service'!#REF!</definedName>
    <definedName name="Leather_Services_Industry" localSheetId="6">'[1]Industry Margin - Service'!#REF!</definedName>
    <definedName name="Leather_Services_Industry" localSheetId="1">'[2]Industry Margin - Service'!#REF!</definedName>
    <definedName name="Leather_Services_Industry" localSheetId="3">'[2]Industry Margin - Service'!#REF!</definedName>
    <definedName name="Leather_Services_Industry" localSheetId="11">'[1]Industry Margin - Service'!#REF!</definedName>
    <definedName name="Leather_Services_Industry">'Industry Margin - Service'!#REF!</definedName>
    <definedName name="Leather_Trading" localSheetId="4">'[1]Industry Margin - Trading'!#REF!</definedName>
    <definedName name="Leather_Trading" localSheetId="10">'[1]Industry Margin - Trading'!#REF!</definedName>
    <definedName name="Leather_Trading" localSheetId="6">'[1]Industry Margin - Trading'!#REF!</definedName>
    <definedName name="Leather_Trading" localSheetId="1">'[2]Industry Margin - Trading'!#REF!</definedName>
    <definedName name="Leather_Trading" localSheetId="3">'[2]Industry Margin - Trading'!#REF!</definedName>
    <definedName name="Leather_Trading" localSheetId="11">'[1]Industry Margin - Trading'!#REF!</definedName>
    <definedName name="Leather_Trading">'Industry Margin - Trading'!#REF!</definedName>
    <definedName name="Legal_Services__Solicitor_firms__Public_Relations__Professional_or_Consultants_or_specialised_dance_schools_Service_Segment" localSheetId="4">'[1]Industry Margin - Service'!#REF!</definedName>
    <definedName name="Legal_Services__Solicitor_firms__Public_Relations__Professional_or_Consultants_or_specialised_dance_schools_Service_Segment" localSheetId="10">'[1]Industry Margin - Service'!#REF!</definedName>
    <definedName name="Legal_Services__Solicitor_firms__Public_Relations__Professional_or_Consultants_or_specialised_dance_schools_Service_Segment" localSheetId="6">'[1]Industry Margin - Service'!#REF!</definedName>
    <definedName name="Legal_Services__Solicitor_firms__Public_Relations__Professional_or_Consultants_or_specialised_dance_schools_Service_Segment" localSheetId="1">'[2]Industry Margin - Service'!#REF!</definedName>
    <definedName name="Legal_Services__Solicitor_firms__Public_Relations__Professional_or_Consultants_or_specialised_dance_schools_Service_Segment" localSheetId="3">'[2]Industry Margin - Service'!#REF!</definedName>
    <definedName name="Legal_Services__Solicitor_firms__Public_Relations__Professional_or_Consultants_or_specialised_dance_schools_Service_Segment" localSheetId="11">'[1]Industry Margin - Service'!#REF!</definedName>
    <definedName name="Legal_Services__Solicitor_firms__Public_Relations__Professional_or_Consultants_or_specialised_dance_schools_Service_Segment">'Industry Margin - Service'!#REF!</definedName>
    <definedName name="Legal_Services_Solicitor_firms_Public_Relations_Professional___Consultants___specialised_dance_schools_Trading_Segment" localSheetId="4">'[1]Industry Margin - Trading'!#REF!</definedName>
    <definedName name="Legal_Services_Solicitor_firms_Public_Relations_Professional___Consultants___specialised_dance_schools_Trading_Segment" localSheetId="10">'[1]Industry Margin - Trading'!#REF!</definedName>
    <definedName name="Legal_Services_Solicitor_firms_Public_Relations_Professional___Consultants___specialised_dance_schools_Trading_Segment" localSheetId="6">'[1]Industry Margin - Trading'!#REF!</definedName>
    <definedName name="Legal_Services_Solicitor_firms_Public_Relations_Professional___Consultants___specialised_dance_schools_Trading_Segment" localSheetId="1">'[2]Industry Margin - Trading'!#REF!</definedName>
    <definedName name="Legal_Services_Solicitor_firms_Public_Relations_Professional___Consultants___specialised_dance_schools_Trading_Segment" localSheetId="3">'[2]Industry Margin - Trading'!#REF!</definedName>
    <definedName name="Legal_Services_Solicitor_firms_Public_Relations_Professional___Consultants___specialised_dance_schools_Trading_Segment" localSheetId="11">'[1]Industry Margin - Trading'!#REF!</definedName>
    <definedName name="Legal_Services_Solicitor_firms_Public_Relations_Professional___Consultants___specialised_dance_schools_Trading_Segment">'Industry Margin - Trading'!#REF!</definedName>
    <definedName name="Legal_Services_Solicitor_firms_Public_Relations_Professional_or_Consultants_or_specialised_dance_schools__Mfg_Segment_" localSheetId="4">'[1]Industry Margin - Mfg'!#REF!</definedName>
    <definedName name="Legal_Services_Solicitor_firms_Public_Relations_Professional_or_Consultants_or_specialised_dance_schools__Mfg_Segment_" localSheetId="10">'[1]Industry Margin - Mfg'!#REF!</definedName>
    <definedName name="Legal_Services_Solicitor_firms_Public_Relations_Professional_or_Consultants_or_specialised_dance_schools__Mfg_Segment_" localSheetId="6">'[1]Industry Margin - Mfg'!#REF!</definedName>
    <definedName name="Legal_Services_Solicitor_firms_Public_Relations_Professional_or_Consultants_or_specialised_dance_schools__Mfg_Segment_" localSheetId="1">'[2]Industry Margin - Mfg'!#REF!</definedName>
    <definedName name="Legal_Services_Solicitor_firms_Public_Relations_Professional_or_Consultants_or_specialised_dance_schools__Mfg_Segment_" localSheetId="3">'[2]Industry Margin - Mfg'!#REF!</definedName>
    <definedName name="Legal_Services_Solicitor_firms_Public_Relations_Professional_or_Consultants_or_specialised_dance_schools__Mfg_Segment_" localSheetId="11">'[1]Industry Margin - Mfg'!#REF!</definedName>
    <definedName name="Legal_Services_Solicitor_firms_Public_Relations_Professional_or_Consultants_or_specialised_dance_schools__Mfg_Segment_">'Industry Margin - Mfg'!#REF!</definedName>
    <definedName name="Lending_Program_Sel" localSheetId="3">#REF!</definedName>
    <definedName name="Lending_Program_Sel">#REF!</definedName>
    <definedName name="Lending_Programs" localSheetId="3">OFFSET(#REF!,0,0,COUNTA(#REF!),1)</definedName>
    <definedName name="Lending_Programs">OFFSET(#REF!,0,0,COUNTA(#REF!),1)</definedName>
    <definedName name="Level">[9]Sheet3!$H$5:$H$8</definedName>
    <definedName name="Limit_Acc_Type" localSheetId="3">#REF!</definedName>
    <definedName name="Limit_Acc_Type">#REF!</definedName>
    <definedName name="Liquor_or_Breweries_or_imfi_M">'Industry Margin - Mfg'!$C$39:$C$39</definedName>
    <definedName name="Liquor_or_Breweries_or_imfi_Services_Industry" localSheetId="4">'[1]Industry Margin - Service'!#REF!</definedName>
    <definedName name="Liquor_or_Breweries_or_imfi_Services_Industry" localSheetId="10">'[1]Industry Margin - Service'!#REF!</definedName>
    <definedName name="Liquor_or_Breweries_or_imfi_Services_Industry" localSheetId="6">'[1]Industry Margin - Service'!#REF!</definedName>
    <definedName name="Liquor_or_Breweries_or_imfi_Services_Industry" localSheetId="1">'[2]Industry Margin - Service'!#REF!</definedName>
    <definedName name="Liquor_or_Breweries_or_imfi_Services_Industry" localSheetId="3">'[2]Industry Margin - Service'!#REF!</definedName>
    <definedName name="Liquor_or_Breweries_or_imfi_Services_Industry" localSheetId="11">'[1]Industry Margin - Service'!#REF!</definedName>
    <definedName name="Liquor_or_Breweries_or_imfi_Services_Industry">'Industry Margin - Service'!#REF!</definedName>
    <definedName name="Liquor_or_Breweries_or_imfi_Trading">'Industry Margin - Trading'!$B$31:$B$31</definedName>
    <definedName name="Live_Stock_M">'Industry Margin - Mfg'!$C$40</definedName>
    <definedName name="Live_Stock_Services_Industry" localSheetId="4">'[1]Industry Margin - Service'!#REF!</definedName>
    <definedName name="Live_Stock_Services_Industry" localSheetId="10">'[1]Industry Margin - Service'!#REF!</definedName>
    <definedName name="Live_Stock_Services_Industry" localSheetId="6">'[1]Industry Margin - Service'!#REF!</definedName>
    <definedName name="Live_Stock_Services_Industry" localSheetId="1">'[2]Industry Margin - Service'!#REF!</definedName>
    <definedName name="Live_Stock_Services_Industry" localSheetId="3">'[2]Industry Margin - Service'!#REF!</definedName>
    <definedName name="Live_Stock_Services_Industry" localSheetId="11">'[1]Industry Margin - Service'!#REF!</definedName>
    <definedName name="Live_Stock_Services_Industry">'Industry Margin - Service'!#REF!</definedName>
    <definedName name="Live_Stock_Trading" localSheetId="4">'[1]Industry Margin - Trading'!#REF!</definedName>
    <definedName name="Live_Stock_Trading" localSheetId="10">'[1]Industry Margin - Trading'!#REF!</definedName>
    <definedName name="Live_Stock_Trading" localSheetId="6">'[1]Industry Margin - Trading'!#REF!</definedName>
    <definedName name="Live_Stock_Trading" localSheetId="1">'[2]Industry Margin - Trading'!#REF!</definedName>
    <definedName name="Live_Stock_Trading" localSheetId="3">'[2]Industry Margin - Trading'!#REF!</definedName>
    <definedName name="Live_Stock_Trading" localSheetId="11">'[1]Industry Margin - Trading'!#REF!</definedName>
    <definedName name="Live_Stock_Trading">'Industry Margin - Trading'!#REF!</definedName>
    <definedName name="LLoanTerm">[3]LISTS!$C$3:$C$31</definedName>
    <definedName name="Loan" localSheetId="4">'[1]Existing Loans'!$AE$5:$AE$26</definedName>
    <definedName name="Loan" localSheetId="10">'[1]Existing Loans'!$AE$5:$AE$26</definedName>
    <definedName name="Loan" localSheetId="6">'[1]Existing Loans'!$AE$5:$AE$26</definedName>
    <definedName name="Loan" localSheetId="1">'[2]Existing Loans'!$AE$5:$AE$26</definedName>
    <definedName name="Loan" localSheetId="3">'[2]Existing Loans'!$AE$5:$AE$26</definedName>
    <definedName name="Loan" localSheetId="11">'[1]Existing Loans'!$AE$5:$AE$26</definedName>
    <definedName name="Loan">'Existing Loans'!$AE$5:$AE$26</definedName>
    <definedName name="Loan_Amount" localSheetId="3">#REF!</definedName>
    <definedName name="Loan_Amount">#REF!</definedName>
    <definedName name="Loan_Category" localSheetId="3">OFFSET(#REF!,0,0,COUNTA(#REF!),1)</definedName>
    <definedName name="Loan_Category">OFFSET(#REF!,0,0,COUNTA(#REF!),1)</definedName>
    <definedName name="Loan_Decision" localSheetId="3">OFFSET(#REF!,0,0,COUNTA(#REF!),1)</definedName>
    <definedName name="Loan_Decision">OFFSET(#REF!,0,0,COUNTA(#REF!),1)</definedName>
    <definedName name="Loan_Requested" localSheetId="3">#REF!</definedName>
    <definedName name="Loan_Requested">#REF!</definedName>
    <definedName name="Loan_Sel" localSheetId="3">#REF!</definedName>
    <definedName name="Loan_Sel">#REF!</definedName>
    <definedName name="Loan_Start" localSheetId="3">#REF!</definedName>
    <definedName name="Loan_Start">#REF!</definedName>
    <definedName name="Loan_Type" localSheetId="4">'[1]Customer Details'!$X$8:$X$10</definedName>
    <definedName name="Loan_Type" localSheetId="10">'[1]Customer Details'!$X$8:$X$10</definedName>
    <definedName name="Loan_Type" localSheetId="6">'[1]Customer Details'!$X$8:$X$10</definedName>
    <definedName name="Loan_Type" localSheetId="1">'[2]Customer Details'!$X$8:$X$10</definedName>
    <definedName name="Loan_Type" localSheetId="3">'[2]Customer Details'!$X$8:$X$10</definedName>
    <definedName name="Loan_Type" localSheetId="11">'[1]Customer Details'!$X$8:$X$10</definedName>
    <definedName name="Loan_Type">'Customer Details'!$X$8:$X$10</definedName>
    <definedName name="Loan_Years" localSheetId="3">#REF!</definedName>
    <definedName name="Loan_Years">#REF!</definedName>
    <definedName name="Login_Date" localSheetId="3">#REF!</definedName>
    <definedName name="Login_Date">#REF!</definedName>
    <definedName name="Logistics_M" localSheetId="4">'[1]Industry Margin - Mfg'!#REF!</definedName>
    <definedName name="Logistics_M" localSheetId="10">'[1]Industry Margin - Mfg'!#REF!</definedName>
    <definedName name="Logistics_M" localSheetId="6">'[1]Industry Margin - Mfg'!#REF!</definedName>
    <definedName name="Logistics_M" localSheetId="1">'[2]Industry Margin - Mfg'!#REF!</definedName>
    <definedName name="Logistics_M" localSheetId="3">'[2]Industry Margin - Mfg'!#REF!</definedName>
    <definedName name="Logistics_M" localSheetId="11">'[1]Industry Margin - Mfg'!#REF!</definedName>
    <definedName name="Logistics_M">'Industry Margin - Mfg'!#REF!</definedName>
    <definedName name="Logistics_Services_Industry" localSheetId="4">'[1]Industry Margin - Service'!#REF!</definedName>
    <definedName name="Logistics_Services_Industry" localSheetId="10">'[1]Industry Margin - Service'!#REF!</definedName>
    <definedName name="Logistics_Services_Industry" localSheetId="6">'[1]Industry Margin - Service'!#REF!</definedName>
    <definedName name="Logistics_Services_Industry" localSheetId="1">'[2]Industry Margin - Service'!#REF!</definedName>
    <definedName name="Logistics_Services_Industry" localSheetId="3">'[2]Industry Margin - Service'!#REF!</definedName>
    <definedName name="Logistics_Services_Industry" localSheetId="11">'[1]Industry Margin - Service'!#REF!</definedName>
    <definedName name="Logistics_Services_Industry">'Industry Margin - Service'!#REF!</definedName>
    <definedName name="Logistics_Trading" localSheetId="4">'[1]Industry Margin - Trading'!#REF!</definedName>
    <definedName name="Logistics_Trading" localSheetId="10">'[1]Industry Margin - Trading'!#REF!</definedName>
    <definedName name="Logistics_Trading" localSheetId="6">'[1]Industry Margin - Trading'!#REF!</definedName>
    <definedName name="Logistics_Trading" localSheetId="1">'[2]Industry Margin - Trading'!#REF!</definedName>
    <definedName name="Logistics_Trading" localSheetId="3">'[2]Industry Margin - Trading'!#REF!</definedName>
    <definedName name="Logistics_Trading" localSheetId="11">'[1]Industry Margin - Trading'!#REF!</definedName>
    <definedName name="Logistics_Trading">'Industry Margin - Trading'!#REF!</definedName>
    <definedName name="Low" localSheetId="4">#REF!</definedName>
    <definedName name="Low" localSheetId="10">#REF!</definedName>
    <definedName name="Low" localSheetId="6">#REF!</definedName>
    <definedName name="Low" localSheetId="3">#REF!</definedName>
    <definedName name="Low" localSheetId="11">#REF!</definedName>
    <definedName name="Low">#REF!</definedName>
    <definedName name="LPropDays">[3]LISTS!$I$3:$I$33</definedName>
    <definedName name="LPropMonths">[3]LISTS!$J$3:$J$14</definedName>
    <definedName name="LPropYears">[3]LISTS!$K$3:$K$12</definedName>
    <definedName name="LRD__lease_rentals__rental_income_Service_Segment">'Industry Margin - Service'!$C$17:$AP$17</definedName>
    <definedName name="LRD_lease_rentals_rental_income__Mfg_Segment_" localSheetId="4">'[1]Industry Margin - Mfg'!#REF!</definedName>
    <definedName name="LRD_lease_rentals_rental_income__Mfg_Segment_" localSheetId="10">'[1]Industry Margin - Mfg'!#REF!</definedName>
    <definedName name="LRD_lease_rentals_rental_income__Mfg_Segment_" localSheetId="6">'[1]Industry Margin - Mfg'!#REF!</definedName>
    <definedName name="LRD_lease_rentals_rental_income__Mfg_Segment_" localSheetId="1">'[2]Industry Margin - Mfg'!#REF!</definedName>
    <definedName name="LRD_lease_rentals_rental_income__Mfg_Segment_" localSheetId="3">'[2]Industry Margin - Mfg'!#REF!</definedName>
    <definedName name="LRD_lease_rentals_rental_income__Mfg_Segment_" localSheetId="11">'[1]Industry Margin - Mfg'!#REF!</definedName>
    <definedName name="LRD_lease_rentals_rental_income__Mfg_Segment_">'Industry Margin - Mfg'!#REF!</definedName>
    <definedName name="LRD_lease_rentals_rental_income_Trading_Segment" localSheetId="4">'[1]Industry Margin - Trading'!#REF!</definedName>
    <definedName name="LRD_lease_rentals_rental_income_Trading_Segment" localSheetId="10">'[1]Industry Margin - Trading'!#REF!</definedName>
    <definedName name="LRD_lease_rentals_rental_income_Trading_Segment" localSheetId="6">'[1]Industry Margin - Trading'!#REF!</definedName>
    <definedName name="LRD_lease_rentals_rental_income_Trading_Segment" localSheetId="1">'[2]Industry Margin - Trading'!#REF!</definedName>
    <definedName name="LRD_lease_rentals_rental_income_Trading_Segment" localSheetId="3">'[2]Industry Margin - Trading'!#REF!</definedName>
    <definedName name="LRD_lease_rentals_rental_income_Trading_Segment" localSheetId="11">'[1]Industry Margin - Trading'!#REF!</definedName>
    <definedName name="LRD_lease_rentals_rental_income_Trading_Segment">'Industry Margin - Trading'!#REF!</definedName>
    <definedName name="Lubricants___Gas_Cyliners_Trading_Segment" localSheetId="4">'[1]Industry Margin - Trading'!#REF!</definedName>
    <definedName name="Lubricants___Gas_Cyliners_Trading_Segment" localSheetId="10">'[1]Industry Margin - Trading'!#REF!</definedName>
    <definedName name="Lubricants___Gas_Cyliners_Trading_Segment" localSheetId="6">'[1]Industry Margin - Trading'!#REF!</definedName>
    <definedName name="Lubricants___Gas_Cyliners_Trading_Segment" localSheetId="1">'[2]Industry Margin - Trading'!#REF!</definedName>
    <definedName name="Lubricants___Gas_Cyliners_Trading_Segment" localSheetId="3">'[2]Industry Margin - Trading'!#REF!</definedName>
    <definedName name="Lubricants___Gas_Cyliners_Trading_Segment" localSheetId="11">'[1]Industry Margin - Trading'!#REF!</definedName>
    <definedName name="Lubricants___Gas_Cyliners_Trading_Segment">'Industry Margin - Trading'!#REF!</definedName>
    <definedName name="Lubricants_or_Gas_Cyliners__Mfg_Segment_" localSheetId="4">'[1]Industry Margin - Mfg'!#REF!</definedName>
    <definedName name="Lubricants_or_Gas_Cyliners__Mfg_Segment_" localSheetId="10">'[1]Industry Margin - Mfg'!#REF!</definedName>
    <definedName name="Lubricants_or_Gas_Cyliners__Mfg_Segment_" localSheetId="6">'[1]Industry Margin - Mfg'!#REF!</definedName>
    <definedName name="Lubricants_or_Gas_Cyliners__Mfg_Segment_" localSheetId="1">'[2]Industry Margin - Mfg'!#REF!</definedName>
    <definedName name="Lubricants_or_Gas_Cyliners__Mfg_Segment_" localSheetId="3">'[2]Industry Margin - Mfg'!#REF!</definedName>
    <definedName name="Lubricants_or_Gas_Cyliners__Mfg_Segment_" localSheetId="11">'[1]Industry Margin - Mfg'!#REF!</definedName>
    <definedName name="Lubricants_or_Gas_Cyliners__Mfg_Segment_">'Industry Margin - Mfg'!#REF!</definedName>
    <definedName name="Lubricants_or_Gas_Cyliners_Service_Segment" localSheetId="4">'[1]Industry Margin - Service'!#REF!</definedName>
    <definedName name="Lubricants_or_Gas_Cyliners_Service_Segment" localSheetId="10">'[1]Industry Margin - Service'!#REF!</definedName>
    <definedName name="Lubricants_or_Gas_Cyliners_Service_Segment" localSheetId="6">'[1]Industry Margin - Service'!#REF!</definedName>
    <definedName name="Lubricants_or_Gas_Cyliners_Service_Segment" localSheetId="1">'[2]Industry Margin - Service'!#REF!</definedName>
    <definedName name="Lubricants_or_Gas_Cyliners_Service_Segment" localSheetId="3">'[2]Industry Margin - Service'!#REF!</definedName>
    <definedName name="Lubricants_or_Gas_Cyliners_Service_Segment" localSheetId="11">'[1]Industry Margin - Service'!#REF!</definedName>
    <definedName name="Lubricants_or_Gas_Cyliners_Service_Segment">'Industry Margin - Service'!#REF!</definedName>
    <definedName name="Luggage_and_Leather_Goods___other_leather_prodycts_Trading_Segment" localSheetId="4">'[1]Industry Margin - Trading'!#REF!</definedName>
    <definedName name="Luggage_and_Leather_Goods___other_leather_prodycts_Trading_Segment" localSheetId="10">'[1]Industry Margin - Trading'!#REF!</definedName>
    <definedName name="Luggage_and_Leather_Goods___other_leather_prodycts_Trading_Segment" localSheetId="6">'[1]Industry Margin - Trading'!#REF!</definedName>
    <definedName name="Luggage_and_Leather_Goods___other_leather_prodycts_Trading_Segment" localSheetId="1">'[2]Industry Margin - Trading'!#REF!</definedName>
    <definedName name="Luggage_and_Leather_Goods___other_leather_prodycts_Trading_Segment" localSheetId="3">'[2]Industry Margin - Trading'!#REF!</definedName>
    <definedName name="Luggage_and_Leather_Goods___other_leather_prodycts_Trading_Segment" localSheetId="11">'[1]Industry Margin - Trading'!#REF!</definedName>
    <definedName name="Luggage_and_Leather_Goods___other_leather_prodycts_Trading_Segment">'Industry Margin - Trading'!#REF!</definedName>
    <definedName name="Luggage_and_Leather_Goods_or_other_leather_prodycts__Mfg_Segment_">'Industry Margin - Mfg'!$D$38:$DL$38</definedName>
    <definedName name="Luggage_and_Leather_Goods_or_other_leather_prodycts_Service_Segment" localSheetId="4">'[1]Industry Margin - Service'!#REF!</definedName>
    <definedName name="Luggage_and_Leather_Goods_or_other_leather_prodycts_Service_Segment" localSheetId="10">'[1]Industry Margin - Service'!#REF!</definedName>
    <definedName name="Luggage_and_Leather_Goods_or_other_leather_prodycts_Service_Segment" localSheetId="6">'[1]Industry Margin - Service'!#REF!</definedName>
    <definedName name="Luggage_and_Leather_Goods_or_other_leather_prodycts_Service_Segment" localSheetId="1">'[2]Industry Margin - Service'!#REF!</definedName>
    <definedName name="Luggage_and_Leather_Goods_or_other_leather_prodycts_Service_Segment" localSheetId="3">'[2]Industry Margin - Service'!#REF!</definedName>
    <definedName name="Luggage_and_Leather_Goods_or_other_leather_prodycts_Service_Segment" localSheetId="11">'[1]Industry Margin - Service'!#REF!</definedName>
    <definedName name="Luggage_and_Leather_Goods_or_other_leather_prodycts_Service_Segment">'Industry Margin - Service'!#REF!</definedName>
    <definedName name="Machine_Tools__Mfg_Segment_">'Industry Margin - Mfg'!$D$31:$DL$31</definedName>
    <definedName name="Machine_Tools_Service_Segment" localSheetId="4">'[1]Industry Margin - Service'!#REF!</definedName>
    <definedName name="Machine_Tools_Service_Segment" localSheetId="10">'[1]Industry Margin - Service'!#REF!</definedName>
    <definedName name="Machine_Tools_Service_Segment" localSheetId="6">'[1]Industry Margin - Service'!#REF!</definedName>
    <definedName name="Machine_Tools_Service_Segment" localSheetId="1">'[2]Industry Margin - Service'!#REF!</definedName>
    <definedName name="Machine_Tools_Service_Segment" localSheetId="3">'[2]Industry Margin - Service'!#REF!</definedName>
    <definedName name="Machine_Tools_Service_Segment" localSheetId="11">'[1]Industry Margin - Service'!#REF!</definedName>
    <definedName name="Machine_Tools_Service_Segment">'Industry Margin - Service'!#REF!</definedName>
    <definedName name="Machine_Tools_Trading_Segment">'Industry Margin - Trading'!$C$29:$AF$29</definedName>
    <definedName name="Main_Cust_Categ" localSheetId="3">#REF!</definedName>
    <definedName name="Main_Cust_Categ">#REF!</definedName>
    <definedName name="Maintenance_and_overhauling_servicesl_ground_handling__Mfg_Segment_" localSheetId="4">'[1]Industry Margin - Mfg'!#REF!</definedName>
    <definedName name="Maintenance_and_overhauling_servicesl_ground_handling__Mfg_Segment_" localSheetId="10">'[1]Industry Margin - Mfg'!#REF!</definedName>
    <definedName name="Maintenance_and_overhauling_servicesl_ground_handling__Mfg_Segment_" localSheetId="6">'[1]Industry Margin - Mfg'!#REF!</definedName>
    <definedName name="Maintenance_and_overhauling_servicesl_ground_handling__Mfg_Segment_" localSheetId="1">'[2]Industry Margin - Mfg'!#REF!</definedName>
    <definedName name="Maintenance_and_overhauling_servicesl_ground_handling__Mfg_Segment_" localSheetId="3">'[2]Industry Margin - Mfg'!#REF!</definedName>
    <definedName name="Maintenance_and_overhauling_servicesl_ground_handling__Mfg_Segment_" localSheetId="11">'[1]Industry Margin - Mfg'!#REF!</definedName>
    <definedName name="Maintenance_and_overhauling_servicesl_ground_handling__Mfg_Segment_">'Industry Margin - Mfg'!#REF!</definedName>
    <definedName name="Maintenance_and_overhauling_servicesl_ground_handling_Service_Segment">'Industry Margin - Service'!$C$3:$AP$3</definedName>
    <definedName name="Maintenance_and_overhauling_servicesl_ground_handling_Trading_Segment" localSheetId="4">'[1]Industry Margin - Trading'!#REF!</definedName>
    <definedName name="Maintenance_and_overhauling_servicesl_ground_handling_Trading_Segment" localSheetId="10">'[1]Industry Margin - Trading'!#REF!</definedName>
    <definedName name="Maintenance_and_overhauling_servicesl_ground_handling_Trading_Segment" localSheetId="6">'[1]Industry Margin - Trading'!#REF!</definedName>
    <definedName name="Maintenance_and_overhauling_servicesl_ground_handling_Trading_Segment" localSheetId="1">'[2]Industry Margin - Trading'!#REF!</definedName>
    <definedName name="Maintenance_and_overhauling_servicesl_ground_handling_Trading_Segment" localSheetId="3">'[2]Industry Margin - Trading'!#REF!</definedName>
    <definedName name="Maintenance_and_overhauling_servicesl_ground_handling_Trading_Segment" localSheetId="11">'[1]Industry Margin - Trading'!#REF!</definedName>
    <definedName name="Maintenance_and_overhauling_servicesl_ground_handling_Trading_Segment">'Industry Margin - Trading'!#REF!</definedName>
    <definedName name="MandyFields1" localSheetId="3">#REF!</definedName>
    <definedName name="MandyFields1">#REF!</definedName>
    <definedName name="Manufacturers_of_toiler_soaps__detergents__shampoos__toothpaste__shaving_products__shoe_polish_and_household_accessories_Service_Segment" localSheetId="4">'[1]Industry Margin - Service'!#REF!</definedName>
    <definedName name="Manufacturers_of_toiler_soaps__detergents__shampoos__toothpaste__shaving_products__shoe_polish_and_household_accessories_Service_Segment" localSheetId="10">'[1]Industry Margin - Service'!#REF!</definedName>
    <definedName name="Manufacturers_of_toiler_soaps__detergents__shampoos__toothpaste__shaving_products__shoe_polish_and_household_accessories_Service_Segment" localSheetId="6">'[1]Industry Margin - Service'!#REF!</definedName>
    <definedName name="Manufacturers_of_toiler_soaps__detergents__shampoos__toothpaste__shaving_products__shoe_polish_and_household_accessories_Service_Segment" localSheetId="1">'[2]Industry Margin - Service'!#REF!</definedName>
    <definedName name="Manufacturers_of_toiler_soaps__detergents__shampoos__toothpaste__shaving_products__shoe_polish_and_household_accessories_Service_Segment" localSheetId="3">'[2]Industry Margin - Service'!#REF!</definedName>
    <definedName name="Manufacturers_of_toiler_soaps__detergents__shampoos__toothpaste__shaving_products__shoe_polish_and_household_accessories_Service_Segment" localSheetId="11">'[1]Industry Margin - Service'!#REF!</definedName>
    <definedName name="Manufacturers_of_toiler_soaps__detergents__shampoos__toothpaste__shaving_products__shoe_polish_and_household_accessories_Service_Segment">'Industry Margin - Service'!#REF!</definedName>
    <definedName name="Manufacturers_of_toiler_soaps_detergents_shampoos_toothpaste_shaving_products_shoe_polish_and_household_accessories__Mfg_Segment_">'Industry Margin - Mfg'!$D$64:$DL$64</definedName>
    <definedName name="Manufacturers_of_toiler_soaps_detergents_shampoos_toothpaste_shaving_products_shoe_polish_and_household_accessories_Trading_Segment" localSheetId="4">'[1]Industry Margin - Trading'!#REF!</definedName>
    <definedName name="Manufacturers_of_toiler_soaps_detergents_shampoos_toothpaste_shaving_products_shoe_polish_and_household_accessories_Trading_Segment" localSheetId="10">'[1]Industry Margin - Trading'!#REF!</definedName>
    <definedName name="Manufacturers_of_toiler_soaps_detergents_shampoos_toothpaste_shaving_products_shoe_polish_and_household_accessories_Trading_Segment" localSheetId="6">'[1]Industry Margin - Trading'!#REF!</definedName>
    <definedName name="Manufacturers_of_toiler_soaps_detergents_shampoos_toothpaste_shaving_products_shoe_polish_and_household_accessories_Trading_Segment" localSheetId="1">'[2]Industry Margin - Trading'!#REF!</definedName>
    <definedName name="Manufacturers_of_toiler_soaps_detergents_shampoos_toothpaste_shaving_products_shoe_polish_and_household_accessories_Trading_Segment" localSheetId="3">'[2]Industry Margin - Trading'!#REF!</definedName>
    <definedName name="Manufacturers_of_toiler_soaps_detergents_shampoos_toothpaste_shaving_products_shoe_polish_and_household_accessories_Trading_Segment" localSheetId="11">'[1]Industry Margin - Trading'!#REF!</definedName>
    <definedName name="Manufacturers_of_toiler_soaps_detergents_shampoos_toothpaste_shaving_products_shoe_polish_and_household_accessories_Trading_Segment">'Industry Margin - Trading'!#REF!</definedName>
    <definedName name="Manufacturing">'Industry Margin - Mfg'!$B$2:$B$84</definedName>
    <definedName name="Manufacturing_and_sales_of_pipes__PVC_including_dealers_Service_Segment">'Industry Margin - Service'!$C$30:$AP$30</definedName>
    <definedName name="Manufacturing_and_sales_of_pipes_PVC_including_dealers__Mfg_Segment_">'Industry Margin - Mfg'!$D$56:$DL$56</definedName>
    <definedName name="Manufacturing_and_sales_of_pipes_PVC_including_dealers_Trading_Segment">'Industry Margin - Trading'!$C$42:$AF$42</definedName>
    <definedName name="Manufacturing_of_handicrafts_and_selling_of_same__art_work_Service_Segment" localSheetId="4">'[1]Industry Margin - Service'!#REF!</definedName>
    <definedName name="Manufacturing_of_handicrafts_and_selling_of_same__art_work_Service_Segment" localSheetId="10">'[1]Industry Margin - Service'!#REF!</definedName>
    <definedName name="Manufacturing_of_handicrafts_and_selling_of_same__art_work_Service_Segment" localSheetId="6">'[1]Industry Margin - Service'!#REF!</definedName>
    <definedName name="Manufacturing_of_handicrafts_and_selling_of_same__art_work_Service_Segment" localSheetId="1">'[2]Industry Margin - Service'!#REF!</definedName>
    <definedName name="Manufacturing_of_handicrafts_and_selling_of_same__art_work_Service_Segment" localSheetId="3">'[2]Industry Margin - Service'!#REF!</definedName>
    <definedName name="Manufacturing_of_handicrafts_and_selling_of_same__art_work_Service_Segment" localSheetId="11">'[1]Industry Margin - Service'!#REF!</definedName>
    <definedName name="Manufacturing_of_handicrafts_and_selling_of_same__art_work_Service_Segment">'Industry Margin - Service'!#REF!</definedName>
    <definedName name="Manufacturing_of_handicrafts_and_selling_of_same__art_work_Trading_Segment" localSheetId="4">'[1]Industry Margin - Trading'!#REF!</definedName>
    <definedName name="Manufacturing_of_handicrafts_and_selling_of_same__art_work_Trading_Segment" localSheetId="10">'[1]Industry Margin - Trading'!#REF!</definedName>
    <definedName name="Manufacturing_of_handicrafts_and_selling_of_same__art_work_Trading_Segment" localSheetId="6">'[1]Industry Margin - Trading'!#REF!</definedName>
    <definedName name="Manufacturing_of_handicrafts_and_selling_of_same__art_work_Trading_Segment" localSheetId="1">'[2]Industry Margin - Trading'!#REF!</definedName>
    <definedName name="Manufacturing_of_handicrafts_and_selling_of_same__art_work_Trading_Segment" localSheetId="3">'[2]Industry Margin - Trading'!#REF!</definedName>
    <definedName name="Manufacturing_of_handicrafts_and_selling_of_same__art_work_Trading_Segment" localSheetId="11">'[1]Industry Margin - Trading'!#REF!</definedName>
    <definedName name="Manufacturing_of_handicrafts_and_selling_of_same__art_work_Trading_Segment">'Industry Margin - Trading'!#REF!</definedName>
    <definedName name="Manufacturing_of_handicrafts_and_selling_of_same_art_work__Mfg_Segment_" localSheetId="4">'[1]Industry Margin - Mfg'!#REF!</definedName>
    <definedName name="Manufacturing_of_handicrafts_and_selling_of_same_art_work__Mfg_Segment_" localSheetId="10">'[1]Industry Margin - Mfg'!#REF!</definedName>
    <definedName name="Manufacturing_of_handicrafts_and_selling_of_same_art_work__Mfg_Segment_" localSheetId="6">'[1]Industry Margin - Mfg'!#REF!</definedName>
    <definedName name="Manufacturing_of_handicrafts_and_selling_of_same_art_work__Mfg_Segment_" localSheetId="1">'[2]Industry Margin - Mfg'!#REF!</definedName>
    <definedName name="Manufacturing_of_handicrafts_and_selling_of_same_art_work__Mfg_Segment_" localSheetId="3">'[2]Industry Margin - Mfg'!#REF!</definedName>
    <definedName name="Manufacturing_of_handicrafts_and_selling_of_same_art_work__Mfg_Segment_" localSheetId="11">'[1]Industry Margin - Mfg'!#REF!</definedName>
    <definedName name="Manufacturing_of_handicrafts_and_selling_of_same_art_work__Mfg_Segment_">'Industry Margin - Mfg'!#REF!</definedName>
    <definedName name="Marble_and_Granite__Mfg_Segment_">'Industry Margin - Mfg'!$D$79:$DL$79</definedName>
    <definedName name="Marble_and_Granite_Service_Segment" localSheetId="4">'[1]Industry Margin - Service'!#REF!</definedName>
    <definedName name="Marble_and_Granite_Service_Segment" localSheetId="10">'[1]Industry Margin - Service'!#REF!</definedName>
    <definedName name="Marble_and_Granite_Service_Segment" localSheetId="6">'[1]Industry Margin - Service'!#REF!</definedName>
    <definedName name="Marble_and_Granite_Service_Segment" localSheetId="1">'[2]Industry Margin - Service'!#REF!</definedName>
    <definedName name="Marble_and_Granite_Service_Segment" localSheetId="3">'[2]Industry Margin - Service'!#REF!</definedName>
    <definedName name="Marble_and_Granite_Service_Segment" localSheetId="11">'[1]Industry Margin - Service'!#REF!</definedName>
    <definedName name="Marble_and_Granite_Service_Segment">'Industry Margin - Service'!#REF!</definedName>
    <definedName name="Marble_and_Granite_Trading_Segment">'Industry Margin - Trading'!$C$61:$AF$61</definedName>
    <definedName name="Marine_Foods__Soya_bean_products_Service_Segment" localSheetId="4">'[1]Industry Margin - Service'!#REF!</definedName>
    <definedName name="Marine_Foods__Soya_bean_products_Service_Segment" localSheetId="10">'[1]Industry Margin - Service'!#REF!</definedName>
    <definedName name="Marine_Foods__Soya_bean_products_Service_Segment" localSheetId="6">'[1]Industry Margin - Service'!#REF!</definedName>
    <definedName name="Marine_Foods__Soya_bean_products_Service_Segment" localSheetId="1">'[2]Industry Margin - Service'!#REF!</definedName>
    <definedName name="Marine_Foods__Soya_bean_products_Service_Segment" localSheetId="3">'[2]Industry Margin - Service'!#REF!</definedName>
    <definedName name="Marine_Foods__Soya_bean_products_Service_Segment" localSheetId="11">'[1]Industry Margin - Service'!#REF!</definedName>
    <definedName name="Marine_Foods__Soya_bean_products_Service_Segment">'Industry Margin - Service'!#REF!</definedName>
    <definedName name="Marine_Foods_Soya_bean_products__Mfg_Segment_">'Industry Margin - Mfg'!$D$26:$DL$26</definedName>
    <definedName name="Marine_Foods_Soya_bean_products_Trading_Segment">'Industry Margin - Trading'!$C$26:$AF$26</definedName>
    <definedName name="Marital_Status" localSheetId="3">OFFSET(#REF!,0,0,COUNTA(#REF!),1)</definedName>
    <definedName name="Marital_Status">OFFSET(#REF!,0,0,COUNTA(#REF!),1)</definedName>
    <definedName name="Material_Handling_Equipment__Mfg_Segment_" localSheetId="4">'[1]Industry Margin - Mfg'!#REF!</definedName>
    <definedName name="Material_Handling_Equipment__Mfg_Segment_" localSheetId="10">'[1]Industry Margin - Mfg'!#REF!</definedName>
    <definedName name="Material_Handling_Equipment__Mfg_Segment_" localSheetId="6">'[1]Industry Margin - Mfg'!#REF!</definedName>
    <definedName name="Material_Handling_Equipment__Mfg_Segment_" localSheetId="1">'[2]Industry Margin - Mfg'!#REF!</definedName>
    <definedName name="Material_Handling_Equipment__Mfg_Segment_" localSheetId="3">'[2]Industry Margin - Mfg'!#REF!</definedName>
    <definedName name="Material_Handling_Equipment__Mfg_Segment_" localSheetId="11">'[1]Industry Margin - Mfg'!#REF!</definedName>
    <definedName name="Material_Handling_Equipment__Mfg_Segment_">'Industry Margin - Mfg'!#REF!</definedName>
    <definedName name="Material_Handling_Equipment_Service_Segment" localSheetId="4">'[1]Industry Margin - Service'!#REF!</definedName>
    <definedName name="Material_Handling_Equipment_Service_Segment" localSheetId="10">'[1]Industry Margin - Service'!#REF!</definedName>
    <definedName name="Material_Handling_Equipment_Service_Segment" localSheetId="6">'[1]Industry Margin - Service'!#REF!</definedName>
    <definedName name="Material_Handling_Equipment_Service_Segment" localSheetId="1">'[2]Industry Margin - Service'!#REF!</definedName>
    <definedName name="Material_Handling_Equipment_Service_Segment" localSheetId="3">'[2]Industry Margin - Service'!#REF!</definedName>
    <definedName name="Material_Handling_Equipment_Service_Segment" localSheetId="11">'[1]Industry Margin - Service'!#REF!</definedName>
    <definedName name="Material_Handling_Equipment_Service_Segment">'Industry Margin - Service'!#REF!</definedName>
    <definedName name="Material_Handling_Equipment_Trading_Segment" localSheetId="4">'[1]Industry Margin - Trading'!#REF!</definedName>
    <definedName name="Material_Handling_Equipment_Trading_Segment" localSheetId="10">'[1]Industry Margin - Trading'!#REF!</definedName>
    <definedName name="Material_Handling_Equipment_Trading_Segment" localSheetId="6">'[1]Industry Margin - Trading'!#REF!</definedName>
    <definedName name="Material_Handling_Equipment_Trading_Segment" localSheetId="1">'[2]Industry Margin - Trading'!#REF!</definedName>
    <definedName name="Material_Handling_Equipment_Trading_Segment" localSheetId="3">'[2]Industry Margin - Trading'!#REF!</definedName>
    <definedName name="Material_Handling_Equipment_Trading_Segment" localSheetId="11">'[1]Industry Margin - Trading'!#REF!</definedName>
    <definedName name="Material_Handling_Equipment_Trading_Segment">'Industry Margin - Trading'!#REF!</definedName>
    <definedName name="Media__Advertising_and_Broadcasting__Animation_and_Post_production_Service_Segment">'Industry Margin - Service'!$C$24:$AP$24</definedName>
    <definedName name="Media_Advertising_and_Broadcasting_Animation_and_Post_production__Mfg_Segment_" localSheetId="4">'[1]Industry Margin - Mfg'!#REF!</definedName>
    <definedName name="Media_Advertising_and_Broadcasting_Animation_and_Post_production__Mfg_Segment_" localSheetId="10">'[1]Industry Margin - Mfg'!#REF!</definedName>
    <definedName name="Media_Advertising_and_Broadcasting_Animation_and_Post_production__Mfg_Segment_" localSheetId="6">'[1]Industry Margin - Mfg'!#REF!</definedName>
    <definedName name="Media_Advertising_and_Broadcasting_Animation_and_Post_production__Mfg_Segment_" localSheetId="1">'[2]Industry Margin - Mfg'!#REF!</definedName>
    <definedName name="Media_Advertising_and_Broadcasting_Animation_and_Post_production__Mfg_Segment_" localSheetId="3">'[2]Industry Margin - Mfg'!#REF!</definedName>
    <definedName name="Media_Advertising_and_Broadcasting_Animation_and_Post_production__Mfg_Segment_" localSheetId="11">'[1]Industry Margin - Mfg'!#REF!</definedName>
    <definedName name="Media_Advertising_and_Broadcasting_Animation_and_Post_production__Mfg_Segment_">'Industry Margin - Mfg'!#REF!</definedName>
    <definedName name="Media_Advertising_and_Broadcasting_Animation_and_Post_production_Trading_Segment" localSheetId="4">'[1]Industry Margin - Trading'!#REF!</definedName>
    <definedName name="Media_Advertising_and_Broadcasting_Animation_and_Post_production_Trading_Segment" localSheetId="10">'[1]Industry Margin - Trading'!#REF!</definedName>
    <definedName name="Media_Advertising_and_Broadcasting_Animation_and_Post_production_Trading_Segment" localSheetId="6">'[1]Industry Margin - Trading'!#REF!</definedName>
    <definedName name="Media_Advertising_and_Broadcasting_Animation_and_Post_production_Trading_Segment" localSheetId="1">'[2]Industry Margin - Trading'!#REF!</definedName>
    <definedName name="Media_Advertising_and_Broadcasting_Animation_and_Post_production_Trading_Segment" localSheetId="3">'[2]Industry Margin - Trading'!#REF!</definedName>
    <definedName name="Media_Advertising_and_Broadcasting_Animation_and_Post_production_Trading_Segment" localSheetId="11">'[1]Industry Margin - Trading'!#REF!</definedName>
    <definedName name="Media_Advertising_and_Broadcasting_Animation_and_Post_production_Trading_Segment">'Industry Margin - Trading'!#REF!</definedName>
    <definedName name="Media_or_Entertainment_TV_Broadcasting_M" localSheetId="4">'[1]Industry Margin - Mfg'!#REF!</definedName>
    <definedName name="Media_or_Entertainment_TV_Broadcasting_M" localSheetId="10">'[1]Industry Margin - Mfg'!#REF!</definedName>
    <definedName name="Media_or_Entertainment_TV_Broadcasting_M" localSheetId="6">'[1]Industry Margin - Mfg'!#REF!</definedName>
    <definedName name="Media_or_Entertainment_TV_Broadcasting_M" localSheetId="1">'[2]Industry Margin - Mfg'!#REF!</definedName>
    <definedName name="Media_or_Entertainment_TV_Broadcasting_M" localSheetId="3">'[2]Industry Margin - Mfg'!#REF!</definedName>
    <definedName name="Media_or_Entertainment_TV_Broadcasting_M" localSheetId="11">'[1]Industry Margin - Mfg'!#REF!</definedName>
    <definedName name="Media_or_Entertainment_TV_Broadcasting_M">'Industry Margin - Mfg'!#REF!</definedName>
    <definedName name="Media_or_Entertainment_TV_Broadcasting_Services_Industry">'Industry Margin - Service'!$B$24</definedName>
    <definedName name="Media_or_Entertainment_TV_Broadcasting_Trading" localSheetId="4">'[1]Industry Margin - Trading'!#REF!</definedName>
    <definedName name="Media_or_Entertainment_TV_Broadcasting_Trading" localSheetId="10">'[1]Industry Margin - Trading'!#REF!</definedName>
    <definedName name="Media_or_Entertainment_TV_Broadcasting_Trading" localSheetId="6">'[1]Industry Margin - Trading'!#REF!</definedName>
    <definedName name="Media_or_Entertainment_TV_Broadcasting_Trading" localSheetId="1">'[2]Industry Margin - Trading'!#REF!</definedName>
    <definedName name="Media_or_Entertainment_TV_Broadcasting_Trading" localSheetId="3">'[2]Industry Margin - Trading'!#REF!</definedName>
    <definedName name="Media_or_Entertainment_TV_Broadcasting_Trading" localSheetId="11">'[1]Industry Margin - Trading'!#REF!</definedName>
    <definedName name="Media_or_Entertainment_TV_Broadcasting_Trading">'Industry Margin - Trading'!#REF!</definedName>
    <definedName name="Medical_Equipment__Mfg_Segment_" localSheetId="4">'[1]Industry Margin - Mfg'!#REF!</definedName>
    <definedName name="Medical_Equipment__Mfg_Segment_" localSheetId="10">'[1]Industry Margin - Mfg'!#REF!</definedName>
    <definedName name="Medical_Equipment__Mfg_Segment_" localSheetId="6">'[1]Industry Margin - Mfg'!#REF!</definedName>
    <definedName name="Medical_Equipment__Mfg_Segment_" localSheetId="1">'[2]Industry Margin - Mfg'!#REF!</definedName>
    <definedName name="Medical_Equipment__Mfg_Segment_" localSheetId="3">'[2]Industry Margin - Mfg'!#REF!</definedName>
    <definedName name="Medical_Equipment__Mfg_Segment_" localSheetId="11">'[1]Industry Margin - Mfg'!#REF!</definedName>
    <definedName name="Medical_Equipment__Mfg_Segment_">'Industry Margin - Mfg'!#REF!</definedName>
    <definedName name="Medical_Equipment_Service_Segment" localSheetId="4">'[1]Industry Margin - Service'!#REF!</definedName>
    <definedName name="Medical_Equipment_Service_Segment" localSheetId="10">'[1]Industry Margin - Service'!#REF!</definedName>
    <definedName name="Medical_Equipment_Service_Segment" localSheetId="6">'[1]Industry Margin - Service'!#REF!</definedName>
    <definedName name="Medical_Equipment_Service_Segment" localSheetId="1">'[2]Industry Margin - Service'!#REF!</definedName>
    <definedName name="Medical_Equipment_Service_Segment" localSheetId="3">'[2]Industry Margin - Service'!#REF!</definedName>
    <definedName name="Medical_Equipment_Service_Segment" localSheetId="11">'[1]Industry Margin - Service'!#REF!</definedName>
    <definedName name="Medical_Equipment_Service_Segment">'Industry Margin - Service'!#REF!</definedName>
    <definedName name="Medical_Equipment_Trading_Segment">'Industry Margin - Trading'!$C$32:$AF$32</definedName>
    <definedName name="Medical_or_Pharma_Equipments_M" localSheetId="4">'[1]Industry Margin - Mfg'!#REF!</definedName>
    <definedName name="Medical_or_Pharma_Equipments_M" localSheetId="10">'[1]Industry Margin - Mfg'!#REF!</definedName>
    <definedName name="Medical_or_Pharma_Equipments_M" localSheetId="6">'[1]Industry Margin - Mfg'!#REF!</definedName>
    <definedName name="Medical_or_Pharma_Equipments_M" localSheetId="1">'[2]Industry Margin - Mfg'!#REF!</definedName>
    <definedName name="Medical_or_Pharma_Equipments_M" localSheetId="3">'[2]Industry Margin - Mfg'!#REF!</definedName>
    <definedName name="Medical_or_Pharma_Equipments_M" localSheetId="11">'[1]Industry Margin - Mfg'!#REF!</definedName>
    <definedName name="Medical_or_Pharma_Equipments_M">'Industry Margin - Mfg'!#REF!</definedName>
    <definedName name="Medical_or_Pharma_Equipments_Services_Industry" localSheetId="4">'[1]Industry Margin - Service'!#REF!</definedName>
    <definedName name="Medical_or_Pharma_Equipments_Services_Industry" localSheetId="10">'[1]Industry Margin - Service'!#REF!</definedName>
    <definedName name="Medical_or_Pharma_Equipments_Services_Industry" localSheetId="6">'[1]Industry Margin - Service'!#REF!</definedName>
    <definedName name="Medical_or_Pharma_Equipments_Services_Industry" localSheetId="1">'[2]Industry Margin - Service'!#REF!</definedName>
    <definedName name="Medical_or_Pharma_Equipments_Services_Industry" localSheetId="3">'[2]Industry Margin - Service'!#REF!</definedName>
    <definedName name="Medical_or_Pharma_Equipments_Services_Industry" localSheetId="11">'[1]Industry Margin - Service'!#REF!</definedName>
    <definedName name="Medical_or_Pharma_Equipments_Services_Industry">'Industry Margin - Service'!#REF!</definedName>
    <definedName name="Medical_or_Pharma_Equipments_Trading">'Industry Margin - Trading'!$B$32:$B$32</definedName>
    <definedName name="Medical_Supplies__Mfg_Segment_" localSheetId="4">'[1]Industry Margin - Mfg'!#REF!</definedName>
    <definedName name="Medical_Supplies__Mfg_Segment_" localSheetId="10">'[1]Industry Margin - Mfg'!#REF!</definedName>
    <definedName name="Medical_Supplies__Mfg_Segment_" localSheetId="6">'[1]Industry Margin - Mfg'!#REF!</definedName>
    <definedName name="Medical_Supplies__Mfg_Segment_" localSheetId="1">'[2]Industry Margin - Mfg'!#REF!</definedName>
    <definedName name="Medical_Supplies__Mfg_Segment_" localSheetId="3">'[2]Industry Margin - Mfg'!#REF!</definedName>
    <definedName name="Medical_Supplies__Mfg_Segment_" localSheetId="11">'[1]Industry Margin - Mfg'!#REF!</definedName>
    <definedName name="Medical_Supplies__Mfg_Segment_">'Industry Margin - Mfg'!#REF!</definedName>
    <definedName name="Medical_Supplies_Service_Segment" localSheetId="4">'[1]Industry Margin - Service'!#REF!</definedName>
    <definedName name="Medical_Supplies_Service_Segment" localSheetId="10">'[1]Industry Margin - Service'!#REF!</definedName>
    <definedName name="Medical_Supplies_Service_Segment" localSheetId="6">'[1]Industry Margin - Service'!#REF!</definedName>
    <definedName name="Medical_Supplies_Service_Segment" localSheetId="1">'[2]Industry Margin - Service'!#REF!</definedName>
    <definedName name="Medical_Supplies_Service_Segment" localSheetId="3">'[2]Industry Margin - Service'!#REF!</definedName>
    <definedName name="Medical_Supplies_Service_Segment" localSheetId="11">'[1]Industry Margin - Service'!#REF!</definedName>
    <definedName name="Medical_Supplies_Service_Segment">'Industry Margin - Service'!#REF!</definedName>
    <definedName name="Medical_Supplies_Trading_Segment" localSheetId="4">'[1]Industry Margin - Trading'!#REF!</definedName>
    <definedName name="Medical_Supplies_Trading_Segment" localSheetId="10">'[1]Industry Margin - Trading'!#REF!</definedName>
    <definedName name="Medical_Supplies_Trading_Segment" localSheetId="6">'[1]Industry Margin - Trading'!#REF!</definedName>
    <definedName name="Medical_Supplies_Trading_Segment" localSheetId="1">'[2]Industry Margin - Trading'!#REF!</definedName>
    <definedName name="Medical_Supplies_Trading_Segment" localSheetId="3">'[2]Industry Margin - Trading'!#REF!</definedName>
    <definedName name="Medical_Supplies_Trading_Segment" localSheetId="11">'[1]Industry Margin - Trading'!#REF!</definedName>
    <definedName name="Medical_Supplies_Trading_Segment">'Industry Margin - Trading'!#REF!</definedName>
    <definedName name="Medium" localSheetId="4">#REF!</definedName>
    <definedName name="Medium" localSheetId="10">#REF!</definedName>
    <definedName name="Medium" localSheetId="6">#REF!</definedName>
    <definedName name="Medium" localSheetId="1">'[2]Working -2'!$T$2410:$T$2412</definedName>
    <definedName name="Medium" localSheetId="3">'[2]Working -2'!$T$2410:$T$2412</definedName>
    <definedName name="Medium" localSheetId="11">#REF!</definedName>
    <definedName name="Medium">#REF!</definedName>
    <definedName name="Met" localSheetId="3">#REF!</definedName>
    <definedName name="Met">#REF!</definedName>
    <definedName name="Metals_aluminium_M">'Industry Margin - Mfg'!$C$41</definedName>
    <definedName name="Metals_aluminium_Services_Industry" localSheetId="4">'[1]Industry Margin - Service'!#REF!</definedName>
    <definedName name="Metals_aluminium_Services_Industry" localSheetId="10">'[1]Industry Margin - Service'!#REF!</definedName>
    <definedName name="Metals_aluminium_Services_Industry" localSheetId="6">'[1]Industry Margin - Service'!#REF!</definedName>
    <definedName name="Metals_aluminium_Services_Industry" localSheetId="1">'[2]Industry Margin - Service'!#REF!</definedName>
    <definedName name="Metals_aluminium_Services_Industry" localSheetId="3">'[2]Industry Margin - Service'!#REF!</definedName>
    <definedName name="Metals_aluminium_Services_Industry" localSheetId="11">'[1]Industry Margin - Service'!#REF!</definedName>
    <definedName name="Metals_aluminium_Services_Industry">'Industry Margin - Service'!#REF!</definedName>
    <definedName name="Metals_aluminium_Trading">'Industry Margin - Trading'!$B$33</definedName>
    <definedName name="Metals_copper_M">'Industry Margin - Mfg'!$C$42</definedName>
    <definedName name="Metals_copper_Services_Industry" localSheetId="4">'[1]Industry Margin - Service'!#REF!</definedName>
    <definedName name="Metals_copper_Services_Industry" localSheetId="10">'[1]Industry Margin - Service'!#REF!</definedName>
    <definedName name="Metals_copper_Services_Industry" localSheetId="6">'[1]Industry Margin - Service'!#REF!</definedName>
    <definedName name="Metals_copper_Services_Industry" localSheetId="1">'[2]Industry Margin - Service'!#REF!</definedName>
    <definedName name="Metals_copper_Services_Industry" localSheetId="3">'[2]Industry Margin - Service'!#REF!</definedName>
    <definedName name="Metals_copper_Services_Industry" localSheetId="11">'[1]Industry Margin - Service'!#REF!</definedName>
    <definedName name="Metals_copper_Services_Industry">'Industry Margin - Service'!#REF!</definedName>
    <definedName name="Metals_copper_Trading">'Industry Margin - Trading'!$B$34</definedName>
    <definedName name="Metals_Iron_and_Steel_M">'Industry Margin - Mfg'!$C$43</definedName>
    <definedName name="Metals_Iron_and_Steel_Services_Industry">'Industry Margin - Service'!$B$25</definedName>
    <definedName name="Metals_Iron_and_Steel_Trading">'Industry Margin - Trading'!$B$35</definedName>
    <definedName name="Metals_others_M">'Industry Margin - Mfg'!$C$44</definedName>
    <definedName name="Metals_others_Services_Industry" localSheetId="4">'[1]Industry Margin - Service'!#REF!</definedName>
    <definedName name="Metals_others_Services_Industry" localSheetId="10">'[1]Industry Margin - Service'!#REF!</definedName>
    <definedName name="Metals_others_Services_Industry" localSheetId="6">'[1]Industry Margin - Service'!#REF!</definedName>
    <definedName name="Metals_others_Services_Industry" localSheetId="1">'[2]Industry Margin - Service'!#REF!</definedName>
    <definedName name="Metals_others_Services_Industry" localSheetId="3">'[2]Industry Margin - Service'!#REF!</definedName>
    <definedName name="Metals_others_Services_Industry" localSheetId="11">'[1]Industry Margin - Service'!#REF!</definedName>
    <definedName name="Metals_others_Services_Industry">'Industry Margin - Service'!#REF!</definedName>
    <definedName name="Metals_others_Trading">'Industry Margin - Trading'!$B$36</definedName>
    <definedName name="Metals_zinc_M">'Industry Margin - Mfg'!$C$45</definedName>
    <definedName name="Metals_zinc_Services_Industry" localSheetId="4">'[1]Industry Margin - Service'!#REF!</definedName>
    <definedName name="Metals_zinc_Services_Industry" localSheetId="10">'[1]Industry Margin - Service'!#REF!</definedName>
    <definedName name="Metals_zinc_Services_Industry" localSheetId="6">'[1]Industry Margin - Service'!#REF!</definedName>
    <definedName name="Metals_zinc_Services_Industry" localSheetId="1">'[2]Industry Margin - Service'!#REF!</definedName>
    <definedName name="Metals_zinc_Services_Industry" localSheetId="3">'[2]Industry Margin - Service'!#REF!</definedName>
    <definedName name="Metals_zinc_Services_Industry" localSheetId="11">'[1]Industry Margin - Service'!#REF!</definedName>
    <definedName name="Metals_zinc_Services_Industry">'Industry Margin - Service'!#REF!</definedName>
    <definedName name="Metals_zinc_Trading">'Industry Margin - Trading'!$B$37</definedName>
    <definedName name="Milling_Product__Mfg_Segment_">'Industry Margin - Mfg'!$D$2:$DL$2</definedName>
    <definedName name="Milling_Product_Service_Segment" localSheetId="4">'[1]Industry Margin - Service'!#REF!</definedName>
    <definedName name="Milling_Product_Service_Segment" localSheetId="10">'[1]Industry Margin - Service'!#REF!</definedName>
    <definedName name="Milling_Product_Service_Segment" localSheetId="6">'[1]Industry Margin - Service'!#REF!</definedName>
    <definedName name="Milling_Product_Service_Segment" localSheetId="1">'[2]Industry Margin - Service'!#REF!</definedName>
    <definedName name="Milling_Product_Service_Segment" localSheetId="3">'[2]Industry Margin - Service'!#REF!</definedName>
    <definedName name="Milling_Product_Service_Segment" localSheetId="11">'[1]Industry Margin - Service'!#REF!</definedName>
    <definedName name="Milling_Product_Service_Segment">'Industry Margin - Service'!#REF!</definedName>
    <definedName name="Milling_Product_Trading_Segment" localSheetId="4">'[1]Industry Margin - Trading'!#REF!</definedName>
    <definedName name="Milling_Product_Trading_Segment" localSheetId="10">'[1]Industry Margin - Trading'!#REF!</definedName>
    <definedName name="Milling_Product_Trading_Segment" localSheetId="6">'[1]Industry Margin - Trading'!#REF!</definedName>
    <definedName name="Milling_Product_Trading_Segment" localSheetId="1">'[2]Industry Margin - Trading'!#REF!</definedName>
    <definedName name="Milling_Product_Trading_Segment" localSheetId="3">'[2]Industry Margin - Trading'!#REF!</definedName>
    <definedName name="Milling_Product_Trading_Segment" localSheetId="11">'[1]Industry Margin - Trading'!#REF!</definedName>
    <definedName name="Milling_Product_Trading_Segment">'Industry Margin - Trading'!#REF!</definedName>
    <definedName name="Mining__Mfg_Segment_">'Industry Margin - Mfg'!$D$46:$DL$46</definedName>
    <definedName name="Mining_M">'Industry Margin - Mfg'!$C$46</definedName>
    <definedName name="Mining_Service_Segment">'Industry Margin - Service'!$C$26:$AP$26</definedName>
    <definedName name="Mining_Services_Industry">'Industry Margin - Service'!$B$26</definedName>
    <definedName name="Mining_Trading" localSheetId="4">'[1]Industry Margin - Trading'!#REF!</definedName>
    <definedName name="Mining_Trading" localSheetId="10">'[1]Industry Margin - Trading'!#REF!</definedName>
    <definedName name="Mining_Trading" localSheetId="6">'[1]Industry Margin - Trading'!#REF!</definedName>
    <definedName name="Mining_Trading" localSheetId="1">'[2]Industry Margin - Trading'!#REF!</definedName>
    <definedName name="Mining_Trading" localSheetId="3">'[2]Industry Margin - Trading'!#REF!</definedName>
    <definedName name="Mining_Trading" localSheetId="11">'[1]Industry Margin - Trading'!#REF!</definedName>
    <definedName name="Mining_Trading">'Industry Margin - Trading'!#REF!</definedName>
    <definedName name="Mining_Trading_Segment" localSheetId="4">'[1]Industry Margin - Trading'!#REF!</definedName>
    <definedName name="Mining_Trading_Segment" localSheetId="10">'[1]Industry Margin - Trading'!#REF!</definedName>
    <definedName name="Mining_Trading_Segment" localSheetId="6">'[1]Industry Margin - Trading'!#REF!</definedName>
    <definedName name="Mining_Trading_Segment" localSheetId="1">'[2]Industry Margin - Trading'!#REF!</definedName>
    <definedName name="Mining_Trading_Segment" localSheetId="3">'[2]Industry Margin - Trading'!#REF!</definedName>
    <definedName name="Mining_Trading_Segment" localSheetId="11">'[1]Industry Margin - Trading'!#REF!</definedName>
    <definedName name="Mining_Trading_Segment">'Industry Margin - Trading'!#REF!</definedName>
    <definedName name="Motors__Generator_and_pumps_and_other_power_equipments_Service_Segment" localSheetId="4">'[1]Industry Margin - Service'!#REF!</definedName>
    <definedName name="Motors__Generator_and_pumps_and_other_power_equipments_Service_Segment" localSheetId="10">'[1]Industry Margin - Service'!#REF!</definedName>
    <definedName name="Motors__Generator_and_pumps_and_other_power_equipments_Service_Segment" localSheetId="6">'[1]Industry Margin - Service'!#REF!</definedName>
    <definedName name="Motors__Generator_and_pumps_and_other_power_equipments_Service_Segment" localSheetId="1">'[2]Industry Margin - Service'!#REF!</definedName>
    <definedName name="Motors__Generator_and_pumps_and_other_power_equipments_Service_Segment" localSheetId="3">'[2]Industry Margin - Service'!#REF!</definedName>
    <definedName name="Motors__Generator_and_pumps_and_other_power_equipments_Service_Segment" localSheetId="11">'[1]Industry Margin - Service'!#REF!</definedName>
    <definedName name="Motors__Generator_and_pumps_and_other_power_equipments_Service_Segment">'Industry Margin - Service'!#REF!</definedName>
    <definedName name="Motors_Generator_and_pumps_and_other_power_equipments__Mfg_Segment_">'Industry Margin - Mfg'!$D$61:$DL$61</definedName>
    <definedName name="Motors_Generator_and_pumps_and_other_power_equipments_Trading_Segment" localSheetId="4">'[1]Industry Margin - Trading'!#REF!</definedName>
    <definedName name="Motors_Generator_and_pumps_and_other_power_equipments_Trading_Segment" localSheetId="10">'[1]Industry Margin - Trading'!#REF!</definedName>
    <definedName name="Motors_Generator_and_pumps_and_other_power_equipments_Trading_Segment" localSheetId="6">'[1]Industry Margin - Trading'!#REF!</definedName>
    <definedName name="Motors_Generator_and_pumps_and_other_power_equipments_Trading_Segment" localSheetId="1">'[2]Industry Margin - Trading'!#REF!</definedName>
    <definedName name="Motors_Generator_and_pumps_and_other_power_equipments_Trading_Segment" localSheetId="3">'[2]Industry Margin - Trading'!#REF!</definedName>
    <definedName name="Motors_Generator_and_pumps_and_other_power_equipments_Trading_Segment" localSheetId="11">'[1]Industry Margin - Trading'!#REF!</definedName>
    <definedName name="Motors_Generator_and_pumps_and_other_power_equipments_Trading_Segment">'Industry Margin - Trading'!#REF!</definedName>
    <definedName name="Multibrand_Stores__Mfg_Segment_" localSheetId="4">'[1]Industry Margin - Mfg'!#REF!</definedName>
    <definedName name="Multibrand_Stores__Mfg_Segment_" localSheetId="10">'[1]Industry Margin - Mfg'!#REF!</definedName>
    <definedName name="Multibrand_Stores__Mfg_Segment_" localSheetId="6">'[1]Industry Margin - Mfg'!#REF!</definedName>
    <definedName name="Multibrand_Stores__Mfg_Segment_" localSheetId="1">'[2]Industry Margin - Mfg'!#REF!</definedName>
    <definedName name="Multibrand_Stores__Mfg_Segment_" localSheetId="3">'[2]Industry Margin - Mfg'!#REF!</definedName>
    <definedName name="Multibrand_Stores__Mfg_Segment_" localSheetId="11">'[1]Industry Margin - Mfg'!#REF!</definedName>
    <definedName name="Multibrand_Stores__Mfg_Segment_">'Industry Margin - Mfg'!#REF!</definedName>
    <definedName name="Multibrand_Stores_Service_Segment" localSheetId="4">'[1]Industry Margin - Service'!#REF!</definedName>
    <definedName name="Multibrand_Stores_Service_Segment" localSheetId="10">'[1]Industry Margin - Service'!#REF!</definedName>
    <definedName name="Multibrand_Stores_Service_Segment" localSheetId="6">'[1]Industry Margin - Service'!#REF!</definedName>
    <definedName name="Multibrand_Stores_Service_Segment" localSheetId="1">'[2]Industry Margin - Service'!#REF!</definedName>
    <definedName name="Multibrand_Stores_Service_Segment" localSheetId="3">'[2]Industry Margin - Service'!#REF!</definedName>
    <definedName name="Multibrand_Stores_Service_Segment" localSheetId="11">'[1]Industry Margin - Service'!#REF!</definedName>
    <definedName name="Multibrand_Stores_Service_Segment">'Industry Margin - Service'!#REF!</definedName>
    <definedName name="Multibrand_Stores_Trading_Segment">'Industry Margin - Trading'!$C$46:$AF$46</definedName>
    <definedName name="N" localSheetId="4">[1]Banking!$AE$27:$AE$28</definedName>
    <definedName name="N" localSheetId="10">[1]Banking!$AE$27:$AE$28</definedName>
    <definedName name="N" localSheetId="6">[1]Banking!$AE$27:$AE$28</definedName>
    <definedName name="N" localSheetId="1">[2]Banking!$AC$26:$AC$27</definedName>
    <definedName name="N" localSheetId="3">[2]Banking!$AC$26:$AC$27</definedName>
    <definedName name="N" localSheetId="11">[1]Banking!$AE$27:$AE$28</definedName>
    <definedName name="N">Banking!$S$19:$S$20</definedName>
    <definedName name="Nature_of_Business" localSheetId="3">OFFSET(#REF!,0,0,COUNTA(#REF!)-COUNTBLANK(#REF!),1)</definedName>
    <definedName name="Nature_of_Business">OFFSET(#REF!,0,0,COUNTA(#REF!)-COUNTBLANK(#REF!),1)</definedName>
    <definedName name="Negative_Salaried" localSheetId="3">'[6]CAM-NI'!#REF!</definedName>
    <definedName name="Negative_Salaried">'[6]CAM-NI'!#REF!</definedName>
    <definedName name="No" localSheetId="4">[1]Sheet5!$J$3:$J$4</definedName>
    <definedName name="No" localSheetId="10">[1]Sheet5!$J$3:$J$4</definedName>
    <definedName name="No" localSheetId="6">[1]Sheet5!$J$3:$J$4</definedName>
    <definedName name="No" localSheetId="1">[2]Sheet5!$J$3:$J$4</definedName>
    <definedName name="No" localSheetId="3">[2]Sheet5!$J$3:$J$4</definedName>
    <definedName name="No" localSheetId="11">[1]Sheet5!$J$3:$J$4</definedName>
    <definedName name="No">#REF!</definedName>
    <definedName name="No_Mths" localSheetId="3">#REF!</definedName>
    <definedName name="No_Mths">#REF!</definedName>
    <definedName name="NOB_Selected" localSheetId="3">#REF!</definedName>
    <definedName name="NOB_Selected">#REF!</definedName>
    <definedName name="Num_Pmt_Per_Year" localSheetId="3">#REF!</definedName>
    <definedName name="Num_Pmt_Per_Year">#REF!</definedName>
    <definedName name="Number_of_Payments" localSheetId="3">MATCH(0.01,'Fin-2'!End_Bal,-1)+1</definedName>
    <definedName name="Number_of_Payments">MATCH(0.01,End_Bal,-1)+1</definedName>
    <definedName name="Obligation" localSheetId="3">#REF!</definedName>
    <definedName name="Obligation">#REF!</definedName>
    <definedName name="ODCC_Accs" localSheetId="3">#REF!</definedName>
    <definedName name="ODCC_Accs">#REF!</definedName>
    <definedName name="Office_Equipment__Networking_Service_Segment">'Industry Margin - Service'!$C$7:$AP$7</definedName>
    <definedName name="Office_Equipment_Networking__Mfg_Segment_" localSheetId="4">'[1]Industry Margin - Mfg'!#REF!</definedName>
    <definedName name="Office_Equipment_Networking__Mfg_Segment_" localSheetId="10">'[1]Industry Margin - Mfg'!#REF!</definedName>
    <definedName name="Office_Equipment_Networking__Mfg_Segment_" localSheetId="6">'[1]Industry Margin - Mfg'!#REF!</definedName>
    <definedName name="Office_Equipment_Networking__Mfg_Segment_" localSheetId="1">'[2]Industry Margin - Mfg'!#REF!</definedName>
    <definedName name="Office_Equipment_Networking__Mfg_Segment_" localSheetId="3">'[2]Industry Margin - Mfg'!#REF!</definedName>
    <definedName name="Office_Equipment_Networking__Mfg_Segment_" localSheetId="11">'[1]Industry Margin - Mfg'!#REF!</definedName>
    <definedName name="Office_Equipment_Networking__Mfg_Segment_">'Industry Margin - Mfg'!#REF!</definedName>
    <definedName name="Office_Equipment_Networking_Trading_Segment" localSheetId="4">'[1]Industry Margin - Trading'!#REF!</definedName>
    <definedName name="Office_Equipment_Networking_Trading_Segment" localSheetId="10">'[1]Industry Margin - Trading'!#REF!</definedName>
    <definedName name="Office_Equipment_Networking_Trading_Segment" localSheetId="6">'[1]Industry Margin - Trading'!#REF!</definedName>
    <definedName name="Office_Equipment_Networking_Trading_Segment" localSheetId="1">'[2]Industry Margin - Trading'!#REF!</definedName>
    <definedName name="Office_Equipment_Networking_Trading_Segment" localSheetId="3">'[2]Industry Margin - Trading'!#REF!</definedName>
    <definedName name="Office_Equipment_Networking_Trading_Segment" localSheetId="11">'[1]Industry Margin - Trading'!#REF!</definedName>
    <definedName name="Office_Equipment_Networking_Trading_Segment">'Industry Margin - Trading'!#REF!</definedName>
    <definedName name="Office_Proof" localSheetId="3">OFFSET(#REF!,0,0,COUNTA(#REF!),1)</definedName>
    <definedName name="Office_Proof">OFFSET(#REF!,0,0,COUNTA(#REF!),1)</definedName>
    <definedName name="Opticians__Mfg_Segment_" localSheetId="4">'[1]Industry Margin - Mfg'!#REF!</definedName>
    <definedName name="Opticians__Mfg_Segment_" localSheetId="10">'[1]Industry Margin - Mfg'!#REF!</definedName>
    <definedName name="Opticians__Mfg_Segment_" localSheetId="6">'[1]Industry Margin - Mfg'!#REF!</definedName>
    <definedName name="Opticians__Mfg_Segment_" localSheetId="1">'[2]Industry Margin - Mfg'!#REF!</definedName>
    <definedName name="Opticians__Mfg_Segment_" localSheetId="3">'[2]Industry Margin - Mfg'!#REF!</definedName>
    <definedName name="Opticians__Mfg_Segment_" localSheetId="11">'[1]Industry Margin - Mfg'!#REF!</definedName>
    <definedName name="Opticians__Mfg_Segment_">'Industry Margin - Mfg'!#REF!</definedName>
    <definedName name="Opticians_Service_Segment" localSheetId="4">'[1]Industry Margin - Service'!#REF!</definedName>
    <definedName name="Opticians_Service_Segment" localSheetId="10">'[1]Industry Margin - Service'!#REF!</definedName>
    <definedName name="Opticians_Service_Segment" localSheetId="6">'[1]Industry Margin - Service'!#REF!</definedName>
    <definedName name="Opticians_Service_Segment" localSheetId="1">'[2]Industry Margin - Service'!#REF!</definedName>
    <definedName name="Opticians_Service_Segment" localSheetId="3">'[2]Industry Margin - Service'!#REF!</definedName>
    <definedName name="Opticians_Service_Segment" localSheetId="11">'[1]Industry Margin - Service'!#REF!</definedName>
    <definedName name="Opticians_Service_Segment">'Industry Margin - Service'!#REF!</definedName>
    <definedName name="Opticians_Trading_Segment" localSheetId="4">'[1]Industry Margin - Trading'!#REF!</definedName>
    <definedName name="Opticians_Trading_Segment" localSheetId="10">'[1]Industry Margin - Trading'!#REF!</definedName>
    <definedName name="Opticians_Trading_Segment" localSheetId="6">'[1]Industry Margin - Trading'!#REF!</definedName>
    <definedName name="Opticians_Trading_Segment" localSheetId="1">'[2]Industry Margin - Trading'!#REF!</definedName>
    <definedName name="Opticians_Trading_Segment" localSheetId="3">'[2]Industry Margin - Trading'!#REF!</definedName>
    <definedName name="Opticians_Trading_Segment" localSheetId="11">'[1]Industry Margin - Trading'!#REF!</definedName>
    <definedName name="Opticians_Trading_Segment">'Industry Margin - Trading'!#REF!</definedName>
    <definedName name="Other_communication_services__telex__wireless__fax__pager__other_telephone_or_communication_services__mobile_phones_retail_wholesale_seller_Service_Segment">'Industry Margin - Service'!$C$38:$AP$38</definedName>
    <definedName name="Other_communication_services__telex_wireless_fax_pager_other_telephone___communication_services__mobile_phones_retail_wholesale_seller_Trading_Segment">'Industry Margin - Trading'!$C$55:$AF$55</definedName>
    <definedName name="Other_communication_services__telex_wireless_fax_pager_other_telephone_or_communication_services__mobile_phones_retail_wholesale_seller__Mfg_Segment_" localSheetId="4">'[1]Industry Margin - Mfg'!#REF!</definedName>
    <definedName name="Other_communication_services__telex_wireless_fax_pager_other_telephone_or_communication_services__mobile_phones_retail_wholesale_seller__Mfg_Segment_" localSheetId="10">'[1]Industry Margin - Mfg'!#REF!</definedName>
    <definedName name="Other_communication_services__telex_wireless_fax_pager_other_telephone_or_communication_services__mobile_phones_retail_wholesale_seller__Mfg_Segment_" localSheetId="6">'[1]Industry Margin - Mfg'!#REF!</definedName>
    <definedName name="Other_communication_services__telex_wireless_fax_pager_other_telephone_or_communication_services__mobile_phones_retail_wholesale_seller__Mfg_Segment_" localSheetId="1">'[2]Industry Margin - Mfg'!#REF!</definedName>
    <definedName name="Other_communication_services__telex_wireless_fax_pager_other_telephone_or_communication_services__mobile_phones_retail_wholesale_seller__Mfg_Segment_" localSheetId="3">'[2]Industry Margin - Mfg'!#REF!</definedName>
    <definedName name="Other_communication_services__telex_wireless_fax_pager_other_telephone_or_communication_services__mobile_phones_retail_wholesale_seller__Mfg_Segment_" localSheetId="11">'[1]Industry Margin - Mfg'!#REF!</definedName>
    <definedName name="Other_communication_services__telex_wireless_fax_pager_other_telephone_or_communication_services__mobile_phones_retail_wholesale_seller__Mfg_Segment_">'Industry Margin - Mfg'!#REF!</definedName>
    <definedName name="other_than_iron_and_steel__zince__copper_aluminium_Service_Segment" localSheetId="4">'[1]Industry Margin - Service'!#REF!</definedName>
    <definedName name="other_than_iron_and_steel__zince__copper_aluminium_Service_Segment" localSheetId="10">'[1]Industry Margin - Service'!#REF!</definedName>
    <definedName name="other_than_iron_and_steel__zince__copper_aluminium_Service_Segment" localSheetId="6">'[1]Industry Margin - Service'!#REF!</definedName>
    <definedName name="other_than_iron_and_steel__zince__copper_aluminium_Service_Segment" localSheetId="1">'[2]Industry Margin - Service'!#REF!</definedName>
    <definedName name="other_than_iron_and_steel__zince__copper_aluminium_Service_Segment" localSheetId="3">'[2]Industry Margin - Service'!#REF!</definedName>
    <definedName name="other_than_iron_and_steel__zince__copper_aluminium_Service_Segment" localSheetId="11">'[1]Industry Margin - Service'!#REF!</definedName>
    <definedName name="other_than_iron_and_steel__zince__copper_aluminium_Service_Segment">'Industry Margin - Service'!#REF!</definedName>
    <definedName name="other_than_iron_and_steel_zince_copper_aluminium__Mfg_Segment_">'Industry Margin - Mfg'!$D$44:$DL$44</definedName>
    <definedName name="other_than_iron_and_steel_zince_copper_aluminium_Trading_Segment">'Industry Margin - Trading'!$C$36:$AF$36</definedName>
    <definedName name="Others_M" localSheetId="4">'[1]Industry Margin - Mfg'!#REF!</definedName>
    <definedName name="Others_M" localSheetId="10">'[1]Industry Margin - Mfg'!#REF!</definedName>
    <definedName name="Others_M" localSheetId="6">'[1]Industry Margin - Mfg'!#REF!</definedName>
    <definedName name="Others_M" localSheetId="1">'[2]Industry Margin - Mfg'!#REF!</definedName>
    <definedName name="Others_M" localSheetId="3">'[2]Industry Margin - Mfg'!#REF!</definedName>
    <definedName name="Others_M" localSheetId="11">'[1]Industry Margin - Mfg'!#REF!</definedName>
    <definedName name="Others_M">'Industry Margin - Mfg'!#REF!</definedName>
    <definedName name="Others_Mfg">'Industry Margin - Mfg'!$C$47</definedName>
    <definedName name="Others_Services_Industries">'Industry Margin - Service'!$B$27</definedName>
    <definedName name="Others_Services_Industry" localSheetId="4">'[1]Industry Margin - Service'!#REF!</definedName>
    <definedName name="Others_Services_Industry" localSheetId="10">'[1]Industry Margin - Service'!#REF!</definedName>
    <definedName name="Others_Services_Industry" localSheetId="6">'[1]Industry Margin - Service'!#REF!</definedName>
    <definedName name="Others_Services_Industry" localSheetId="1">'[2]Industry Margin - Service'!#REF!</definedName>
    <definedName name="Others_Services_Industry" localSheetId="3">'[2]Industry Margin - Service'!#REF!</definedName>
    <definedName name="Others_Services_Industry" localSheetId="11">'[1]Industry Margin - Service'!#REF!</definedName>
    <definedName name="Others_Services_Industry">'Industry Margin - Service'!#REF!</definedName>
    <definedName name="Others_Trading" localSheetId="4">'[1]Industry Margin - Trading'!#REF!</definedName>
    <definedName name="Others_Trading" localSheetId="10">'[1]Industry Margin - Trading'!#REF!</definedName>
    <definedName name="Others_Trading" localSheetId="6">'[1]Industry Margin - Trading'!#REF!</definedName>
    <definedName name="Others_Trading" localSheetId="1">'[2]Industry Margin - Trading'!#REF!</definedName>
    <definedName name="Others_Trading" localSheetId="3">'[2]Industry Margin - Trading'!#REF!</definedName>
    <definedName name="Others_Trading" localSheetId="11">'[1]Industry Margin - Trading'!#REF!</definedName>
    <definedName name="Others_Trading">'Industry Margin - Trading'!#REF!</definedName>
    <definedName name="Others_Tradings">'Industry Margin - Trading'!$B$38</definedName>
    <definedName name="Ownership" localSheetId="3">OFFSET(#REF!,0,0,COUNTA(#REF!),1)</definedName>
    <definedName name="Ownership">OFFSET(#REF!,0,0,COUNTA(#REF!),1)</definedName>
    <definedName name="Packaging_M">'Industry Margin - Mfg'!$C$48:$C$49</definedName>
    <definedName name="Packaging_Material__Mfg_Segment_">'Industry Margin - Mfg'!$D$48:$DL$48</definedName>
    <definedName name="Packaging_Material_Service_Segment" localSheetId="4">'[1]Industry Margin - Service'!#REF!</definedName>
    <definedName name="Packaging_Material_Service_Segment" localSheetId="10">'[1]Industry Margin - Service'!#REF!</definedName>
    <definedName name="Packaging_Material_Service_Segment" localSheetId="6">'[1]Industry Margin - Service'!#REF!</definedName>
    <definedName name="Packaging_Material_Service_Segment" localSheetId="1">'[2]Industry Margin - Service'!#REF!</definedName>
    <definedName name="Packaging_Material_Service_Segment" localSheetId="3">'[2]Industry Margin - Service'!#REF!</definedName>
    <definedName name="Packaging_Material_Service_Segment" localSheetId="11">'[1]Industry Margin - Service'!#REF!</definedName>
    <definedName name="Packaging_Material_Service_Segment">'Industry Margin - Service'!#REF!</definedName>
    <definedName name="Packaging_Material_Trading_Segment" localSheetId="4">'[1]Industry Margin - Trading'!#REF!</definedName>
    <definedName name="Packaging_Material_Trading_Segment" localSheetId="10">'[1]Industry Margin - Trading'!#REF!</definedName>
    <definedName name="Packaging_Material_Trading_Segment" localSheetId="6">'[1]Industry Margin - Trading'!#REF!</definedName>
    <definedName name="Packaging_Material_Trading_Segment" localSheetId="1">'[2]Industry Margin - Trading'!#REF!</definedName>
    <definedName name="Packaging_Material_Trading_Segment" localSheetId="3">'[2]Industry Margin - Trading'!#REF!</definedName>
    <definedName name="Packaging_Material_Trading_Segment" localSheetId="11">'[1]Industry Margin - Trading'!#REF!</definedName>
    <definedName name="Packaging_Material_Trading_Segment">'Industry Margin - Trading'!#REF!</definedName>
    <definedName name="Packaging_Services_Industry">'Industry Margin - Service'!$B$28:$B$28</definedName>
    <definedName name="Packaging_Trading" localSheetId="4">'[1]Industry Margin - Trading'!#REF!</definedName>
    <definedName name="Packaging_Trading" localSheetId="10">'[1]Industry Margin - Trading'!#REF!</definedName>
    <definedName name="Packaging_Trading" localSheetId="6">'[1]Industry Margin - Trading'!#REF!</definedName>
    <definedName name="Packaging_Trading" localSheetId="1">'[2]Industry Margin - Trading'!#REF!</definedName>
    <definedName name="Packaging_Trading" localSheetId="3">'[2]Industry Margin - Trading'!#REF!</definedName>
    <definedName name="Packaging_Trading" localSheetId="11">'[1]Industry Margin - Trading'!#REF!</definedName>
    <definedName name="Packaging_Trading">'Industry Margin - Trading'!#REF!</definedName>
    <definedName name="Paints_and_Varnishes__Mfg_Segment_">'Industry Margin - Mfg'!$D$50:$DL$50</definedName>
    <definedName name="Paints_and_Varnishes_Service_Segment">'Industry Margin - Service'!$C$29:$AP$29</definedName>
    <definedName name="Paints_and_Varnishes_Trading_Segment">'Industry Margin - Trading'!$C$39:$AF$39</definedName>
    <definedName name="Paints_Equipment__Mfg_Segment_" localSheetId="4">'[1]Industry Margin - Mfg'!#REF!</definedName>
    <definedName name="Paints_Equipment__Mfg_Segment_" localSheetId="10">'[1]Industry Margin - Mfg'!#REF!</definedName>
    <definedName name="Paints_Equipment__Mfg_Segment_" localSheetId="6">'[1]Industry Margin - Mfg'!#REF!</definedName>
    <definedName name="Paints_Equipment__Mfg_Segment_" localSheetId="1">'[2]Industry Margin - Mfg'!#REF!</definedName>
    <definedName name="Paints_Equipment__Mfg_Segment_" localSheetId="3">'[2]Industry Margin - Mfg'!#REF!</definedName>
    <definedName name="Paints_Equipment__Mfg_Segment_" localSheetId="11">'[1]Industry Margin - Mfg'!#REF!</definedName>
    <definedName name="Paints_Equipment__Mfg_Segment_">'Industry Margin - Mfg'!#REF!</definedName>
    <definedName name="Paints_Equipment_Service_Segment" localSheetId="4">'[1]Industry Margin - Service'!#REF!</definedName>
    <definedName name="Paints_Equipment_Service_Segment" localSheetId="10">'[1]Industry Margin - Service'!#REF!</definedName>
    <definedName name="Paints_Equipment_Service_Segment" localSheetId="6">'[1]Industry Margin - Service'!#REF!</definedName>
    <definedName name="Paints_Equipment_Service_Segment" localSheetId="1">'[2]Industry Margin - Service'!#REF!</definedName>
    <definedName name="Paints_Equipment_Service_Segment" localSheetId="3">'[2]Industry Margin - Service'!#REF!</definedName>
    <definedName name="Paints_Equipment_Service_Segment" localSheetId="11">'[1]Industry Margin - Service'!#REF!</definedName>
    <definedName name="Paints_Equipment_Service_Segment">'Industry Margin - Service'!#REF!</definedName>
    <definedName name="Paints_Equipment_Trading_Segment" localSheetId="4">'[1]Industry Margin - Trading'!#REF!</definedName>
    <definedName name="Paints_Equipment_Trading_Segment" localSheetId="10">'[1]Industry Margin - Trading'!#REF!</definedName>
    <definedName name="Paints_Equipment_Trading_Segment" localSheetId="6">'[1]Industry Margin - Trading'!#REF!</definedName>
    <definedName name="Paints_Equipment_Trading_Segment" localSheetId="1">'[2]Industry Margin - Trading'!#REF!</definedName>
    <definedName name="Paints_Equipment_Trading_Segment" localSheetId="3">'[2]Industry Margin - Trading'!#REF!</definedName>
    <definedName name="Paints_Equipment_Trading_Segment" localSheetId="11">'[1]Industry Margin - Trading'!#REF!</definedName>
    <definedName name="Paints_Equipment_Trading_Segment">'Industry Margin - Trading'!#REF!</definedName>
    <definedName name="Paints_M">'Industry Margin - Mfg'!$C$50:$C$50</definedName>
    <definedName name="Paints_Services_Industry">'Industry Margin - Service'!$B$29:$B$29</definedName>
    <definedName name="Paints_Trading">'Industry Margin - Trading'!$B$39:$B$39</definedName>
    <definedName name="Paper_and_Paper_Products__Mfg_Segment_">'Industry Margin - Mfg'!$D$51:$DL$51</definedName>
    <definedName name="Paper_and_Paper_Products_Service_Segment" localSheetId="4">'[1]Industry Margin - Service'!#REF!</definedName>
    <definedName name="Paper_and_Paper_Products_Service_Segment" localSheetId="10">'[1]Industry Margin - Service'!#REF!</definedName>
    <definedName name="Paper_and_Paper_Products_Service_Segment" localSheetId="6">'[1]Industry Margin - Service'!#REF!</definedName>
    <definedName name="Paper_and_Paper_Products_Service_Segment" localSheetId="1">'[2]Industry Margin - Service'!#REF!</definedName>
    <definedName name="Paper_and_Paper_Products_Service_Segment" localSheetId="3">'[2]Industry Margin - Service'!#REF!</definedName>
    <definedName name="Paper_and_Paper_Products_Service_Segment" localSheetId="11">'[1]Industry Margin - Service'!#REF!</definedName>
    <definedName name="Paper_and_Paper_Products_Service_Segment">'Industry Margin - Service'!#REF!</definedName>
    <definedName name="Paper_and_Paper_Products_Trading_Segment">'Industry Margin - Trading'!$C$40:$AF$40</definedName>
    <definedName name="Paper_M">'Industry Margin - Mfg'!$C$51</definedName>
    <definedName name="Paper_Services_Industry" localSheetId="4">'[1]Industry Margin - Service'!#REF!</definedName>
    <definedName name="Paper_Services_Industry" localSheetId="10">'[1]Industry Margin - Service'!#REF!</definedName>
    <definedName name="Paper_Services_Industry" localSheetId="6">'[1]Industry Margin - Service'!#REF!</definedName>
    <definedName name="Paper_Services_Industry" localSheetId="1">'[2]Industry Margin - Service'!#REF!</definedName>
    <definedName name="Paper_Services_Industry" localSheetId="3">'[2]Industry Margin - Service'!#REF!</definedName>
    <definedName name="Paper_Services_Industry" localSheetId="11">'[1]Industry Margin - Service'!#REF!</definedName>
    <definedName name="Paper_Services_Industry">'Industry Margin - Service'!#REF!</definedName>
    <definedName name="Paper_Trading">'Industry Margin - Trading'!$B$40</definedName>
    <definedName name="Passenger_Transport_Services__Road___Mfg_Segment_" localSheetId="4">'[1]Industry Margin - Mfg'!#REF!</definedName>
    <definedName name="Passenger_Transport_Services__Road___Mfg_Segment_" localSheetId="10">'[1]Industry Margin - Mfg'!#REF!</definedName>
    <definedName name="Passenger_Transport_Services__Road___Mfg_Segment_" localSheetId="6">'[1]Industry Margin - Mfg'!#REF!</definedName>
    <definedName name="Passenger_Transport_Services__Road___Mfg_Segment_" localSheetId="1">'[2]Industry Margin - Mfg'!#REF!</definedName>
    <definedName name="Passenger_Transport_Services__Road___Mfg_Segment_" localSheetId="3">'[2]Industry Margin - Mfg'!#REF!</definedName>
    <definedName name="Passenger_Transport_Services__Road___Mfg_Segment_" localSheetId="11">'[1]Industry Margin - Mfg'!#REF!</definedName>
    <definedName name="Passenger_Transport_Services__Road___Mfg_Segment_">'Industry Margin - Mfg'!#REF!</definedName>
    <definedName name="Passenger_Transport_Services__Road__Service_Segment" localSheetId="4">'[1]Industry Margin - Service'!#REF!</definedName>
    <definedName name="Passenger_Transport_Services__Road__Service_Segment" localSheetId="10">'[1]Industry Margin - Service'!#REF!</definedName>
    <definedName name="Passenger_Transport_Services__Road__Service_Segment" localSheetId="6">'[1]Industry Margin - Service'!#REF!</definedName>
    <definedName name="Passenger_Transport_Services__Road__Service_Segment" localSheetId="1">'[2]Industry Margin - Service'!#REF!</definedName>
    <definedName name="Passenger_Transport_Services__Road__Service_Segment" localSheetId="3">'[2]Industry Margin - Service'!#REF!</definedName>
    <definedName name="Passenger_Transport_Services__Road__Service_Segment" localSheetId="11">'[1]Industry Margin - Service'!#REF!</definedName>
    <definedName name="Passenger_Transport_Services__Road__Service_Segment">'Industry Margin - Service'!#REF!</definedName>
    <definedName name="Passenger_Transport_Services__Road__Trading_Segment" localSheetId="4">'[1]Industry Margin - Trading'!#REF!</definedName>
    <definedName name="Passenger_Transport_Services__Road__Trading_Segment" localSheetId="10">'[1]Industry Margin - Trading'!#REF!</definedName>
    <definedName name="Passenger_Transport_Services__Road__Trading_Segment" localSheetId="6">'[1]Industry Margin - Trading'!#REF!</definedName>
    <definedName name="Passenger_Transport_Services__Road__Trading_Segment" localSheetId="1">'[2]Industry Margin - Trading'!#REF!</definedName>
    <definedName name="Passenger_Transport_Services__Road__Trading_Segment" localSheetId="3">'[2]Industry Margin - Trading'!#REF!</definedName>
    <definedName name="Passenger_Transport_Services__Road__Trading_Segment" localSheetId="11">'[1]Industry Margin - Trading'!#REF!</definedName>
    <definedName name="Passenger_Transport_Services__Road__Trading_Segment">'Industry Margin - Trading'!#REF!</definedName>
    <definedName name="Pay_Date" localSheetId="3">#REF!</definedName>
    <definedName name="Pay_Date">#REF!</definedName>
    <definedName name="Pay_Num" localSheetId="3">#REF!</definedName>
    <definedName name="Pay_Num">#REF!</definedName>
    <definedName name="Payment_Date" localSheetId="3">DATE(YEAR('Fin-2'!Loan_Start),MONTH('Fin-2'!Loan_Start)+Payment_Number,DAY('Fin-2'!Loan_Start))</definedName>
    <definedName name="Payment_Date">DATE(YEAR(Loan_Start),MONTH(Loan_Start)+Payment_Number,DAY(Loan_Start))</definedName>
    <definedName name="Perfumes__cosmetics__toiletries__hair_oil__cream_Service_Segment" localSheetId="4">'[1]Industry Margin - Service'!#REF!</definedName>
    <definedName name="Perfumes__cosmetics__toiletries__hair_oil__cream_Service_Segment" localSheetId="10">'[1]Industry Margin - Service'!#REF!</definedName>
    <definedName name="Perfumes__cosmetics__toiletries__hair_oil__cream_Service_Segment" localSheetId="6">'[1]Industry Margin - Service'!#REF!</definedName>
    <definedName name="Perfumes__cosmetics__toiletries__hair_oil__cream_Service_Segment" localSheetId="1">'[2]Industry Margin - Service'!#REF!</definedName>
    <definedName name="Perfumes__cosmetics__toiletries__hair_oil__cream_Service_Segment" localSheetId="3">'[2]Industry Margin - Service'!#REF!</definedName>
    <definedName name="Perfumes__cosmetics__toiletries__hair_oil__cream_Service_Segment" localSheetId="11">'[1]Industry Margin - Service'!#REF!</definedName>
    <definedName name="Perfumes__cosmetics__toiletries__hair_oil__cream_Service_Segment">'Industry Margin - Service'!#REF!</definedName>
    <definedName name="Perfumes_cosmetics_toiletries_hair_oil_cream__Mfg_Segment_">'Industry Margin - Mfg'!$D$17:$DL$17</definedName>
    <definedName name="Perfumes_cosmetics_toiletries_hair_oil_cream_Trading_Segment">'Industry Margin - Trading'!$C$18:$AF$18</definedName>
    <definedName name="Period" localSheetId="4">[1]VAT!$I$4:$I$5</definedName>
    <definedName name="Period" localSheetId="10">[1]VAT!$I$4:$I$5</definedName>
    <definedName name="Period" localSheetId="6">[1]VAT!$I$4:$I$5</definedName>
    <definedName name="Period" localSheetId="1">[2]VAT!$I$4:$I$5</definedName>
    <definedName name="Period" localSheetId="3">[2]VAT!$I$4:$I$5</definedName>
    <definedName name="Period" localSheetId="11">[1]VAT!$I$4:$I$5</definedName>
    <definedName name="Period">VAT!$I$4:$I$5</definedName>
    <definedName name="Personal_Care__Mfg_Segment_" localSheetId="4">'[1]Industry Margin - Mfg'!#REF!</definedName>
    <definedName name="Personal_Care__Mfg_Segment_" localSheetId="10">'[1]Industry Margin - Mfg'!#REF!</definedName>
    <definedName name="Personal_Care__Mfg_Segment_" localSheetId="6">'[1]Industry Margin - Mfg'!#REF!</definedName>
    <definedName name="Personal_Care__Mfg_Segment_" localSheetId="1">'[2]Industry Margin - Mfg'!#REF!</definedName>
    <definedName name="Personal_Care__Mfg_Segment_" localSheetId="3">'[2]Industry Margin - Mfg'!#REF!</definedName>
    <definedName name="Personal_Care__Mfg_Segment_" localSheetId="11">'[1]Industry Margin - Mfg'!#REF!</definedName>
    <definedName name="Personal_Care__Mfg_Segment_">'Industry Margin - Mfg'!#REF!</definedName>
    <definedName name="Personal_Care_Service_Segment" localSheetId="4">'[1]Industry Margin - Service'!#REF!</definedName>
    <definedName name="Personal_Care_Service_Segment" localSheetId="10">'[1]Industry Margin - Service'!#REF!</definedName>
    <definedName name="Personal_Care_Service_Segment" localSheetId="6">'[1]Industry Margin - Service'!#REF!</definedName>
    <definedName name="Personal_Care_Service_Segment" localSheetId="1">'[2]Industry Margin - Service'!#REF!</definedName>
    <definedName name="Personal_Care_Service_Segment" localSheetId="3">'[2]Industry Margin - Service'!#REF!</definedName>
    <definedName name="Personal_Care_Service_Segment" localSheetId="11">'[1]Industry Margin - Service'!#REF!</definedName>
    <definedName name="Personal_Care_Service_Segment">'Industry Margin - Service'!#REF!</definedName>
    <definedName name="Personal_Care_Trading_Segment" localSheetId="4">'[1]Industry Margin - Trading'!#REF!</definedName>
    <definedName name="Personal_Care_Trading_Segment" localSheetId="10">'[1]Industry Margin - Trading'!#REF!</definedName>
    <definedName name="Personal_Care_Trading_Segment" localSheetId="6">'[1]Industry Margin - Trading'!#REF!</definedName>
    <definedName name="Personal_Care_Trading_Segment" localSheetId="1">'[2]Industry Margin - Trading'!#REF!</definedName>
    <definedName name="Personal_Care_Trading_Segment" localSheetId="3">'[2]Industry Margin - Trading'!#REF!</definedName>
    <definedName name="Personal_Care_Trading_Segment" localSheetId="11">'[1]Industry Margin - Trading'!#REF!</definedName>
    <definedName name="Personal_Care_Trading_Segment">'Industry Margin - Trading'!#REF!</definedName>
    <definedName name="Personal_Liability" localSheetId="3">#REF!</definedName>
    <definedName name="Personal_Liability">#REF!</definedName>
    <definedName name="Pesticides_M">'Industry Margin - Mfg'!$C$52</definedName>
    <definedName name="Pesticides_Services_Industry" localSheetId="4">'[1]Industry Margin - Service'!#REF!</definedName>
    <definedName name="Pesticides_Services_Industry" localSheetId="10">'[1]Industry Margin - Service'!#REF!</definedName>
    <definedName name="Pesticides_Services_Industry" localSheetId="6">'[1]Industry Margin - Service'!#REF!</definedName>
    <definedName name="Pesticides_Services_Industry" localSheetId="1">'[2]Industry Margin - Service'!#REF!</definedName>
    <definedName name="Pesticides_Services_Industry" localSheetId="3">'[2]Industry Margin - Service'!#REF!</definedName>
    <definedName name="Pesticides_Services_Industry" localSheetId="11">'[1]Industry Margin - Service'!#REF!</definedName>
    <definedName name="Pesticides_Services_Industry">'Industry Margin - Service'!#REF!</definedName>
    <definedName name="Pesticides_Trading">'Industry Margin - Trading'!$B$41</definedName>
    <definedName name="Pesticied__Mfg_Segment_">'Industry Margin - Mfg'!$D$52:$DL$52</definedName>
    <definedName name="Pesticied_Service_Segment" localSheetId="4">'[1]Industry Margin - Service'!#REF!</definedName>
    <definedName name="Pesticied_Service_Segment" localSheetId="10">'[1]Industry Margin - Service'!#REF!</definedName>
    <definedName name="Pesticied_Service_Segment" localSheetId="6">'[1]Industry Margin - Service'!#REF!</definedName>
    <definedName name="Pesticied_Service_Segment" localSheetId="1">'[2]Industry Margin - Service'!#REF!</definedName>
    <definedName name="Pesticied_Service_Segment" localSheetId="3">'[2]Industry Margin - Service'!#REF!</definedName>
    <definedName name="Pesticied_Service_Segment" localSheetId="11">'[1]Industry Margin - Service'!#REF!</definedName>
    <definedName name="Pesticied_Service_Segment">'Industry Margin - Service'!#REF!</definedName>
    <definedName name="Pesticied_Trading_Segment">'Industry Margin - Trading'!$C$41:$AF$41</definedName>
    <definedName name="Petroleum_Productdealer_M" localSheetId="4">'[1]Industry Margin - Mfg'!#REF!</definedName>
    <definedName name="Petroleum_Productdealer_M" localSheetId="10">'[1]Industry Margin - Mfg'!#REF!</definedName>
    <definedName name="Petroleum_Productdealer_M" localSheetId="6">'[1]Industry Margin - Mfg'!#REF!</definedName>
    <definedName name="Petroleum_Productdealer_M" localSheetId="1">'[2]Industry Margin - Mfg'!#REF!</definedName>
    <definedName name="Petroleum_Productdealer_M" localSheetId="3">'[2]Industry Margin - Mfg'!#REF!</definedName>
    <definedName name="Petroleum_Productdealer_M" localSheetId="11">'[1]Industry Margin - Mfg'!#REF!</definedName>
    <definedName name="Petroleum_Productdealer_M">'Industry Margin - Mfg'!#REF!</definedName>
    <definedName name="Petroleum_Productdealer_Services_Industry" localSheetId="4">'[1]Industry Margin - Service'!#REF!</definedName>
    <definedName name="Petroleum_Productdealer_Services_Industry" localSheetId="10">'[1]Industry Margin - Service'!#REF!</definedName>
    <definedName name="Petroleum_Productdealer_Services_Industry" localSheetId="6">'[1]Industry Margin - Service'!#REF!</definedName>
    <definedName name="Petroleum_Productdealer_Services_Industry" localSheetId="1">'[2]Industry Margin - Service'!#REF!</definedName>
    <definedName name="Petroleum_Productdealer_Services_Industry" localSheetId="3">'[2]Industry Margin - Service'!#REF!</definedName>
    <definedName name="Petroleum_Productdealer_Services_Industry" localSheetId="11">'[1]Industry Margin - Service'!#REF!</definedName>
    <definedName name="Petroleum_Productdealer_Services_Industry">'Industry Margin - Service'!#REF!</definedName>
    <definedName name="Petroleum_Productdealer_Trading" localSheetId="4">'[1]Industry Margin - Trading'!#REF!</definedName>
    <definedName name="Petroleum_Productdealer_Trading" localSheetId="10">'[1]Industry Margin - Trading'!#REF!</definedName>
    <definedName name="Petroleum_Productdealer_Trading" localSheetId="6">'[1]Industry Margin - Trading'!#REF!</definedName>
    <definedName name="Petroleum_Productdealer_Trading" localSheetId="1">'[2]Industry Margin - Trading'!#REF!</definedName>
    <definedName name="Petroleum_Productdealer_Trading" localSheetId="3">'[2]Industry Margin - Trading'!#REF!</definedName>
    <definedName name="Petroleum_Productdealer_Trading" localSheetId="11">'[1]Industry Margin - Trading'!#REF!</definedName>
    <definedName name="Petroleum_Productdealer_Trading">'Industry Margin - Trading'!#REF!</definedName>
    <definedName name="Petroleum_Products__LPG_Dealers_Service_Segment" localSheetId="4">'[1]Industry Margin - Service'!#REF!</definedName>
    <definedName name="Petroleum_Products__LPG_Dealers_Service_Segment" localSheetId="10">'[1]Industry Margin - Service'!#REF!</definedName>
    <definedName name="Petroleum_Products__LPG_Dealers_Service_Segment" localSheetId="6">'[1]Industry Margin - Service'!#REF!</definedName>
    <definedName name="Petroleum_Products__LPG_Dealers_Service_Segment" localSheetId="1">'[2]Industry Margin - Service'!#REF!</definedName>
    <definedName name="Petroleum_Products__LPG_Dealers_Service_Segment" localSheetId="3">'[2]Industry Margin - Service'!#REF!</definedName>
    <definedName name="Petroleum_Products__LPG_Dealers_Service_Segment" localSheetId="11">'[1]Industry Margin - Service'!#REF!</definedName>
    <definedName name="Petroleum_Products__LPG_Dealers_Service_Segment">'Industry Margin - Service'!#REF!</definedName>
    <definedName name="Petroleum_Products_LPG_Dealers__Mfg_Segment_" localSheetId="4">'[1]Industry Margin - Mfg'!#REF!</definedName>
    <definedName name="Petroleum_Products_LPG_Dealers__Mfg_Segment_" localSheetId="10">'[1]Industry Margin - Mfg'!#REF!</definedName>
    <definedName name="Petroleum_Products_LPG_Dealers__Mfg_Segment_" localSheetId="6">'[1]Industry Margin - Mfg'!#REF!</definedName>
    <definedName name="Petroleum_Products_LPG_Dealers__Mfg_Segment_" localSheetId="1">'[2]Industry Margin - Mfg'!#REF!</definedName>
    <definedName name="Petroleum_Products_LPG_Dealers__Mfg_Segment_" localSheetId="3">'[2]Industry Margin - Mfg'!#REF!</definedName>
    <definedName name="Petroleum_Products_LPG_Dealers__Mfg_Segment_" localSheetId="11">'[1]Industry Margin - Mfg'!#REF!</definedName>
    <definedName name="Petroleum_Products_LPG_Dealers__Mfg_Segment_">'Industry Margin - Mfg'!#REF!</definedName>
    <definedName name="Petroleum_Products_LPG_Dealers_Trading_Segment" localSheetId="4">'[1]Industry Margin - Trading'!#REF!</definedName>
    <definedName name="Petroleum_Products_LPG_Dealers_Trading_Segment" localSheetId="10">'[1]Industry Margin - Trading'!#REF!</definedName>
    <definedName name="Petroleum_Products_LPG_Dealers_Trading_Segment" localSheetId="6">'[1]Industry Margin - Trading'!#REF!</definedName>
    <definedName name="Petroleum_Products_LPG_Dealers_Trading_Segment" localSheetId="1">'[2]Industry Margin - Trading'!#REF!</definedName>
    <definedName name="Petroleum_Products_LPG_Dealers_Trading_Segment" localSheetId="3">'[2]Industry Margin - Trading'!#REF!</definedName>
    <definedName name="Petroleum_Products_LPG_Dealers_Trading_Segment" localSheetId="11">'[1]Industry Margin - Trading'!#REF!</definedName>
    <definedName name="Petroleum_Products_LPG_Dealers_Trading_Segment">'Industry Margin - Trading'!#REF!</definedName>
    <definedName name="Pharma_Machinery__Mfg_Segment_" localSheetId="4">'[1]Industry Margin - Mfg'!#REF!</definedName>
    <definedName name="Pharma_Machinery__Mfg_Segment_" localSheetId="10">'[1]Industry Margin - Mfg'!#REF!</definedName>
    <definedName name="Pharma_Machinery__Mfg_Segment_" localSheetId="6">'[1]Industry Margin - Mfg'!#REF!</definedName>
    <definedName name="Pharma_Machinery__Mfg_Segment_" localSheetId="1">'[2]Industry Margin - Mfg'!#REF!</definedName>
    <definedName name="Pharma_Machinery__Mfg_Segment_" localSheetId="3">'[2]Industry Margin - Mfg'!#REF!</definedName>
    <definedName name="Pharma_Machinery__Mfg_Segment_" localSheetId="11">'[1]Industry Margin - Mfg'!#REF!</definedName>
    <definedName name="Pharma_Machinery__Mfg_Segment_">'Industry Margin - Mfg'!#REF!</definedName>
    <definedName name="Pharma_Machinery_Service_Segment" localSheetId="4">'[1]Industry Margin - Service'!#REF!</definedName>
    <definedName name="Pharma_Machinery_Service_Segment" localSheetId="10">'[1]Industry Margin - Service'!#REF!</definedName>
    <definedName name="Pharma_Machinery_Service_Segment" localSheetId="6">'[1]Industry Margin - Service'!#REF!</definedName>
    <definedName name="Pharma_Machinery_Service_Segment" localSheetId="1">'[2]Industry Margin - Service'!#REF!</definedName>
    <definedName name="Pharma_Machinery_Service_Segment" localSheetId="3">'[2]Industry Margin - Service'!#REF!</definedName>
    <definedName name="Pharma_Machinery_Service_Segment" localSheetId="11">'[1]Industry Margin - Service'!#REF!</definedName>
    <definedName name="Pharma_Machinery_Service_Segment">'Industry Margin - Service'!#REF!</definedName>
    <definedName name="Pharma_Machinery_Trading_Segment" localSheetId="4">'[1]Industry Margin - Trading'!#REF!</definedName>
    <definedName name="Pharma_Machinery_Trading_Segment" localSheetId="10">'[1]Industry Margin - Trading'!#REF!</definedName>
    <definedName name="Pharma_Machinery_Trading_Segment" localSheetId="6">'[1]Industry Margin - Trading'!#REF!</definedName>
    <definedName name="Pharma_Machinery_Trading_Segment" localSheetId="1">'[2]Industry Margin - Trading'!#REF!</definedName>
    <definedName name="Pharma_Machinery_Trading_Segment" localSheetId="3">'[2]Industry Margin - Trading'!#REF!</definedName>
    <definedName name="Pharma_Machinery_Trading_Segment" localSheetId="11">'[1]Industry Margin - Trading'!#REF!</definedName>
    <definedName name="Pharma_Machinery_Trading_Segment">'Industry Margin - Trading'!#REF!</definedName>
    <definedName name="Pharmaceuticals_M">'Industry Margin - Mfg'!$C$53:$C$54</definedName>
    <definedName name="Pharmaceuticals_Services_Industry" localSheetId="4">'[1]Industry Margin - Service'!#REF!</definedName>
    <definedName name="Pharmaceuticals_Services_Industry" localSheetId="10">'[1]Industry Margin - Service'!#REF!</definedName>
    <definedName name="Pharmaceuticals_Services_Industry" localSheetId="6">'[1]Industry Margin - Service'!#REF!</definedName>
    <definedName name="Pharmaceuticals_Services_Industry" localSheetId="1">'[2]Industry Margin - Service'!#REF!</definedName>
    <definedName name="Pharmaceuticals_Services_Industry" localSheetId="3">'[2]Industry Margin - Service'!#REF!</definedName>
    <definedName name="Pharmaceuticals_Services_Industry" localSheetId="11">'[1]Industry Margin - Service'!#REF!</definedName>
    <definedName name="Pharmaceuticals_Services_Industry">'Industry Margin - Service'!#REF!</definedName>
    <definedName name="Pharmaceuticals_Trading" localSheetId="4">'[1]Industry Margin - Trading'!#REF!</definedName>
    <definedName name="Pharmaceuticals_Trading" localSheetId="10">'[1]Industry Margin - Trading'!#REF!</definedName>
    <definedName name="Pharmaceuticals_Trading" localSheetId="6">'[1]Industry Margin - Trading'!#REF!</definedName>
    <definedName name="Pharmaceuticals_Trading" localSheetId="1">'[2]Industry Margin - Trading'!#REF!</definedName>
    <definedName name="Pharmaceuticals_Trading" localSheetId="3">'[2]Industry Margin - Trading'!#REF!</definedName>
    <definedName name="Pharmaceuticals_Trading" localSheetId="11">'[1]Industry Margin - Trading'!#REF!</definedName>
    <definedName name="Pharmaceuticals_Trading">'Industry Margin - Trading'!#REF!</definedName>
    <definedName name="PhoneNo.">[10]Sheet2!$D$2:$D$5</definedName>
    <definedName name="Photgraphic_and_Allied_Products__Mfg_Segment_">'Industry Margin - Mfg'!$D$55:$DL$55</definedName>
    <definedName name="Photgraphic_and_Allied_Products_Service_Segment" localSheetId="4">'[1]Industry Margin - Service'!#REF!</definedName>
    <definedName name="Photgraphic_and_Allied_Products_Service_Segment" localSheetId="10">'[1]Industry Margin - Service'!#REF!</definedName>
    <definedName name="Photgraphic_and_Allied_Products_Service_Segment" localSheetId="6">'[1]Industry Margin - Service'!#REF!</definedName>
    <definedName name="Photgraphic_and_Allied_Products_Service_Segment" localSheetId="1">'[2]Industry Margin - Service'!#REF!</definedName>
    <definedName name="Photgraphic_and_Allied_Products_Service_Segment" localSheetId="3">'[2]Industry Margin - Service'!#REF!</definedName>
    <definedName name="Photgraphic_and_Allied_Products_Service_Segment" localSheetId="11">'[1]Industry Margin - Service'!#REF!</definedName>
    <definedName name="Photgraphic_and_Allied_Products_Service_Segment">'Industry Margin - Service'!#REF!</definedName>
    <definedName name="Photgraphic_and_Allied_Products_Trading_Segment" localSheetId="4">'[1]Industry Margin - Trading'!#REF!</definedName>
    <definedName name="Photgraphic_and_Allied_Products_Trading_Segment" localSheetId="10">'[1]Industry Margin - Trading'!#REF!</definedName>
    <definedName name="Photgraphic_and_Allied_Products_Trading_Segment" localSheetId="6">'[1]Industry Margin - Trading'!#REF!</definedName>
    <definedName name="Photgraphic_and_Allied_Products_Trading_Segment" localSheetId="1">'[2]Industry Margin - Trading'!#REF!</definedName>
    <definedName name="Photgraphic_and_Allied_Products_Trading_Segment" localSheetId="3">'[2]Industry Margin - Trading'!#REF!</definedName>
    <definedName name="Photgraphic_and_Allied_Products_Trading_Segment" localSheetId="11">'[1]Industry Margin - Trading'!#REF!</definedName>
    <definedName name="Photgraphic_and_Allied_Products_Trading_Segment">'Industry Margin - Trading'!#REF!</definedName>
    <definedName name="Photographic_and_Allied_Products_M">'Industry Margin - Mfg'!$C$55</definedName>
    <definedName name="Photographic_and_Allied_Products_Services_Industry" localSheetId="4">'[1]Industry Margin - Service'!#REF!</definedName>
    <definedName name="Photographic_and_Allied_Products_Services_Industry" localSheetId="10">'[1]Industry Margin - Service'!#REF!</definedName>
    <definedName name="Photographic_and_Allied_Products_Services_Industry" localSheetId="6">'[1]Industry Margin - Service'!#REF!</definedName>
    <definedName name="Photographic_and_Allied_Products_Services_Industry" localSheetId="1">'[2]Industry Margin - Service'!#REF!</definedName>
    <definedName name="Photographic_and_Allied_Products_Services_Industry" localSheetId="3">'[2]Industry Margin - Service'!#REF!</definedName>
    <definedName name="Photographic_and_Allied_Products_Services_Industry" localSheetId="11">'[1]Industry Margin - Service'!#REF!</definedName>
    <definedName name="Photographic_and_Allied_Products_Services_Industry">'Industry Margin - Service'!#REF!</definedName>
    <definedName name="Photographic_and_Allied_Products_Trading" localSheetId="4">'[1]Industry Margin - Trading'!#REF!</definedName>
    <definedName name="Photographic_and_Allied_Products_Trading" localSheetId="10">'[1]Industry Margin - Trading'!#REF!</definedName>
    <definedName name="Photographic_and_Allied_Products_Trading" localSheetId="6">'[1]Industry Margin - Trading'!#REF!</definedName>
    <definedName name="Photographic_and_Allied_Products_Trading" localSheetId="1">'[2]Industry Margin - Trading'!#REF!</definedName>
    <definedName name="Photographic_and_Allied_Products_Trading" localSheetId="3">'[2]Industry Margin - Trading'!#REF!</definedName>
    <definedName name="Photographic_and_Allied_Products_Trading" localSheetId="11">'[1]Industry Margin - Trading'!#REF!</definedName>
    <definedName name="Photographic_and_Allied_Products_Trading">'Industry Margin - Trading'!#REF!</definedName>
    <definedName name="Pipes_M">'Industry Margin - Mfg'!$C$56</definedName>
    <definedName name="Pipes_Services_Industry">'Industry Margin - Service'!$B$30</definedName>
    <definedName name="Pipes_Trading">'Industry Margin - Trading'!$B$42</definedName>
    <definedName name="Plastic__Films_Service_Segment" localSheetId="4">'[1]Industry Margin - Service'!#REF!</definedName>
    <definedName name="Plastic__Films_Service_Segment" localSheetId="10">'[1]Industry Margin - Service'!#REF!</definedName>
    <definedName name="Plastic__Films_Service_Segment" localSheetId="6">'[1]Industry Margin - Service'!#REF!</definedName>
    <definedName name="Plastic__Films_Service_Segment" localSheetId="1">'[2]Industry Margin - Service'!#REF!</definedName>
    <definedName name="Plastic__Films_Service_Segment" localSheetId="3">'[2]Industry Margin - Service'!#REF!</definedName>
    <definedName name="Plastic__Films_Service_Segment" localSheetId="11">'[1]Industry Margin - Service'!#REF!</definedName>
    <definedName name="Plastic__Films_Service_Segment">'Industry Margin - Service'!#REF!</definedName>
    <definedName name="Plastic_Films__Mfg_Segment_">'Industry Margin - Mfg'!$D$58:$DL$58</definedName>
    <definedName name="Plastic_Films_Trading_Segment" localSheetId="4">'[1]Industry Margin - Trading'!#REF!</definedName>
    <definedName name="Plastic_Films_Trading_Segment" localSheetId="10">'[1]Industry Margin - Trading'!#REF!</definedName>
    <definedName name="Plastic_Films_Trading_Segment" localSheetId="6">'[1]Industry Margin - Trading'!#REF!</definedName>
    <definedName name="Plastic_Films_Trading_Segment" localSheetId="1">'[2]Industry Margin - Trading'!#REF!</definedName>
    <definedName name="Plastic_Films_Trading_Segment" localSheetId="3">'[2]Industry Margin - Trading'!#REF!</definedName>
    <definedName name="Plastic_Films_Trading_Segment" localSheetId="11">'[1]Industry Margin - Trading'!#REF!</definedName>
    <definedName name="Plastic_Films_Trading_Segment">'Industry Margin - Trading'!#REF!</definedName>
    <definedName name="Plastic_Packaging_Goods__Mfg_Segment_">'Industry Margin - Mfg'!$D$49:$DL$49</definedName>
    <definedName name="Plastic_Packaging_Goods_Service_Segment">'Industry Margin - Service'!$C$28:$AP$28</definedName>
    <definedName name="Plastic_Packaging_Goods_Trading_Segment" localSheetId="4">'[1]Industry Margin - Trading'!#REF!</definedName>
    <definedName name="Plastic_Packaging_Goods_Trading_Segment" localSheetId="10">'[1]Industry Margin - Trading'!#REF!</definedName>
    <definedName name="Plastic_Packaging_Goods_Trading_Segment" localSheetId="6">'[1]Industry Margin - Trading'!#REF!</definedName>
    <definedName name="Plastic_Packaging_Goods_Trading_Segment" localSheetId="1">'[2]Industry Margin - Trading'!#REF!</definedName>
    <definedName name="Plastic_Packaging_Goods_Trading_Segment" localSheetId="3">'[2]Industry Margin - Trading'!#REF!</definedName>
    <definedName name="Plastic_Packaging_Goods_Trading_Segment" localSheetId="11">'[1]Industry Margin - Trading'!#REF!</definedName>
    <definedName name="Plastic_Packaging_Goods_Trading_Segment">'Industry Margin - Trading'!#REF!</definedName>
    <definedName name="Plastic_tubes_and_sheets_and_other_plastic_products__plastic_resins__thermoplastics_Service_Segment" localSheetId="4">'[1]Industry Margin - Service'!#REF!</definedName>
    <definedName name="Plastic_tubes_and_sheets_and_other_plastic_products__plastic_resins__thermoplastics_Service_Segment" localSheetId="10">'[1]Industry Margin - Service'!#REF!</definedName>
    <definedName name="Plastic_tubes_and_sheets_and_other_plastic_products__plastic_resins__thermoplastics_Service_Segment" localSheetId="6">'[1]Industry Margin - Service'!#REF!</definedName>
    <definedName name="Plastic_tubes_and_sheets_and_other_plastic_products__plastic_resins__thermoplastics_Service_Segment" localSheetId="1">'[2]Industry Margin - Service'!#REF!</definedName>
    <definedName name="Plastic_tubes_and_sheets_and_other_plastic_products__plastic_resins__thermoplastics_Service_Segment" localSheetId="3">'[2]Industry Margin - Service'!#REF!</definedName>
    <definedName name="Plastic_tubes_and_sheets_and_other_plastic_products__plastic_resins__thermoplastics_Service_Segment" localSheetId="11">'[1]Industry Margin - Service'!#REF!</definedName>
    <definedName name="Plastic_tubes_and_sheets_and_other_plastic_products__plastic_resins__thermoplastics_Service_Segment">'Industry Margin - Service'!#REF!</definedName>
    <definedName name="Plastic_tubes_and_sheets_and_other_plastic_products_plastic_resins_thermoplastics__Mfg_Segment_">'Industry Margin - Mfg'!$D$59:$DL$59</definedName>
    <definedName name="Plastic_tubes_and_sheets_and_other_plastic_products_plastic_resins_thermoplastics_Trading_Segment">'Industry Margin - Trading'!$C$44:$AF$44</definedName>
    <definedName name="Plastics_M">'Industry Margin - Mfg'!$C$57:$C$59</definedName>
    <definedName name="Plastics_Services_Industry" localSheetId="4">'[1]Industry Margin - Service'!#REF!</definedName>
    <definedName name="Plastics_Services_Industry" localSheetId="10">'[1]Industry Margin - Service'!#REF!</definedName>
    <definedName name="Plastics_Services_Industry" localSheetId="6">'[1]Industry Margin - Service'!#REF!</definedName>
    <definedName name="Plastics_Services_Industry" localSheetId="1">'[2]Industry Margin - Service'!#REF!</definedName>
    <definedName name="Plastics_Services_Industry" localSheetId="3">'[2]Industry Margin - Service'!#REF!</definedName>
    <definedName name="Plastics_Services_Industry" localSheetId="11">'[1]Industry Margin - Service'!#REF!</definedName>
    <definedName name="Plastics_Services_Industry">'Industry Margin - Service'!#REF!</definedName>
    <definedName name="Plastics_Trading">'Industry Margin - Trading'!$B$43:$B$44</definedName>
    <definedName name="Pollution_Control__Mfg_Segment_" localSheetId="4">'[1]Industry Margin - Mfg'!#REF!</definedName>
    <definedName name="Pollution_Control__Mfg_Segment_" localSheetId="10">'[1]Industry Margin - Mfg'!#REF!</definedName>
    <definedName name="Pollution_Control__Mfg_Segment_" localSheetId="6">'[1]Industry Margin - Mfg'!#REF!</definedName>
    <definedName name="Pollution_Control__Mfg_Segment_" localSheetId="1">'[2]Industry Margin - Mfg'!#REF!</definedName>
    <definedName name="Pollution_Control__Mfg_Segment_" localSheetId="3">'[2]Industry Margin - Mfg'!#REF!</definedName>
    <definedName name="Pollution_Control__Mfg_Segment_" localSheetId="11">'[1]Industry Margin - Mfg'!#REF!</definedName>
    <definedName name="Pollution_Control__Mfg_Segment_">'Industry Margin - Mfg'!#REF!</definedName>
    <definedName name="Pollution_Control_Service_Segment" localSheetId="4">'[1]Industry Margin - Service'!#REF!</definedName>
    <definedName name="Pollution_Control_Service_Segment" localSheetId="10">'[1]Industry Margin - Service'!#REF!</definedName>
    <definedName name="Pollution_Control_Service_Segment" localSheetId="6">'[1]Industry Margin - Service'!#REF!</definedName>
    <definedName name="Pollution_Control_Service_Segment" localSheetId="1">'[2]Industry Margin - Service'!#REF!</definedName>
    <definedName name="Pollution_Control_Service_Segment" localSheetId="3">'[2]Industry Margin - Service'!#REF!</definedName>
    <definedName name="Pollution_Control_Service_Segment" localSheetId="11">'[1]Industry Margin - Service'!#REF!</definedName>
    <definedName name="Pollution_Control_Service_Segment">'Industry Margin - Service'!#REF!</definedName>
    <definedName name="Pollution_Control_Trading_Segment" localSheetId="4">'[1]Industry Margin - Trading'!#REF!</definedName>
    <definedName name="Pollution_Control_Trading_Segment" localSheetId="10">'[1]Industry Margin - Trading'!#REF!</definedName>
    <definedName name="Pollution_Control_Trading_Segment" localSheetId="6">'[1]Industry Margin - Trading'!#REF!</definedName>
    <definedName name="Pollution_Control_Trading_Segment" localSheetId="1">'[2]Industry Margin - Trading'!#REF!</definedName>
    <definedName name="Pollution_Control_Trading_Segment" localSheetId="3">'[2]Industry Margin - Trading'!#REF!</definedName>
    <definedName name="Pollution_Control_Trading_Segment" localSheetId="11">'[1]Industry Margin - Trading'!#REF!</definedName>
    <definedName name="Pollution_Control_Trading_Segment">'Industry Margin - Trading'!#REF!</definedName>
    <definedName name="Pollution_M" localSheetId="4">'[1]Industry Margin - Mfg'!#REF!</definedName>
    <definedName name="Pollution_M" localSheetId="10">'[1]Industry Margin - Mfg'!#REF!</definedName>
    <definedName name="Pollution_M" localSheetId="6">'[1]Industry Margin - Mfg'!#REF!</definedName>
    <definedName name="Pollution_M" localSheetId="1">'[2]Industry Margin - Mfg'!#REF!</definedName>
    <definedName name="Pollution_M" localSheetId="3">'[2]Industry Margin - Mfg'!#REF!</definedName>
    <definedName name="Pollution_M" localSheetId="11">'[1]Industry Margin - Mfg'!#REF!</definedName>
    <definedName name="Pollution_M">'Industry Margin - Mfg'!#REF!</definedName>
    <definedName name="Pollution_Services_Industry" localSheetId="4">'[1]Industry Margin - Service'!#REF!</definedName>
    <definedName name="Pollution_Services_Industry" localSheetId="10">'[1]Industry Margin - Service'!#REF!</definedName>
    <definedName name="Pollution_Services_Industry" localSheetId="6">'[1]Industry Margin - Service'!#REF!</definedName>
    <definedName name="Pollution_Services_Industry" localSheetId="1">'[2]Industry Margin - Service'!#REF!</definedName>
    <definedName name="Pollution_Services_Industry" localSheetId="3">'[2]Industry Margin - Service'!#REF!</definedName>
    <definedName name="Pollution_Services_Industry" localSheetId="11">'[1]Industry Margin - Service'!#REF!</definedName>
    <definedName name="Pollution_Services_Industry">'Industry Margin - Service'!#REF!</definedName>
    <definedName name="Pollution_Trading" localSheetId="4">'[1]Industry Margin - Trading'!#REF!</definedName>
    <definedName name="Pollution_Trading" localSheetId="10">'[1]Industry Margin - Trading'!#REF!</definedName>
    <definedName name="Pollution_Trading" localSheetId="6">'[1]Industry Margin - Trading'!#REF!</definedName>
    <definedName name="Pollution_Trading" localSheetId="1">'[2]Industry Margin - Trading'!#REF!</definedName>
    <definedName name="Pollution_Trading" localSheetId="3">'[2]Industry Margin - Trading'!#REF!</definedName>
    <definedName name="Pollution_Trading" localSheetId="11">'[1]Industry Margin - Trading'!#REF!</definedName>
    <definedName name="Pollution_Trading">'Industry Margin - Trading'!#REF!</definedName>
    <definedName name="Polymers__Mfg_Segment_">'Industry Margin - Mfg'!$D$57:$DL$57</definedName>
    <definedName name="Polymers_Service_Segment" localSheetId="4">'[1]Industry Margin - Service'!#REF!</definedName>
    <definedName name="Polymers_Service_Segment" localSheetId="10">'[1]Industry Margin - Service'!#REF!</definedName>
    <definedName name="Polymers_Service_Segment" localSheetId="6">'[1]Industry Margin - Service'!#REF!</definedName>
    <definedName name="Polymers_Service_Segment" localSheetId="1">'[2]Industry Margin - Service'!#REF!</definedName>
    <definedName name="Polymers_Service_Segment" localSheetId="3">'[2]Industry Margin - Service'!#REF!</definedName>
    <definedName name="Polymers_Service_Segment" localSheetId="11">'[1]Industry Margin - Service'!#REF!</definedName>
    <definedName name="Polymers_Service_Segment">'Industry Margin - Service'!#REF!</definedName>
    <definedName name="Polymers_Trading_Segment">'Industry Margin - Trading'!$C$43:$AF$43</definedName>
    <definedName name="Positive" localSheetId="4">[1]Sheet1!$J$16:$J$20</definedName>
    <definedName name="Positive" localSheetId="10">[1]Sheet1!$J$16:$J$20</definedName>
    <definedName name="Positive" localSheetId="6">[1]Sheet1!$J$16:$J$20</definedName>
    <definedName name="Positive" localSheetId="1">[2]Sheet1!$J$16:$J$20</definedName>
    <definedName name="Positive" localSheetId="3">[2]Sheet1!$J$16:$J$20</definedName>
    <definedName name="Positive" localSheetId="11">[1]Sheet1!$J$16:$J$20</definedName>
    <definedName name="Positive">#REF!</definedName>
    <definedName name="Poultry_and_Meat_Products__Mfg_Segment_">'Industry Margin - Mfg'!$D$60:$DL$60</definedName>
    <definedName name="Poultry_and_Meat_Products_Service_Segment" localSheetId="4">'[1]Industry Margin - Service'!#REF!</definedName>
    <definedName name="Poultry_and_Meat_Products_Service_Segment" localSheetId="10">'[1]Industry Margin - Service'!#REF!</definedName>
    <definedName name="Poultry_and_Meat_Products_Service_Segment" localSheetId="6">'[1]Industry Margin - Service'!#REF!</definedName>
    <definedName name="Poultry_and_Meat_Products_Service_Segment" localSheetId="1">'[2]Industry Margin - Service'!#REF!</definedName>
    <definedName name="Poultry_and_Meat_Products_Service_Segment" localSheetId="3">'[2]Industry Margin - Service'!#REF!</definedName>
    <definedName name="Poultry_and_Meat_Products_Service_Segment" localSheetId="11">'[1]Industry Margin - Service'!#REF!</definedName>
    <definedName name="Poultry_and_Meat_Products_Service_Segment">'Industry Margin - Service'!#REF!</definedName>
    <definedName name="Poultry_and_Meat_Products_Trading_Segment">'Industry Margin - Trading'!$C$45:$AF$45</definedName>
    <definedName name="Poultry_M">'Industry Margin - Mfg'!$C$60</definedName>
    <definedName name="Poultry_Services_Industry" localSheetId="4">'[1]Industry Margin - Service'!#REF!</definedName>
    <definedName name="Poultry_Services_Industry" localSheetId="10">'[1]Industry Margin - Service'!#REF!</definedName>
    <definedName name="Poultry_Services_Industry" localSheetId="6">'[1]Industry Margin - Service'!#REF!</definedName>
    <definedName name="Poultry_Services_Industry" localSheetId="1">'[2]Industry Margin - Service'!#REF!</definedName>
    <definedName name="Poultry_Services_Industry" localSheetId="3">'[2]Industry Margin - Service'!#REF!</definedName>
    <definedName name="Poultry_Services_Industry" localSheetId="11">'[1]Industry Margin - Service'!#REF!</definedName>
    <definedName name="Poultry_Services_Industry">'Industry Margin - Service'!#REF!</definedName>
    <definedName name="Poultry_Trading">'Industry Margin - Trading'!$B$45</definedName>
    <definedName name="Power_M">'Industry Margin - Mfg'!$C$61:$C$62</definedName>
    <definedName name="Power_Services_Industry">'Industry Margin - Service'!$B$31:$B$31</definedName>
    <definedName name="Power_Trading" localSheetId="4">'[1]Industry Margin - Trading'!#REF!</definedName>
    <definedName name="Power_Trading" localSheetId="10">'[1]Industry Margin - Trading'!#REF!</definedName>
    <definedName name="Power_Trading" localSheetId="6">'[1]Industry Margin - Trading'!#REF!</definedName>
    <definedName name="Power_Trading" localSheetId="1">'[2]Industry Margin - Trading'!#REF!</definedName>
    <definedName name="Power_Trading" localSheetId="3">'[2]Industry Margin - Trading'!#REF!</definedName>
    <definedName name="Power_Trading" localSheetId="11">'[1]Industry Margin - Trading'!#REF!</definedName>
    <definedName name="Power_Trading">'Industry Margin - Trading'!#REF!</definedName>
    <definedName name="PRate">[3]WKG!$H$12</definedName>
    <definedName name="PRateMB" localSheetId="3">'[3]HDFC Life'!#REF!</definedName>
    <definedName name="PRateMB">'[3]HDFC Life'!#REF!</definedName>
    <definedName name="Precision_Dyes_and_Parts__Fasteners_Service_Segment" localSheetId="4">'[1]Industry Margin - Service'!#REF!</definedName>
    <definedName name="Precision_Dyes_and_Parts__Fasteners_Service_Segment" localSheetId="10">'[1]Industry Margin - Service'!#REF!</definedName>
    <definedName name="Precision_Dyes_and_Parts__Fasteners_Service_Segment" localSheetId="6">'[1]Industry Margin - Service'!#REF!</definedName>
    <definedName name="Precision_Dyes_and_Parts__Fasteners_Service_Segment" localSheetId="1">'[2]Industry Margin - Service'!#REF!</definedName>
    <definedName name="Precision_Dyes_and_Parts__Fasteners_Service_Segment" localSheetId="3">'[2]Industry Margin - Service'!#REF!</definedName>
    <definedName name="Precision_Dyes_and_Parts__Fasteners_Service_Segment" localSheetId="11">'[1]Industry Margin - Service'!#REF!</definedName>
    <definedName name="Precision_Dyes_and_Parts__Fasteners_Service_Segment">'Industry Margin - Service'!#REF!</definedName>
    <definedName name="Precision_Dyes_and_Parts_Fasteners__Mfg_Segment_">'Industry Margin - Mfg'!$D$21:$DL$21</definedName>
    <definedName name="Precision_Dyes_and_Parts_Fasteners_Trading_Segment" localSheetId="4">'[1]Industry Margin - Trading'!#REF!</definedName>
    <definedName name="Precision_Dyes_and_Parts_Fasteners_Trading_Segment" localSheetId="10">'[1]Industry Margin - Trading'!#REF!</definedName>
    <definedName name="Precision_Dyes_and_Parts_Fasteners_Trading_Segment" localSheetId="6">'[1]Industry Margin - Trading'!#REF!</definedName>
    <definedName name="Precision_Dyes_and_Parts_Fasteners_Trading_Segment" localSheetId="1">'[2]Industry Margin - Trading'!#REF!</definedName>
    <definedName name="Precision_Dyes_and_Parts_Fasteners_Trading_Segment" localSheetId="3">'[2]Industry Margin - Trading'!#REF!</definedName>
    <definedName name="Precision_Dyes_and_Parts_Fasteners_Trading_Segment" localSheetId="11">'[1]Industry Margin - Trading'!#REF!</definedName>
    <definedName name="Precision_Dyes_and_Parts_Fasteners_Trading_Segment">'Industry Margin - Trading'!#REF!</definedName>
    <definedName name="Prime_Movers__Mfg_Segment_" localSheetId="4">'[1]Industry Margin - Mfg'!#REF!</definedName>
    <definedName name="Prime_Movers__Mfg_Segment_" localSheetId="10">'[1]Industry Margin - Mfg'!#REF!</definedName>
    <definedName name="Prime_Movers__Mfg_Segment_" localSheetId="6">'[1]Industry Margin - Mfg'!#REF!</definedName>
    <definedName name="Prime_Movers__Mfg_Segment_" localSheetId="1">'[2]Industry Margin - Mfg'!#REF!</definedName>
    <definedName name="Prime_Movers__Mfg_Segment_" localSheetId="3">'[2]Industry Margin - Mfg'!#REF!</definedName>
    <definedName name="Prime_Movers__Mfg_Segment_" localSheetId="11">'[1]Industry Margin - Mfg'!#REF!</definedName>
    <definedName name="Prime_Movers__Mfg_Segment_">'Industry Margin - Mfg'!#REF!</definedName>
    <definedName name="Prime_Movers_Service_Segment">'Industry Margin - Service'!$C$10:$AP$10</definedName>
    <definedName name="Prime_Movers_Trading_Segment" localSheetId="4">'[1]Industry Margin - Trading'!#REF!</definedName>
    <definedName name="Prime_Movers_Trading_Segment" localSheetId="10">'[1]Industry Margin - Trading'!#REF!</definedName>
    <definedName name="Prime_Movers_Trading_Segment" localSheetId="6">'[1]Industry Margin - Trading'!#REF!</definedName>
    <definedName name="Prime_Movers_Trading_Segment" localSheetId="1">'[2]Industry Margin - Trading'!#REF!</definedName>
    <definedName name="Prime_Movers_Trading_Segment" localSheetId="3">'[2]Industry Margin - Trading'!#REF!</definedName>
    <definedName name="Prime_Movers_Trading_Segment" localSheetId="11">'[1]Industry Margin - Trading'!#REF!</definedName>
    <definedName name="Prime_Movers_Trading_Segment">'Industry Margin - Trading'!#REF!</definedName>
    <definedName name="Princ" localSheetId="3">#REF!</definedName>
    <definedName name="Princ">#REF!</definedName>
    <definedName name="Print_Area_Reset" localSheetId="3">OFFSET('Fin-2'!Full_Print,0,0,'Fin-2'!Last_Row)</definedName>
    <definedName name="Print_Area_Reset">OFFSET(Full_Print,0,0,Last_Row)</definedName>
    <definedName name="Printing_and_Publishing_M" localSheetId="4">'[1]Industry Margin - Mfg'!#REF!</definedName>
    <definedName name="Printing_and_Publishing_M" localSheetId="10">'[1]Industry Margin - Mfg'!#REF!</definedName>
    <definedName name="Printing_and_Publishing_M" localSheetId="6">'[1]Industry Margin - Mfg'!#REF!</definedName>
    <definedName name="Printing_and_Publishing_M" localSheetId="1">'[2]Industry Margin - Mfg'!#REF!</definedName>
    <definedName name="Printing_and_Publishing_M" localSheetId="3">'[2]Industry Margin - Mfg'!#REF!</definedName>
    <definedName name="Printing_and_Publishing_M" localSheetId="11">'[1]Industry Margin - Mfg'!#REF!</definedName>
    <definedName name="Printing_and_Publishing_M">'Industry Margin - Mfg'!#REF!</definedName>
    <definedName name="Printing_and_Publishing_Services_Industry">'Industry Margin - Service'!$B$32:$B$32</definedName>
    <definedName name="Printing_and_Publishing_Trading" localSheetId="4">'[1]Industry Margin - Trading'!#REF!</definedName>
    <definedName name="Printing_and_Publishing_Trading" localSheetId="10">'[1]Industry Margin - Trading'!#REF!</definedName>
    <definedName name="Printing_and_Publishing_Trading" localSheetId="6">'[1]Industry Margin - Trading'!#REF!</definedName>
    <definedName name="Printing_and_Publishing_Trading" localSheetId="1">'[2]Industry Margin - Trading'!#REF!</definedName>
    <definedName name="Printing_and_Publishing_Trading" localSheetId="3">'[2]Industry Margin - Trading'!#REF!</definedName>
    <definedName name="Printing_and_Publishing_Trading" localSheetId="11">'[1]Industry Margin - Trading'!#REF!</definedName>
    <definedName name="Printing_and_Publishing_Trading">'Industry Margin - Trading'!#REF!</definedName>
    <definedName name="Printing_machinery__Mfg_Segment_" localSheetId="4">'[1]Industry Margin - Mfg'!#REF!</definedName>
    <definedName name="Printing_machinery__Mfg_Segment_" localSheetId="10">'[1]Industry Margin - Mfg'!#REF!</definedName>
    <definedName name="Printing_machinery__Mfg_Segment_" localSheetId="6">'[1]Industry Margin - Mfg'!#REF!</definedName>
    <definedName name="Printing_machinery__Mfg_Segment_" localSheetId="1">'[2]Industry Margin - Mfg'!#REF!</definedName>
    <definedName name="Printing_machinery__Mfg_Segment_" localSheetId="3">'[2]Industry Margin - Mfg'!#REF!</definedName>
    <definedName name="Printing_machinery__Mfg_Segment_" localSheetId="11">'[1]Industry Margin - Mfg'!#REF!</definedName>
    <definedName name="Printing_machinery__Mfg_Segment_">'Industry Margin - Mfg'!#REF!</definedName>
    <definedName name="Printing_machinery_Service_Segment" localSheetId="4">'[1]Industry Margin - Service'!#REF!</definedName>
    <definedName name="Printing_machinery_Service_Segment" localSheetId="10">'[1]Industry Margin - Service'!#REF!</definedName>
    <definedName name="Printing_machinery_Service_Segment" localSheetId="6">'[1]Industry Margin - Service'!#REF!</definedName>
    <definedName name="Printing_machinery_Service_Segment" localSheetId="1">'[2]Industry Margin - Service'!#REF!</definedName>
    <definedName name="Printing_machinery_Service_Segment" localSheetId="3">'[2]Industry Margin - Service'!#REF!</definedName>
    <definedName name="Printing_machinery_Service_Segment" localSheetId="11">'[1]Industry Margin - Service'!#REF!</definedName>
    <definedName name="Printing_machinery_Service_Segment">'Industry Margin - Service'!#REF!</definedName>
    <definedName name="Printing_machinery_Trading_Segment" localSheetId="4">'[1]Industry Margin - Trading'!#REF!</definedName>
    <definedName name="Printing_machinery_Trading_Segment" localSheetId="10">'[1]Industry Margin - Trading'!#REF!</definedName>
    <definedName name="Printing_machinery_Trading_Segment" localSheetId="6">'[1]Industry Margin - Trading'!#REF!</definedName>
    <definedName name="Printing_machinery_Trading_Segment" localSheetId="1">'[2]Industry Margin - Trading'!#REF!</definedName>
    <definedName name="Printing_machinery_Trading_Segment" localSheetId="3">'[2]Industry Margin - Trading'!#REF!</definedName>
    <definedName name="Printing_machinery_Trading_Segment" localSheetId="11">'[1]Industry Margin - Trading'!#REF!</definedName>
    <definedName name="Printing_machinery_Trading_Segment">'Industry Margin - Trading'!#REF!</definedName>
    <definedName name="Product" localSheetId="3">#REF!</definedName>
    <definedName name="Product">#REF!</definedName>
    <definedName name="Professional_Services_M" localSheetId="4">'[1]Industry Margin - Mfg'!#REF!</definedName>
    <definedName name="Professional_Services_M" localSheetId="10">'[1]Industry Margin - Mfg'!#REF!</definedName>
    <definedName name="Professional_Services_M" localSheetId="6">'[1]Industry Margin - Mfg'!#REF!</definedName>
    <definedName name="Professional_Services_M" localSheetId="1">'[2]Industry Margin - Mfg'!#REF!</definedName>
    <definedName name="Professional_Services_M" localSheetId="3">'[2]Industry Margin - Mfg'!#REF!</definedName>
    <definedName name="Professional_Services_M" localSheetId="11">'[1]Industry Margin - Mfg'!#REF!</definedName>
    <definedName name="Professional_Services_M">'Industry Margin - Mfg'!#REF!</definedName>
    <definedName name="Professional_Services_Services_Industry">'Industry Margin - Service'!$B$33:$B$36</definedName>
    <definedName name="Professional_Services_Trading" localSheetId="4">'[1]Industry Margin - Trading'!#REF!</definedName>
    <definedName name="Professional_Services_Trading" localSheetId="10">'[1]Industry Margin - Trading'!#REF!</definedName>
    <definedName name="Professional_Services_Trading" localSheetId="6">'[1]Industry Margin - Trading'!#REF!</definedName>
    <definedName name="Professional_Services_Trading" localSheetId="1">'[2]Industry Margin - Trading'!#REF!</definedName>
    <definedName name="Professional_Services_Trading" localSheetId="3">'[2]Industry Margin - Trading'!#REF!</definedName>
    <definedName name="Professional_Services_Trading" localSheetId="11">'[1]Industry Margin - Trading'!#REF!</definedName>
    <definedName name="Professional_Services_Trading">'Industry Margin - Trading'!#REF!</definedName>
    <definedName name="Program" localSheetId="4">'[1]Customer Details'!$W$8:$W$11</definedName>
    <definedName name="Program" localSheetId="10">'[1]Customer Details'!$W$8:$W$11</definedName>
    <definedName name="Program" localSheetId="6">'[1]Customer Details'!$W$8:$W$11</definedName>
    <definedName name="Program" localSheetId="1">'[2]Customer Details'!$W$8:$W$11</definedName>
    <definedName name="Program" localSheetId="3">'[2]Customer Details'!$W$8:$W$11</definedName>
    <definedName name="Program" localSheetId="11">'[1]Customer Details'!$W$8:$W$11</definedName>
    <definedName name="Program">'Customer Details'!$W$8:$W$11</definedName>
    <definedName name="Program_Applicable" localSheetId="3">#REF!</definedName>
    <definedName name="Program_Applicable">#REF!</definedName>
    <definedName name="Property_Owned" localSheetId="3">OFFSET(#REF!,0,0,COUNTA(#REF!),1)</definedName>
    <definedName name="Property_Owned">OFFSET(#REF!,0,0,COUNTA(#REF!),1)</definedName>
    <definedName name="Property_Ownership_Proof" localSheetId="3">OFFSET(#REF!,0,0,COUNTA(#REF!),1)</definedName>
    <definedName name="Property_Ownership_Proof">OFFSET(#REF!,0,0,COUNTA(#REF!),1)</definedName>
    <definedName name="Publishing__Mfg_Segment_" localSheetId="4">'[1]Industry Margin - Mfg'!#REF!</definedName>
    <definedName name="Publishing__Mfg_Segment_" localSheetId="10">'[1]Industry Margin - Mfg'!#REF!</definedName>
    <definedName name="Publishing__Mfg_Segment_" localSheetId="6">'[1]Industry Margin - Mfg'!#REF!</definedName>
    <definedName name="Publishing__Mfg_Segment_" localSheetId="1">'[2]Industry Margin - Mfg'!#REF!</definedName>
    <definedName name="Publishing__Mfg_Segment_" localSheetId="3">'[2]Industry Margin - Mfg'!#REF!</definedName>
    <definedName name="Publishing__Mfg_Segment_" localSheetId="11">'[1]Industry Margin - Mfg'!#REF!</definedName>
    <definedName name="Publishing__Mfg_Segment_">'Industry Margin - Mfg'!#REF!</definedName>
    <definedName name="Publishing_Service_Segment">'Industry Margin - Service'!$C$32:$AP$32</definedName>
    <definedName name="Publishing_Trading_Segment" localSheetId="4">'[1]Industry Margin - Trading'!#REF!</definedName>
    <definedName name="Publishing_Trading_Segment" localSheetId="10">'[1]Industry Margin - Trading'!#REF!</definedName>
    <definedName name="Publishing_Trading_Segment" localSheetId="6">'[1]Industry Margin - Trading'!#REF!</definedName>
    <definedName name="Publishing_Trading_Segment" localSheetId="1">'[2]Industry Margin - Trading'!#REF!</definedName>
    <definedName name="Publishing_Trading_Segment" localSheetId="3">'[2]Industry Margin - Trading'!#REF!</definedName>
    <definedName name="Publishing_Trading_Segment" localSheetId="11">'[1]Industry Margin - Trading'!#REF!</definedName>
    <definedName name="Publishing_Trading_Segment">'Industry Margin - Trading'!#REF!</definedName>
    <definedName name="Pumps__Mfg_Segment_">'Industry Margin - Mfg'!$D$35:$DL$35</definedName>
    <definedName name="Pumps_Service_Segment" localSheetId="4">'[1]Industry Margin - Service'!#REF!</definedName>
    <definedName name="Pumps_Service_Segment" localSheetId="10">'[1]Industry Margin - Service'!#REF!</definedName>
    <definedName name="Pumps_Service_Segment" localSheetId="6">'[1]Industry Margin - Service'!#REF!</definedName>
    <definedName name="Pumps_Service_Segment" localSheetId="1">'[2]Industry Margin - Service'!#REF!</definedName>
    <definedName name="Pumps_Service_Segment" localSheetId="3">'[2]Industry Margin - Service'!#REF!</definedName>
    <definedName name="Pumps_Service_Segment" localSheetId="11">'[1]Industry Margin - Service'!#REF!</definedName>
    <definedName name="Pumps_Service_Segment">'Industry Margin - Service'!#REF!</definedName>
    <definedName name="Pumps_Trading_Segment">'Industry Margin - Trading'!$C$30:$AF$30</definedName>
    <definedName name="Purpose_of_Loan" localSheetId="3">OFFSET(#REF!,0,0,COUNTA(#REF!),1)</definedName>
    <definedName name="Purpose_of_Loan">OFFSET(#REF!,0,0,COUNTA(#REF!),1)</definedName>
    <definedName name="R_EMI" localSheetId="3">'[3]HDFC Life'!#REF!</definedName>
    <definedName name="R_EMI">'[3]HDFC Life'!#REF!</definedName>
    <definedName name="Readymade_garments__Mfg_Segment_">'Industry Margin - Mfg'!$D$72:$DL$72</definedName>
    <definedName name="Readymade_garments_Service_Segment" localSheetId="4">'[1]Industry Margin - Service'!#REF!</definedName>
    <definedName name="Readymade_garments_Service_Segment" localSheetId="10">'[1]Industry Margin - Service'!#REF!</definedName>
    <definedName name="Readymade_garments_Service_Segment" localSheetId="6">'[1]Industry Margin - Service'!#REF!</definedName>
    <definedName name="Readymade_garments_Service_Segment" localSheetId="1">'[2]Industry Margin - Service'!#REF!</definedName>
    <definedName name="Readymade_garments_Service_Segment" localSheetId="3">'[2]Industry Margin - Service'!#REF!</definedName>
    <definedName name="Readymade_garments_Service_Segment" localSheetId="11">'[1]Industry Margin - Service'!#REF!</definedName>
    <definedName name="Readymade_garments_Service_Segment">'Industry Margin - Service'!#REF!</definedName>
    <definedName name="Readymade_garments_Trading_Segment">'Industry Margin - Trading'!$C$57:$AF$57</definedName>
    <definedName name="Real_Estate_M" localSheetId="4">'[1]Industry Margin - Mfg'!#REF!</definedName>
    <definedName name="Real_Estate_M" localSheetId="10">'[1]Industry Margin - Mfg'!#REF!</definedName>
    <definedName name="Real_Estate_M" localSheetId="6">'[1]Industry Margin - Mfg'!#REF!</definedName>
    <definedName name="Real_Estate_M" localSheetId="1">'[2]Industry Margin - Mfg'!#REF!</definedName>
    <definedName name="Real_Estate_M" localSheetId="3">'[2]Industry Margin - Mfg'!#REF!</definedName>
    <definedName name="Real_Estate_M" localSheetId="11">'[1]Industry Margin - Mfg'!#REF!</definedName>
    <definedName name="Real_Estate_M">'Industry Margin - Mfg'!#REF!</definedName>
    <definedName name="Real_Estate_Services_Industry">'Industry Margin - Service'!$B$37:$B$37</definedName>
    <definedName name="Real_Estate_Trading" localSheetId="4">'[1]Industry Margin - Trading'!#REF!</definedName>
    <definedName name="Real_Estate_Trading" localSheetId="10">'[1]Industry Margin - Trading'!#REF!</definedName>
    <definedName name="Real_Estate_Trading" localSheetId="6">'[1]Industry Margin - Trading'!#REF!</definedName>
    <definedName name="Real_Estate_Trading" localSheetId="1">'[2]Industry Margin - Trading'!#REF!</definedName>
    <definedName name="Real_Estate_Trading" localSheetId="3">'[2]Industry Margin - Trading'!#REF!</definedName>
    <definedName name="Real_Estate_Trading" localSheetId="11">'[1]Industry Margin - Trading'!#REF!</definedName>
    <definedName name="Real_Estate_Trading">'Industry Margin - Trading'!#REF!</definedName>
    <definedName name="Recreation_and_Amusement_parks__event_management__gyms_Service_Segment">'Industry Margin - Service'!$C$14:$AP$14</definedName>
    <definedName name="Recreation_and_Amusement_parks_event_management_gyms__Mfg_Segment_" localSheetId="4">'[1]Industry Margin - Mfg'!#REF!</definedName>
    <definedName name="Recreation_and_Amusement_parks_event_management_gyms__Mfg_Segment_" localSheetId="10">'[1]Industry Margin - Mfg'!#REF!</definedName>
    <definedName name="Recreation_and_Amusement_parks_event_management_gyms__Mfg_Segment_" localSheetId="6">'[1]Industry Margin - Mfg'!#REF!</definedName>
    <definedName name="Recreation_and_Amusement_parks_event_management_gyms__Mfg_Segment_" localSheetId="1">'[2]Industry Margin - Mfg'!#REF!</definedName>
    <definedName name="Recreation_and_Amusement_parks_event_management_gyms__Mfg_Segment_" localSheetId="3">'[2]Industry Margin - Mfg'!#REF!</definedName>
    <definedName name="Recreation_and_Amusement_parks_event_management_gyms__Mfg_Segment_" localSheetId="11">'[1]Industry Margin - Mfg'!#REF!</definedName>
    <definedName name="Recreation_and_Amusement_parks_event_management_gyms__Mfg_Segment_">'Industry Margin - Mfg'!#REF!</definedName>
    <definedName name="Recreation_and_Amusement_parks_event_management_gyms_Trading_Segment" localSheetId="4">'[1]Industry Margin - Trading'!#REF!</definedName>
    <definedName name="Recreation_and_Amusement_parks_event_management_gyms_Trading_Segment" localSheetId="10">'[1]Industry Margin - Trading'!#REF!</definedName>
    <definedName name="Recreation_and_Amusement_parks_event_management_gyms_Trading_Segment" localSheetId="6">'[1]Industry Margin - Trading'!#REF!</definedName>
    <definedName name="Recreation_and_Amusement_parks_event_management_gyms_Trading_Segment" localSheetId="1">'[2]Industry Margin - Trading'!#REF!</definedName>
    <definedName name="Recreation_and_Amusement_parks_event_management_gyms_Trading_Segment" localSheetId="3">'[2]Industry Margin - Trading'!#REF!</definedName>
    <definedName name="Recreation_and_Amusement_parks_event_management_gyms_Trading_Segment" localSheetId="11">'[1]Industry Margin - Trading'!#REF!</definedName>
    <definedName name="Recreation_and_Amusement_parks_event_management_gyms_Trading_Segment">'Industry Margin - Trading'!#REF!</definedName>
    <definedName name="Refactory_and_Intermediates__Mfg_Segment_" localSheetId="4">'[1]Industry Margin - Mfg'!#REF!</definedName>
    <definedName name="Refactory_and_Intermediates__Mfg_Segment_" localSheetId="10">'[1]Industry Margin - Mfg'!#REF!</definedName>
    <definedName name="Refactory_and_Intermediates__Mfg_Segment_" localSheetId="6">'[1]Industry Margin - Mfg'!#REF!</definedName>
    <definedName name="Refactory_and_Intermediates__Mfg_Segment_" localSheetId="1">'[2]Industry Margin - Mfg'!#REF!</definedName>
    <definedName name="Refactory_and_Intermediates__Mfg_Segment_" localSheetId="3">'[2]Industry Margin - Mfg'!#REF!</definedName>
    <definedName name="Refactory_and_Intermediates__Mfg_Segment_" localSheetId="11">'[1]Industry Margin - Mfg'!#REF!</definedName>
    <definedName name="Refactory_and_Intermediates__Mfg_Segment_">'Industry Margin - Mfg'!#REF!</definedName>
    <definedName name="Refactory_and_Intermediates_Service_Segment" localSheetId="4">'[1]Industry Margin - Service'!#REF!</definedName>
    <definedName name="Refactory_and_Intermediates_Service_Segment" localSheetId="10">'[1]Industry Margin - Service'!#REF!</definedName>
    <definedName name="Refactory_and_Intermediates_Service_Segment" localSheetId="6">'[1]Industry Margin - Service'!#REF!</definedName>
    <definedName name="Refactory_and_Intermediates_Service_Segment" localSheetId="1">'[2]Industry Margin - Service'!#REF!</definedName>
    <definedName name="Refactory_and_Intermediates_Service_Segment" localSheetId="3">'[2]Industry Margin - Service'!#REF!</definedName>
    <definedName name="Refactory_and_Intermediates_Service_Segment" localSheetId="11">'[1]Industry Margin - Service'!#REF!</definedName>
    <definedName name="Refactory_and_Intermediates_Service_Segment">'Industry Margin - Service'!#REF!</definedName>
    <definedName name="Refactory_and_Intermediates_Trading_Segment" localSheetId="4">'[1]Industry Margin - Trading'!#REF!</definedName>
    <definedName name="Refactory_and_Intermediates_Trading_Segment" localSheetId="10">'[1]Industry Margin - Trading'!#REF!</definedName>
    <definedName name="Refactory_and_Intermediates_Trading_Segment" localSheetId="6">'[1]Industry Margin - Trading'!#REF!</definedName>
    <definedName name="Refactory_and_Intermediates_Trading_Segment" localSheetId="1">'[2]Industry Margin - Trading'!#REF!</definedName>
    <definedName name="Refactory_and_Intermediates_Trading_Segment" localSheetId="3">'[2]Industry Margin - Trading'!#REF!</definedName>
    <definedName name="Refactory_and_Intermediates_Trading_Segment" localSheetId="11">'[1]Industry Margin - Trading'!#REF!</definedName>
    <definedName name="Refactory_and_Intermediates_Trading_Segment">'Industry Margin - Trading'!#REF!</definedName>
    <definedName name="Reject_Reason" localSheetId="3">OFFSET(#REF!,0,0,COUNTA(#REF!),1)</definedName>
    <definedName name="Reject_Reason">OFFSET(#REF!,0,0,COUNTA(#REF!),1)</definedName>
    <definedName name="Relationship" localSheetId="4">[1]Sheet1!$H$5:$H$14</definedName>
    <definedName name="Relationship" localSheetId="10">[1]Sheet1!$H$5:$H$14</definedName>
    <definedName name="Relationship" localSheetId="6">[1]Sheet1!$H$5:$H$14</definedName>
    <definedName name="Relationship" localSheetId="1">[2]Sheet1!$H$5:$H$14</definedName>
    <definedName name="Relationship" localSheetId="3">[2]Sheet1!$H$5:$H$14</definedName>
    <definedName name="Relationship" localSheetId="11">[1]Sheet1!$H$5:$H$14</definedName>
    <definedName name="Relationship">#REF!</definedName>
    <definedName name="rent" localSheetId="3">#REF!</definedName>
    <definedName name="rent">#REF!</definedName>
    <definedName name="Repayment_Bank_Acc" localSheetId="3">#REF!</definedName>
    <definedName name="Repayment_Bank_Acc">#REF!</definedName>
    <definedName name="Repayment_EMI_Type" localSheetId="3">OFFSET(#REF!,0,0,COUNTA(#REF!),1)</definedName>
    <definedName name="Repayment_EMI_Type">OFFSET(#REF!,0,0,COUNTA(#REF!),1)</definedName>
    <definedName name="Resi_Proof" localSheetId="3">OFFSET(#REF!,0,0,COUNTA(#REF!),1)</definedName>
    <definedName name="Resi_Proof">OFFSET(#REF!,0,0,COUNTA(#REF!),1)</definedName>
    <definedName name="Result">[10]Sheet2!$F$2:$F$4</definedName>
    <definedName name="Retail_M" localSheetId="4">'[1]Industry Margin - Mfg'!#REF!</definedName>
    <definedName name="Retail_M" localSheetId="10">'[1]Industry Margin - Mfg'!#REF!</definedName>
    <definedName name="Retail_M" localSheetId="6">'[1]Industry Margin - Mfg'!#REF!</definedName>
    <definedName name="Retail_M" localSheetId="1">'[2]Industry Margin - Mfg'!#REF!</definedName>
    <definedName name="Retail_M" localSheetId="3">'[2]Industry Margin - Mfg'!#REF!</definedName>
    <definedName name="Retail_M" localSheetId="11">'[1]Industry Margin - Mfg'!#REF!</definedName>
    <definedName name="Retail_M">'Industry Margin - Mfg'!#REF!</definedName>
    <definedName name="Retail_Services_Industry" localSheetId="4">'[1]Industry Margin - Service'!#REF!</definedName>
    <definedName name="Retail_Services_Industry" localSheetId="10">'[1]Industry Margin - Service'!#REF!</definedName>
    <definedName name="Retail_Services_Industry" localSheetId="6">'[1]Industry Margin - Service'!#REF!</definedName>
    <definedName name="Retail_Services_Industry" localSheetId="1">'[2]Industry Margin - Service'!#REF!</definedName>
    <definedName name="Retail_Services_Industry" localSheetId="3">'[2]Industry Margin - Service'!#REF!</definedName>
    <definedName name="Retail_Services_Industry" localSheetId="11">'[1]Industry Margin - Service'!#REF!</definedName>
    <definedName name="Retail_Services_Industry">'Industry Margin - Service'!#REF!</definedName>
    <definedName name="Retail_Trading">'Industry Margin - Trading'!$B$46:$B$47</definedName>
    <definedName name="ROI_Sel" localSheetId="3">#REF!</definedName>
    <definedName name="ROI_Sel">#REF!</definedName>
    <definedName name="Rubber_and_Rubber_products__Mfg_Segment_">'Industry Margin - Mfg'!$D$63:$DL$63</definedName>
    <definedName name="Rubber_and_Rubber_products_Service_Segment" localSheetId="4">'[1]Industry Margin - Service'!#REF!</definedName>
    <definedName name="Rubber_and_Rubber_products_Service_Segment" localSheetId="10">'[1]Industry Margin - Service'!#REF!</definedName>
    <definedName name="Rubber_and_Rubber_products_Service_Segment" localSheetId="6">'[1]Industry Margin - Service'!#REF!</definedName>
    <definedName name="Rubber_and_Rubber_products_Service_Segment" localSheetId="1">'[2]Industry Margin - Service'!#REF!</definedName>
    <definedName name="Rubber_and_Rubber_products_Service_Segment" localSheetId="3">'[2]Industry Margin - Service'!#REF!</definedName>
    <definedName name="Rubber_and_Rubber_products_Service_Segment" localSheetId="11">'[1]Industry Margin - Service'!#REF!</definedName>
    <definedName name="Rubber_and_Rubber_products_Service_Segment">'Industry Margin - Service'!#REF!</definedName>
    <definedName name="Rubber_and_Rubber_products_Trading_Segment">'Industry Margin - Trading'!$C$48:$AF$48</definedName>
    <definedName name="Rubber_Natural_M">'Industry Margin - Mfg'!$C$63</definedName>
    <definedName name="Rubber_Natural_Services_Industry" localSheetId="4">'[1]Industry Margin - Service'!#REF!</definedName>
    <definedName name="Rubber_Natural_Services_Industry" localSheetId="10">'[1]Industry Margin - Service'!#REF!</definedName>
    <definedName name="Rubber_Natural_Services_Industry" localSheetId="6">'[1]Industry Margin - Service'!#REF!</definedName>
    <definedName name="Rubber_Natural_Services_Industry" localSheetId="1">'[2]Industry Margin - Service'!#REF!</definedName>
    <definedName name="Rubber_Natural_Services_Industry" localSheetId="3">'[2]Industry Margin - Service'!#REF!</definedName>
    <definedName name="Rubber_Natural_Services_Industry" localSheetId="11">'[1]Industry Margin - Service'!#REF!</definedName>
    <definedName name="Rubber_Natural_Services_Industry">'Industry Margin - Service'!#REF!</definedName>
    <definedName name="Rubber_Natural_Trading">'Industry Margin - Trading'!$B$48</definedName>
    <definedName name="Safety_Prodycts__Mfg_Segment_" localSheetId="4">'[1]Industry Margin - Mfg'!#REF!</definedName>
    <definedName name="Safety_Prodycts__Mfg_Segment_" localSheetId="10">'[1]Industry Margin - Mfg'!#REF!</definedName>
    <definedName name="Safety_Prodycts__Mfg_Segment_" localSheetId="6">'[1]Industry Margin - Mfg'!#REF!</definedName>
    <definedName name="Safety_Prodycts__Mfg_Segment_" localSheetId="1">'[2]Industry Margin - Mfg'!#REF!</definedName>
    <definedName name="Safety_Prodycts__Mfg_Segment_" localSheetId="3">'[2]Industry Margin - Mfg'!#REF!</definedName>
    <definedName name="Safety_Prodycts__Mfg_Segment_" localSheetId="11">'[1]Industry Margin - Mfg'!#REF!</definedName>
    <definedName name="Safety_Prodycts__Mfg_Segment_">'Industry Margin - Mfg'!#REF!</definedName>
    <definedName name="Safety_Prodycts_Service_Segment" localSheetId="4">'[1]Industry Margin - Service'!#REF!</definedName>
    <definedName name="Safety_Prodycts_Service_Segment" localSheetId="10">'[1]Industry Margin - Service'!#REF!</definedName>
    <definedName name="Safety_Prodycts_Service_Segment" localSheetId="6">'[1]Industry Margin - Service'!#REF!</definedName>
    <definedName name="Safety_Prodycts_Service_Segment" localSheetId="1">'[2]Industry Margin - Service'!#REF!</definedName>
    <definedName name="Safety_Prodycts_Service_Segment" localSheetId="3">'[2]Industry Margin - Service'!#REF!</definedName>
    <definedName name="Safety_Prodycts_Service_Segment" localSheetId="11">'[1]Industry Margin - Service'!#REF!</definedName>
    <definedName name="Safety_Prodycts_Service_Segment">'Industry Margin - Service'!#REF!</definedName>
    <definedName name="Safety_Prodycts_Trading_Segment" localSheetId="4">'[1]Industry Margin - Trading'!#REF!</definedName>
    <definedName name="Safety_Prodycts_Trading_Segment" localSheetId="10">'[1]Industry Margin - Trading'!#REF!</definedName>
    <definedName name="Safety_Prodycts_Trading_Segment" localSheetId="6">'[1]Industry Margin - Trading'!#REF!</definedName>
    <definedName name="Safety_Prodycts_Trading_Segment" localSheetId="1">'[2]Industry Margin - Trading'!#REF!</definedName>
    <definedName name="Safety_Prodycts_Trading_Segment" localSheetId="3">'[2]Industry Margin - Trading'!#REF!</definedName>
    <definedName name="Safety_Prodycts_Trading_Segment" localSheetId="11">'[1]Industry Margin - Trading'!#REF!</definedName>
    <definedName name="Safety_Prodycts_Trading_Segment">'Industry Margin - Trading'!#REF!</definedName>
    <definedName name="SalesGrowthTaken" localSheetId="3">#REF!</definedName>
    <definedName name="SalesGrowthTaken">#REF!</definedName>
    <definedName name="Sched_Pay" localSheetId="3">#REF!</definedName>
    <definedName name="Sched_Pay">#REF!</definedName>
    <definedName name="Scheduled_Extra_Payments" localSheetId="3">#REF!</definedName>
    <definedName name="Scheduled_Extra_Payments">#REF!</definedName>
    <definedName name="Scheduled_Interest_Rate" localSheetId="3">#REF!</definedName>
    <definedName name="Scheduled_Interest_Rate">#REF!</definedName>
    <definedName name="Scheduled_Monthly_Payment" localSheetId="3">#REF!</definedName>
    <definedName name="Scheduled_Monthly_Payment">#REF!</definedName>
    <definedName name="sd" localSheetId="3" hidden="1">#REF!</definedName>
    <definedName name="sd" hidden="1">#REF!</definedName>
    <definedName name="Season" localSheetId="3">#REF!</definedName>
    <definedName name="Season">#REF!</definedName>
    <definedName name="Seed_Related__Mfg_Segment_">'Industry Margin - Mfg'!$D$6:$DL$6</definedName>
    <definedName name="Seed_Related_Service_Segment" localSheetId="4">'[1]Industry Margin - Service'!#REF!</definedName>
    <definedName name="Seed_Related_Service_Segment" localSheetId="10">'[1]Industry Margin - Service'!#REF!</definedName>
    <definedName name="Seed_Related_Service_Segment" localSheetId="6">'[1]Industry Margin - Service'!#REF!</definedName>
    <definedName name="Seed_Related_Service_Segment" localSheetId="1">'[2]Industry Margin - Service'!#REF!</definedName>
    <definedName name="Seed_Related_Service_Segment" localSheetId="3">'[2]Industry Margin - Service'!#REF!</definedName>
    <definedName name="Seed_Related_Service_Segment" localSheetId="11">'[1]Industry Margin - Service'!#REF!</definedName>
    <definedName name="Seed_Related_Service_Segment">'Industry Margin - Service'!#REF!</definedName>
    <definedName name="Seed_Related_Trading_Segment">'Industry Margin - Trading'!$C$5:$AF$5</definedName>
    <definedName name="segment" localSheetId="3">#REF!</definedName>
    <definedName name="segment">#REF!</definedName>
    <definedName name="Segment_Sel" localSheetId="3">#REF!</definedName>
    <definedName name="Segment_Sel">#REF!</definedName>
    <definedName name="SelfSA">'[3]HDFC Life'!$N$13</definedName>
    <definedName name="Service">'Industry Margin - Service'!$A$2:$A$39</definedName>
    <definedName name="Sign_Proof" localSheetId="3">OFFSET(#REF!,0,0,COUNTA(#REF!),1)</definedName>
    <definedName name="Sign_Proof">OFFSET(#REF!,0,0,COUNTA(#REF!),1)</definedName>
    <definedName name="Silk__PSF__VSF__nylon_Service_Segment" localSheetId="4">'[1]Industry Margin - Service'!#REF!</definedName>
    <definedName name="Silk__PSF__VSF__nylon_Service_Segment" localSheetId="10">'[1]Industry Margin - Service'!#REF!</definedName>
    <definedName name="Silk__PSF__VSF__nylon_Service_Segment" localSheetId="6">'[1]Industry Margin - Service'!#REF!</definedName>
    <definedName name="Silk__PSF__VSF__nylon_Service_Segment" localSheetId="1">'[2]Industry Margin - Service'!#REF!</definedName>
    <definedName name="Silk__PSF__VSF__nylon_Service_Segment" localSheetId="3">'[2]Industry Margin - Service'!#REF!</definedName>
    <definedName name="Silk__PSF__VSF__nylon_Service_Segment" localSheetId="11">'[1]Industry Margin - Service'!#REF!</definedName>
    <definedName name="Silk__PSF__VSF__nylon_Service_Segment">'Industry Margin - Service'!#REF!</definedName>
    <definedName name="Silk_PSF_VSF_nylon__Mfg_Segment_">'Industry Margin - Mfg'!$D$76:$DL$76</definedName>
    <definedName name="Silk_PSF_VSF_nylon_Trading_Segment" localSheetId="4">'[1]Industry Margin - Trading'!#REF!</definedName>
    <definedName name="Silk_PSF_VSF_nylon_Trading_Segment" localSheetId="10">'[1]Industry Margin - Trading'!#REF!</definedName>
    <definedName name="Silk_PSF_VSF_nylon_Trading_Segment" localSheetId="6">'[1]Industry Margin - Trading'!#REF!</definedName>
    <definedName name="Silk_PSF_VSF_nylon_Trading_Segment" localSheetId="1">'[2]Industry Margin - Trading'!#REF!</definedName>
    <definedName name="Silk_PSF_VSF_nylon_Trading_Segment" localSheetId="3">'[2]Industry Margin - Trading'!#REF!</definedName>
    <definedName name="Silk_PSF_VSF_nylon_Trading_Segment" localSheetId="11">'[1]Industry Margin - Trading'!#REF!</definedName>
    <definedName name="Silk_PSF_VSF_nylon_Trading_Segment">'Industry Margin - Trading'!#REF!</definedName>
    <definedName name="Soaps_and_Detergents_M">'Industry Margin - Mfg'!$C$64:$C$64</definedName>
    <definedName name="Soaps_and_Detergents_Services_Industry" localSheetId="4">'[1]Industry Margin - Service'!#REF!</definedName>
    <definedName name="Soaps_and_Detergents_Services_Industry" localSheetId="10">'[1]Industry Margin - Service'!#REF!</definedName>
    <definedName name="Soaps_and_Detergents_Services_Industry" localSheetId="6">'[1]Industry Margin - Service'!#REF!</definedName>
    <definedName name="Soaps_and_Detergents_Services_Industry" localSheetId="1">'[2]Industry Margin - Service'!#REF!</definedName>
    <definedName name="Soaps_and_Detergents_Services_Industry" localSheetId="3">'[2]Industry Margin - Service'!#REF!</definedName>
    <definedName name="Soaps_and_Detergents_Services_Industry" localSheetId="11">'[1]Industry Margin - Service'!#REF!</definedName>
    <definedName name="Soaps_and_Detergents_Services_Industry">'Industry Margin - Service'!#REF!</definedName>
    <definedName name="Soaps_and_Detergents_Trading">'Industry Margin - Trading'!$B$49:$B$49</definedName>
    <definedName name="Soft_drinks__bottled_water__Non_alcoholic_beverages_Service_Segment" localSheetId="4">'[1]Industry Margin - Service'!#REF!</definedName>
    <definedName name="Soft_drinks__bottled_water__Non_alcoholic_beverages_Service_Segment" localSheetId="10">'[1]Industry Margin - Service'!#REF!</definedName>
    <definedName name="Soft_drinks__bottled_water__Non_alcoholic_beverages_Service_Segment" localSheetId="6">'[1]Industry Margin - Service'!#REF!</definedName>
    <definedName name="Soft_drinks__bottled_water__Non_alcoholic_beverages_Service_Segment" localSheetId="1">'[2]Industry Margin - Service'!#REF!</definedName>
    <definedName name="Soft_drinks__bottled_water__Non_alcoholic_beverages_Service_Segment" localSheetId="3">'[2]Industry Margin - Service'!#REF!</definedName>
    <definedName name="Soft_drinks__bottled_water__Non_alcoholic_beverages_Service_Segment" localSheetId="11">'[1]Industry Margin - Service'!#REF!</definedName>
    <definedName name="Soft_drinks__bottled_water__Non_alcoholic_beverages_Service_Segment">'Industry Margin - Service'!#REF!</definedName>
    <definedName name="Soft_drinks_bottled_water_Non_alcoholic_beverages__Mfg_Segment_">'Industry Margin - Mfg'!$D$23:$DL$23</definedName>
    <definedName name="Soft_drinks_bottled_water_Non_alcoholic_beverages_Trading_Segment" localSheetId="4">'[1]Industry Margin - Trading'!#REF!</definedName>
    <definedName name="Soft_drinks_bottled_water_Non_alcoholic_beverages_Trading_Segment" localSheetId="10">'[1]Industry Margin - Trading'!#REF!</definedName>
    <definedName name="Soft_drinks_bottled_water_Non_alcoholic_beverages_Trading_Segment" localSheetId="6">'[1]Industry Margin - Trading'!#REF!</definedName>
    <definedName name="Soft_drinks_bottled_water_Non_alcoholic_beverages_Trading_Segment" localSheetId="1">'[2]Industry Margin - Trading'!#REF!</definedName>
    <definedName name="Soft_drinks_bottled_water_Non_alcoholic_beverages_Trading_Segment" localSheetId="3">'[2]Industry Margin - Trading'!#REF!</definedName>
    <definedName name="Soft_drinks_bottled_water_Non_alcoholic_beverages_Trading_Segment" localSheetId="11">'[1]Industry Margin - Trading'!#REF!</definedName>
    <definedName name="Soft_drinks_bottled_water_Non_alcoholic_beverages_Trading_Segment">'Industry Margin - Trading'!#REF!</definedName>
    <definedName name="SORP" localSheetId="3">#REF!</definedName>
    <definedName name="SORP">#REF!</definedName>
    <definedName name="Speciality_M">'Industry Margin - Mfg'!$C$65:$C$66</definedName>
    <definedName name="Speciality_Services_Industry" localSheetId="4">'[1]Industry Margin - Service'!#REF!</definedName>
    <definedName name="Speciality_Services_Industry" localSheetId="10">'[1]Industry Margin - Service'!#REF!</definedName>
    <definedName name="Speciality_Services_Industry" localSheetId="6">'[1]Industry Margin - Service'!#REF!</definedName>
    <definedName name="Speciality_Services_Industry" localSheetId="1">'[2]Industry Margin - Service'!#REF!</definedName>
    <definedName name="Speciality_Services_Industry" localSheetId="3">'[2]Industry Margin - Service'!#REF!</definedName>
    <definedName name="Speciality_Services_Industry" localSheetId="11">'[1]Industry Margin - Service'!#REF!</definedName>
    <definedName name="Speciality_Services_Industry">'Industry Margin - Service'!#REF!</definedName>
    <definedName name="Speciality_Trading">'Industry Margin - Trading'!$B$50:$B$52</definedName>
    <definedName name="Spices_and_Grams__Mfg_Segment_">'Industry Margin - Mfg'!$D$3:$DL$3</definedName>
    <definedName name="Spices_and_Grams_Service_Segment" localSheetId="4">'[1]Industry Margin - Service'!#REF!</definedName>
    <definedName name="Spices_and_Grams_Service_Segment" localSheetId="10">'[1]Industry Margin - Service'!#REF!</definedName>
    <definedName name="Spices_and_Grams_Service_Segment" localSheetId="6">'[1]Industry Margin - Service'!#REF!</definedName>
    <definedName name="Spices_and_Grams_Service_Segment" localSheetId="1">'[2]Industry Margin - Service'!#REF!</definedName>
    <definedName name="Spices_and_Grams_Service_Segment" localSheetId="3">'[2]Industry Margin - Service'!#REF!</definedName>
    <definedName name="Spices_and_Grams_Service_Segment" localSheetId="11">'[1]Industry Margin - Service'!#REF!</definedName>
    <definedName name="Spices_and_Grams_Service_Segment">'Industry Margin - Service'!#REF!</definedName>
    <definedName name="Spices_and_Grams_Trading_Segment">'Industry Margin - Trading'!$C$2:$AF$2</definedName>
    <definedName name="Sports_Goods__Sports_Academy_Service_Segment" localSheetId="4">'[1]Industry Margin - Service'!#REF!</definedName>
    <definedName name="Sports_Goods__Sports_Academy_Service_Segment" localSheetId="10">'[1]Industry Margin - Service'!#REF!</definedName>
    <definedName name="Sports_Goods__Sports_Academy_Service_Segment" localSheetId="6">'[1]Industry Margin - Service'!#REF!</definedName>
    <definedName name="Sports_Goods__Sports_Academy_Service_Segment" localSheetId="1">'[2]Industry Margin - Service'!#REF!</definedName>
    <definedName name="Sports_Goods__Sports_Academy_Service_Segment" localSheetId="3">'[2]Industry Margin - Service'!#REF!</definedName>
    <definedName name="Sports_Goods__Sports_Academy_Service_Segment" localSheetId="11">'[1]Industry Margin - Service'!#REF!</definedName>
    <definedName name="Sports_Goods__Sports_Academy_Service_Segment">'Industry Margin - Service'!#REF!</definedName>
    <definedName name="Sports_Goods_Sports_Academy__Mfg_Segment_">'Industry Margin - Mfg'!$D$65:$DL$65</definedName>
    <definedName name="Sports_Goods_Sports_Academy_Trading_Segment">'Industry Margin - Trading'!$C$50:$AF$50</definedName>
    <definedName name="Status" localSheetId="4">[9]Sheet2!$I$7:$I$11</definedName>
    <definedName name="Status" localSheetId="10">'[1]Existing Loans'!$AF$17:$AF$21</definedName>
    <definedName name="Status" localSheetId="6">'[1]Existing Loans'!$AF$17:$AF$21</definedName>
    <definedName name="Status" localSheetId="1">'[2]Existing Loans'!$AF$17:$AF$21</definedName>
    <definedName name="Status" localSheetId="3">'[2]Existing Loans'!$AF$17:$AF$21</definedName>
    <definedName name="Status" localSheetId="11">'[1]Existing Loans'!$AF$17:$AF$21</definedName>
    <definedName name="Status">'Existing Loans'!$AF$17:$AF$21</definedName>
    <definedName name="Storage_Batteries__Mfg_Segment_" localSheetId="4">'[1]Industry Margin - Mfg'!#REF!</definedName>
    <definedName name="Storage_Batteries__Mfg_Segment_" localSheetId="10">'[1]Industry Margin - Mfg'!#REF!</definedName>
    <definedName name="Storage_Batteries__Mfg_Segment_" localSheetId="6">'[1]Industry Margin - Mfg'!#REF!</definedName>
    <definedName name="Storage_Batteries__Mfg_Segment_" localSheetId="1">'[2]Industry Margin - Mfg'!#REF!</definedName>
    <definedName name="Storage_Batteries__Mfg_Segment_" localSheetId="3">'[2]Industry Margin - Mfg'!#REF!</definedName>
    <definedName name="Storage_Batteries__Mfg_Segment_" localSheetId="11">'[1]Industry Margin - Mfg'!#REF!</definedName>
    <definedName name="Storage_Batteries__Mfg_Segment_">'Industry Margin - Mfg'!#REF!</definedName>
    <definedName name="Storage_Batteries_Service_Segment" localSheetId="4">'[1]Industry Margin - Service'!#REF!</definedName>
    <definedName name="Storage_Batteries_Service_Segment" localSheetId="10">'[1]Industry Margin - Service'!#REF!</definedName>
    <definedName name="Storage_Batteries_Service_Segment" localSheetId="6">'[1]Industry Margin - Service'!#REF!</definedName>
    <definedName name="Storage_Batteries_Service_Segment" localSheetId="1">'[2]Industry Margin - Service'!#REF!</definedName>
    <definedName name="Storage_Batteries_Service_Segment" localSheetId="3">'[2]Industry Margin - Service'!#REF!</definedName>
    <definedName name="Storage_Batteries_Service_Segment" localSheetId="11">'[1]Industry Margin - Service'!#REF!</definedName>
    <definedName name="Storage_Batteries_Service_Segment">'Industry Margin - Service'!#REF!</definedName>
    <definedName name="Storage_Batteries_Trading_Segment">'Industry Margin - Trading'!$C$7:$AF$7</definedName>
    <definedName name="Structurals__Mfg_Segment_" localSheetId="4">'[1]Industry Margin - Mfg'!#REF!</definedName>
    <definedName name="Structurals__Mfg_Segment_" localSheetId="10">'[1]Industry Margin - Mfg'!#REF!</definedName>
    <definedName name="Structurals__Mfg_Segment_" localSheetId="6">'[1]Industry Margin - Mfg'!#REF!</definedName>
    <definedName name="Structurals__Mfg_Segment_" localSheetId="1">'[2]Industry Margin - Mfg'!#REF!</definedName>
    <definedName name="Structurals__Mfg_Segment_" localSheetId="3">'[2]Industry Margin - Mfg'!#REF!</definedName>
    <definedName name="Structurals__Mfg_Segment_" localSheetId="11">'[1]Industry Margin - Mfg'!#REF!</definedName>
    <definedName name="Structurals__Mfg_Segment_">'Industry Margin - Mfg'!#REF!</definedName>
    <definedName name="Structurals_Service_Segment">'Industry Margin - Service'!$C$9:$AP$9</definedName>
    <definedName name="Structurals_Trading_Segment" localSheetId="4">'[1]Industry Margin - Trading'!#REF!</definedName>
    <definedName name="Structurals_Trading_Segment" localSheetId="10">'[1]Industry Margin - Trading'!#REF!</definedName>
    <definedName name="Structurals_Trading_Segment" localSheetId="6">'[1]Industry Margin - Trading'!#REF!</definedName>
    <definedName name="Structurals_Trading_Segment" localSheetId="1">'[2]Industry Margin - Trading'!#REF!</definedName>
    <definedName name="Structurals_Trading_Segment" localSheetId="3">'[2]Industry Margin - Trading'!#REF!</definedName>
    <definedName name="Structurals_Trading_Segment" localSheetId="11">'[1]Industry Margin - Trading'!#REF!</definedName>
    <definedName name="Structurals_Trading_Segment">'Industry Margin - Trading'!#REF!</definedName>
    <definedName name="SubIndLAEP" localSheetId="4">'[1]WithHolding Percentage'!$B$3:$B$44</definedName>
    <definedName name="SubIndLAEP" localSheetId="10">'[1]WithHolding Percentage'!$B$3:$B$44</definedName>
    <definedName name="SubIndLAEP">'WithHolding Percentage'!$B$3:$B$44</definedName>
    <definedName name="Sugar__Mfg_Segment_">'Industry Margin - Mfg'!$D$67:$DL$67</definedName>
    <definedName name="Sugar_M">'Industry Margin - Mfg'!$C$67</definedName>
    <definedName name="Sugar_Service_Segment" localSheetId="4">'[1]Industry Margin - Service'!#REF!</definedName>
    <definedName name="Sugar_Service_Segment" localSheetId="10">'[1]Industry Margin - Service'!#REF!</definedName>
    <definedName name="Sugar_Service_Segment" localSheetId="6">'[1]Industry Margin - Service'!#REF!</definedName>
    <definedName name="Sugar_Service_Segment" localSheetId="1">'[2]Industry Margin - Service'!#REF!</definedName>
    <definedName name="Sugar_Service_Segment" localSheetId="3">'[2]Industry Margin - Service'!#REF!</definedName>
    <definedName name="Sugar_Service_Segment" localSheetId="11">'[1]Industry Margin - Service'!#REF!</definedName>
    <definedName name="Sugar_Service_Segment">'Industry Margin - Service'!#REF!</definedName>
    <definedName name="Sugar_Services_Industry" localSheetId="4">'[1]Industry Margin - Service'!#REF!</definedName>
    <definedName name="Sugar_Services_Industry" localSheetId="10">'[1]Industry Margin - Service'!#REF!</definedName>
    <definedName name="Sugar_Services_Industry" localSheetId="6">'[1]Industry Margin - Service'!#REF!</definedName>
    <definedName name="Sugar_Services_Industry" localSheetId="1">'[2]Industry Margin - Service'!#REF!</definedName>
    <definedName name="Sugar_Services_Industry" localSheetId="3">'[2]Industry Margin - Service'!#REF!</definedName>
    <definedName name="Sugar_Services_Industry" localSheetId="11">'[1]Industry Margin - Service'!#REF!</definedName>
    <definedName name="Sugar_Services_Industry">'Industry Margin - Service'!#REF!</definedName>
    <definedName name="Sugar_Trading">'Industry Margin - Trading'!$B$53</definedName>
    <definedName name="Sugar_Trading_Segment">'Industry Margin - Trading'!$C$53:$AF$53</definedName>
    <definedName name="SumAssured" localSheetId="3">'[3]HDFC Life'!#REF!</definedName>
    <definedName name="SumAssured">'[3]HDFC Life'!#REF!</definedName>
    <definedName name="Switching_Appratus__Mfg_Segment_">'Industry Margin - Mfg'!$D$34:$DL$34</definedName>
    <definedName name="Switching_Appratus_Service_Segment" localSheetId="4">'[1]Industry Margin - Service'!#REF!</definedName>
    <definedName name="Switching_Appratus_Service_Segment" localSheetId="10">'[1]Industry Margin - Service'!#REF!</definedName>
    <definedName name="Switching_Appratus_Service_Segment" localSheetId="6">'[1]Industry Margin - Service'!#REF!</definedName>
    <definedName name="Switching_Appratus_Service_Segment" localSheetId="1">'[2]Industry Margin - Service'!#REF!</definedName>
    <definedName name="Switching_Appratus_Service_Segment" localSheetId="3">'[2]Industry Margin - Service'!#REF!</definedName>
    <definedName name="Switching_Appratus_Service_Segment" localSheetId="11">'[1]Industry Margin - Service'!#REF!</definedName>
    <definedName name="Switching_Appratus_Service_Segment">'Industry Margin - Service'!#REF!</definedName>
    <definedName name="Switching_Appratus_Trading_Segment" localSheetId="4">'[1]Industry Margin - Trading'!#REF!</definedName>
    <definedName name="Switching_Appratus_Trading_Segment" localSheetId="10">'[1]Industry Margin - Trading'!#REF!</definedName>
    <definedName name="Switching_Appratus_Trading_Segment" localSheetId="6">'[1]Industry Margin - Trading'!#REF!</definedName>
    <definedName name="Switching_Appratus_Trading_Segment" localSheetId="1">'[2]Industry Margin - Trading'!#REF!</definedName>
    <definedName name="Switching_Appratus_Trading_Segment" localSheetId="3">'[2]Industry Margin - Trading'!#REF!</definedName>
    <definedName name="Switching_Appratus_Trading_Segment" localSheetId="11">'[1]Industry Margin - Trading'!#REF!</definedName>
    <definedName name="Switching_Appratus_Trading_Segment">'Industry Margin - Trading'!#REF!</definedName>
    <definedName name="Tax_and_Audit__Architects_Service_Segment">'Industry Margin - Service'!$C$35:$AP$35</definedName>
    <definedName name="Tax_and_Audit_Architects__Mfg_Segment_" localSheetId="4">'[1]Industry Margin - Mfg'!#REF!</definedName>
    <definedName name="Tax_and_Audit_Architects__Mfg_Segment_" localSheetId="10">'[1]Industry Margin - Mfg'!#REF!</definedName>
    <definedName name="Tax_and_Audit_Architects__Mfg_Segment_" localSheetId="6">'[1]Industry Margin - Mfg'!#REF!</definedName>
    <definedName name="Tax_and_Audit_Architects__Mfg_Segment_" localSheetId="1">'[2]Industry Margin - Mfg'!#REF!</definedName>
    <definedName name="Tax_and_Audit_Architects__Mfg_Segment_" localSheetId="3">'[2]Industry Margin - Mfg'!#REF!</definedName>
    <definedName name="Tax_and_Audit_Architects__Mfg_Segment_" localSheetId="11">'[1]Industry Margin - Mfg'!#REF!</definedName>
    <definedName name="Tax_and_Audit_Architects__Mfg_Segment_">'Industry Margin - Mfg'!#REF!</definedName>
    <definedName name="Tax_and_Audit_Architects_Trading_Segment" localSheetId="4">'[1]Industry Margin - Trading'!#REF!</definedName>
    <definedName name="Tax_and_Audit_Architects_Trading_Segment" localSheetId="10">'[1]Industry Margin - Trading'!#REF!</definedName>
    <definedName name="Tax_and_Audit_Architects_Trading_Segment" localSheetId="6">'[1]Industry Margin - Trading'!#REF!</definedName>
    <definedName name="Tax_and_Audit_Architects_Trading_Segment" localSheetId="1">'[2]Industry Margin - Trading'!#REF!</definedName>
    <definedName name="Tax_and_Audit_Architects_Trading_Segment" localSheetId="3">'[2]Industry Margin - Trading'!#REF!</definedName>
    <definedName name="Tax_and_Audit_Architects_Trading_Segment" localSheetId="11">'[1]Industry Margin - Trading'!#REF!</definedName>
    <definedName name="Tax_and_Audit_Architects_Trading_Segment">'Industry Margin - Trading'!#REF!</definedName>
    <definedName name="Taxi___Car_Rental_Trading_Segment" localSheetId="4">'[1]Industry Margin - Trading'!#REF!</definedName>
    <definedName name="Taxi___Car_Rental_Trading_Segment" localSheetId="10">'[1]Industry Margin - Trading'!#REF!</definedName>
    <definedName name="Taxi___Car_Rental_Trading_Segment" localSheetId="6">'[1]Industry Margin - Trading'!#REF!</definedName>
    <definedName name="Taxi___Car_Rental_Trading_Segment" localSheetId="1">'[2]Industry Margin - Trading'!#REF!</definedName>
    <definedName name="Taxi___Car_Rental_Trading_Segment" localSheetId="3">'[2]Industry Margin - Trading'!#REF!</definedName>
    <definedName name="Taxi___Car_Rental_Trading_Segment" localSheetId="11">'[1]Industry Margin - Trading'!#REF!</definedName>
    <definedName name="Taxi___Car_Rental_Trading_Segment">'Industry Margin - Trading'!#REF!</definedName>
    <definedName name="Taxi_or_Car_Rental__Mfg_Segment_" localSheetId="4">'[1]Industry Margin - Mfg'!#REF!</definedName>
    <definedName name="Taxi_or_Car_Rental__Mfg_Segment_" localSheetId="10">'[1]Industry Margin - Mfg'!#REF!</definedName>
    <definedName name="Taxi_or_Car_Rental__Mfg_Segment_" localSheetId="6">'[1]Industry Margin - Mfg'!#REF!</definedName>
    <definedName name="Taxi_or_Car_Rental__Mfg_Segment_" localSheetId="1">'[2]Industry Margin - Mfg'!#REF!</definedName>
    <definedName name="Taxi_or_Car_Rental__Mfg_Segment_" localSheetId="3">'[2]Industry Margin - Mfg'!#REF!</definedName>
    <definedName name="Taxi_or_Car_Rental__Mfg_Segment_" localSheetId="11">'[1]Industry Margin - Mfg'!#REF!</definedName>
    <definedName name="Taxi_or_Car_Rental__Mfg_Segment_">'Industry Margin - Mfg'!#REF!</definedName>
    <definedName name="Taxi_or_Car_Rental_Service_Segment">'Industry Margin - Service'!$C$39:$AP$39</definedName>
    <definedName name="Tea__Mfg_Segment_">'Industry Margin - Mfg'!$D$68:$DL$68</definedName>
    <definedName name="Tea_M">'Industry Margin - Mfg'!$C$68</definedName>
    <definedName name="Tea_Service_Segment" localSheetId="4">'[1]Industry Margin - Service'!#REF!</definedName>
    <definedName name="Tea_Service_Segment" localSheetId="10">'[1]Industry Margin - Service'!#REF!</definedName>
    <definedName name="Tea_Service_Segment" localSheetId="6">'[1]Industry Margin - Service'!#REF!</definedName>
    <definedName name="Tea_Service_Segment" localSheetId="1">'[2]Industry Margin - Service'!#REF!</definedName>
    <definedName name="Tea_Service_Segment" localSheetId="3">'[2]Industry Margin - Service'!#REF!</definedName>
    <definedName name="Tea_Service_Segment" localSheetId="11">'[1]Industry Margin - Service'!#REF!</definedName>
    <definedName name="Tea_Service_Segment">'Industry Margin - Service'!#REF!</definedName>
    <definedName name="Tea_Services_Industry" localSheetId="4">'[1]Industry Margin - Service'!#REF!</definedName>
    <definedName name="Tea_Services_Industry" localSheetId="10">'[1]Industry Margin - Service'!#REF!</definedName>
    <definedName name="Tea_Services_Industry" localSheetId="6">'[1]Industry Margin - Service'!#REF!</definedName>
    <definedName name="Tea_Services_Industry" localSheetId="1">'[2]Industry Margin - Service'!#REF!</definedName>
    <definedName name="Tea_Services_Industry" localSheetId="3">'[2]Industry Margin - Service'!#REF!</definedName>
    <definedName name="Tea_Services_Industry" localSheetId="11">'[1]Industry Margin - Service'!#REF!</definedName>
    <definedName name="Tea_Services_Industry">'Industry Margin - Service'!#REF!</definedName>
    <definedName name="Tea_Trading">'Industry Margin - Trading'!$B$54</definedName>
    <definedName name="Tea_Trading_Segment">'Industry Margin - Trading'!$C$54:$AF$54</definedName>
    <definedName name="Technical_Consultancy_and_Engg_services__IT_consulting__salaried_employees__doctors__only_rental_income_Service_Segment">'Industry Margin - Service'!$C$33:$AP$33</definedName>
    <definedName name="Technical_Consultancy_and_Engg_services_IT_consulting_salaried_employees_doctors_only_rental_income__Mfg_Segment_" localSheetId="4">'[1]Industry Margin - Mfg'!#REF!</definedName>
    <definedName name="Technical_Consultancy_and_Engg_services_IT_consulting_salaried_employees_doctors_only_rental_income__Mfg_Segment_" localSheetId="10">'[1]Industry Margin - Mfg'!#REF!</definedName>
    <definedName name="Technical_Consultancy_and_Engg_services_IT_consulting_salaried_employees_doctors_only_rental_income__Mfg_Segment_" localSheetId="6">'[1]Industry Margin - Mfg'!#REF!</definedName>
    <definedName name="Technical_Consultancy_and_Engg_services_IT_consulting_salaried_employees_doctors_only_rental_income__Mfg_Segment_" localSheetId="1">'[2]Industry Margin - Mfg'!#REF!</definedName>
    <definedName name="Technical_Consultancy_and_Engg_services_IT_consulting_salaried_employees_doctors_only_rental_income__Mfg_Segment_" localSheetId="3">'[2]Industry Margin - Mfg'!#REF!</definedName>
    <definedName name="Technical_Consultancy_and_Engg_services_IT_consulting_salaried_employees_doctors_only_rental_income__Mfg_Segment_" localSheetId="11">'[1]Industry Margin - Mfg'!#REF!</definedName>
    <definedName name="Technical_Consultancy_and_Engg_services_IT_consulting_salaried_employees_doctors_only_rental_income__Mfg_Segment_">'Industry Margin - Mfg'!#REF!</definedName>
    <definedName name="Technical_Consultancy_and_Engg_services_IT_consulting_salaried_employees_doctors_only_rental_income_Trading_Segment" localSheetId="4">'[1]Industry Margin - Trading'!#REF!</definedName>
    <definedName name="Technical_Consultancy_and_Engg_services_IT_consulting_salaried_employees_doctors_only_rental_income_Trading_Segment" localSheetId="10">'[1]Industry Margin - Trading'!#REF!</definedName>
    <definedName name="Technical_Consultancy_and_Engg_services_IT_consulting_salaried_employees_doctors_only_rental_income_Trading_Segment" localSheetId="6">'[1]Industry Margin - Trading'!#REF!</definedName>
    <definedName name="Technical_Consultancy_and_Engg_services_IT_consulting_salaried_employees_doctors_only_rental_income_Trading_Segment" localSheetId="1">'[2]Industry Margin - Trading'!#REF!</definedName>
    <definedName name="Technical_Consultancy_and_Engg_services_IT_consulting_salaried_employees_doctors_only_rental_income_Trading_Segment" localSheetId="3">'[2]Industry Margin - Trading'!#REF!</definedName>
    <definedName name="Technical_Consultancy_and_Engg_services_IT_consulting_salaried_employees_doctors_only_rental_income_Trading_Segment" localSheetId="11">'[1]Industry Margin - Trading'!#REF!</definedName>
    <definedName name="Technical_Consultancy_and_Engg_services_IT_consulting_salaried_employees_doctors_only_rental_income_Trading_Segment">'Industry Margin - Trading'!#REF!</definedName>
    <definedName name="Telecom_and_Telecom_Products_M" localSheetId="4">'[1]Industry Margin - Mfg'!#REF!</definedName>
    <definedName name="Telecom_and_Telecom_Products_M" localSheetId="10">'[1]Industry Margin - Mfg'!#REF!</definedName>
    <definedName name="Telecom_and_Telecom_Products_M" localSheetId="6">'[1]Industry Margin - Mfg'!#REF!</definedName>
    <definedName name="Telecom_and_Telecom_Products_M" localSheetId="1">'[2]Industry Margin - Mfg'!#REF!</definedName>
    <definedName name="Telecom_and_Telecom_Products_M" localSheetId="3">'[2]Industry Margin - Mfg'!#REF!</definedName>
    <definedName name="Telecom_and_Telecom_Products_M" localSheetId="11">'[1]Industry Margin - Mfg'!#REF!</definedName>
    <definedName name="Telecom_and_Telecom_Products_M">'Industry Margin - Mfg'!#REF!</definedName>
    <definedName name="Telecom_and_Telecom_Products_Services_Industry">'Industry Margin - Service'!$B$38</definedName>
    <definedName name="Telecom_and_Telecom_Products_Trading">'Industry Margin - Trading'!$B$55</definedName>
    <definedName name="Tenor_Sel" localSheetId="3">#REF!</definedName>
    <definedName name="Tenor_Sel">#REF!</definedName>
    <definedName name="Term">'[3]HDFC Life'!$D$23</definedName>
    <definedName name="Textile_Fabric_M">'Industry Margin - Mfg'!$C$73</definedName>
    <definedName name="Textile_Fabric_Services_Industry" localSheetId="4">'[1]Industry Margin - Service'!#REF!</definedName>
    <definedName name="Textile_Fabric_Services_Industry" localSheetId="10">'[1]Industry Margin - Service'!#REF!</definedName>
    <definedName name="Textile_Fabric_Services_Industry" localSheetId="6">'[1]Industry Margin - Service'!#REF!</definedName>
    <definedName name="Textile_Fabric_Services_Industry" localSheetId="1">'[2]Industry Margin - Service'!#REF!</definedName>
    <definedName name="Textile_Fabric_Services_Industry" localSheetId="3">'[2]Industry Margin - Service'!#REF!</definedName>
    <definedName name="Textile_Fabric_Services_Industry" localSheetId="11">'[1]Industry Margin - Service'!#REF!</definedName>
    <definedName name="Textile_Fabric_Services_Industry">'Industry Margin - Service'!#REF!</definedName>
    <definedName name="Textile_Fabric_Trading">'Industry Margin - Trading'!$B$58</definedName>
    <definedName name="Textile_Furnishing_M">'Industry Margin - Mfg'!$C$70</definedName>
    <definedName name="Textile_Furnishing_Services_Industry" localSheetId="4">'[1]Industry Margin - Service'!#REF!</definedName>
    <definedName name="Textile_Furnishing_Services_Industry" localSheetId="10">'[1]Industry Margin - Service'!#REF!</definedName>
    <definedName name="Textile_Furnishing_Services_Industry" localSheetId="6">'[1]Industry Margin - Service'!#REF!</definedName>
    <definedName name="Textile_Furnishing_Services_Industry" localSheetId="1">'[2]Industry Margin - Service'!#REF!</definedName>
    <definedName name="Textile_Furnishing_Services_Industry" localSheetId="3">'[2]Industry Margin - Service'!#REF!</definedName>
    <definedName name="Textile_Furnishing_Services_Industry" localSheetId="11">'[1]Industry Margin - Service'!#REF!</definedName>
    <definedName name="Textile_Furnishing_Services_Industry">'Industry Margin - Service'!#REF!</definedName>
    <definedName name="Textile_Furnishing_Trading" localSheetId="4">'[1]Industry Margin - Trading'!#REF!</definedName>
    <definedName name="Textile_Furnishing_Trading" localSheetId="10">'[1]Industry Margin - Trading'!#REF!</definedName>
    <definedName name="Textile_Furnishing_Trading" localSheetId="6">'[1]Industry Margin - Trading'!#REF!</definedName>
    <definedName name="Textile_Furnishing_Trading" localSheetId="1">'[2]Industry Margin - Trading'!#REF!</definedName>
    <definedName name="Textile_Furnishing_Trading" localSheetId="3">'[2]Industry Margin - Trading'!#REF!</definedName>
    <definedName name="Textile_Furnishing_Trading" localSheetId="11">'[1]Industry Margin - Trading'!#REF!</definedName>
    <definedName name="Textile_Furnishing_Trading">'Industry Margin - Trading'!#REF!</definedName>
    <definedName name="Textile_Garments_and_Apparels_M">'Industry Margin - Mfg'!$C$72</definedName>
    <definedName name="Textile_Garments_and_Apparels_Services_Industry" localSheetId="4">'[1]Industry Margin - Service'!#REF!</definedName>
    <definedName name="Textile_Garments_and_Apparels_Services_Industry" localSheetId="10">'[1]Industry Margin - Service'!#REF!</definedName>
    <definedName name="Textile_Garments_and_Apparels_Services_Industry" localSheetId="6">'[1]Industry Margin - Service'!#REF!</definedName>
    <definedName name="Textile_Garments_and_Apparels_Services_Industry" localSheetId="1">'[2]Industry Margin - Service'!#REF!</definedName>
    <definedName name="Textile_Garments_and_Apparels_Services_Industry" localSheetId="3">'[2]Industry Margin - Service'!#REF!</definedName>
    <definedName name="Textile_Garments_and_Apparels_Services_Industry" localSheetId="11">'[1]Industry Margin - Service'!#REF!</definedName>
    <definedName name="Textile_Garments_and_Apparels_Services_Industry">'Industry Margin - Service'!#REF!</definedName>
    <definedName name="Textile_Garments_and_Apparels_Trading">'Industry Margin - Trading'!$B$57</definedName>
    <definedName name="Textile_Ginning_M">'Industry Margin - Mfg'!$C$74</definedName>
    <definedName name="Textile_Ginning_Services_Industry" localSheetId="4">'[1]Industry Margin - Service'!#REF!</definedName>
    <definedName name="Textile_Ginning_Services_Industry" localSheetId="10">'[1]Industry Margin - Service'!#REF!</definedName>
    <definedName name="Textile_Ginning_Services_Industry" localSheetId="6">'[1]Industry Margin - Service'!#REF!</definedName>
    <definedName name="Textile_Ginning_Services_Industry" localSheetId="1">'[2]Industry Margin - Service'!#REF!</definedName>
    <definedName name="Textile_Ginning_Services_Industry" localSheetId="3">'[2]Industry Margin - Service'!#REF!</definedName>
    <definedName name="Textile_Ginning_Services_Industry" localSheetId="11">'[1]Industry Margin - Service'!#REF!</definedName>
    <definedName name="Textile_Ginning_Services_Industry">'Industry Margin - Service'!#REF!</definedName>
    <definedName name="Textile_Ginning_Trading" localSheetId="4">'[1]Industry Margin - Trading'!#REF!</definedName>
    <definedName name="Textile_Ginning_Trading" localSheetId="10">'[1]Industry Margin - Trading'!#REF!</definedName>
    <definedName name="Textile_Ginning_Trading" localSheetId="6">'[1]Industry Margin - Trading'!#REF!</definedName>
    <definedName name="Textile_Ginning_Trading" localSheetId="1">'[2]Industry Margin - Trading'!#REF!</definedName>
    <definedName name="Textile_Ginning_Trading" localSheetId="3">'[2]Industry Margin - Trading'!#REF!</definedName>
    <definedName name="Textile_Ginning_Trading" localSheetId="11">'[1]Industry Margin - Trading'!#REF!</definedName>
    <definedName name="Textile_Ginning_Trading">'Industry Margin - Trading'!#REF!</definedName>
    <definedName name="Textile_machinery__Mfg_Segment_">'Industry Margin - Mfg'!$D$69:$DL$69</definedName>
    <definedName name="Textile_Machinery_M">'Industry Margin - Mfg'!$C$69</definedName>
    <definedName name="Textile_machinery_Service_Segment" localSheetId="4">'[1]Industry Margin - Service'!#REF!</definedName>
    <definedName name="Textile_machinery_Service_Segment" localSheetId="10">'[1]Industry Margin - Service'!#REF!</definedName>
    <definedName name="Textile_machinery_Service_Segment" localSheetId="6">'[1]Industry Margin - Service'!#REF!</definedName>
    <definedName name="Textile_machinery_Service_Segment" localSheetId="1">'[2]Industry Margin - Service'!#REF!</definedName>
    <definedName name="Textile_machinery_Service_Segment" localSheetId="3">'[2]Industry Margin - Service'!#REF!</definedName>
    <definedName name="Textile_machinery_Service_Segment" localSheetId="11">'[1]Industry Margin - Service'!#REF!</definedName>
    <definedName name="Textile_machinery_Service_Segment">'Industry Margin - Service'!#REF!</definedName>
    <definedName name="Textile_Machinery_Services_Industry" localSheetId="4">'[1]Industry Margin - Service'!#REF!</definedName>
    <definedName name="Textile_Machinery_Services_Industry" localSheetId="10">'[1]Industry Margin - Service'!#REF!</definedName>
    <definedName name="Textile_Machinery_Services_Industry" localSheetId="6">'[1]Industry Margin - Service'!#REF!</definedName>
    <definedName name="Textile_Machinery_Services_Industry" localSheetId="1">'[2]Industry Margin - Service'!#REF!</definedName>
    <definedName name="Textile_Machinery_Services_Industry" localSheetId="3">'[2]Industry Margin - Service'!#REF!</definedName>
    <definedName name="Textile_Machinery_Services_Industry" localSheetId="11">'[1]Industry Margin - Service'!#REF!</definedName>
    <definedName name="Textile_Machinery_Services_Industry">'Industry Margin - Service'!#REF!</definedName>
    <definedName name="Textile_Machinery_Trading" localSheetId="4">'[1]Industry Margin - Trading'!#REF!</definedName>
    <definedName name="Textile_Machinery_Trading" localSheetId="10">'[1]Industry Margin - Trading'!#REF!</definedName>
    <definedName name="Textile_Machinery_Trading" localSheetId="6">'[1]Industry Margin - Trading'!#REF!</definedName>
    <definedName name="Textile_Machinery_Trading" localSheetId="1">'[2]Industry Margin - Trading'!#REF!</definedName>
    <definedName name="Textile_Machinery_Trading" localSheetId="3">'[2]Industry Margin - Trading'!#REF!</definedName>
    <definedName name="Textile_Machinery_Trading" localSheetId="11">'[1]Industry Margin - Trading'!#REF!</definedName>
    <definedName name="Textile_Machinery_Trading">'Industry Margin - Trading'!#REF!</definedName>
    <definedName name="Textile_machinery_Trading_Segment" localSheetId="4">'[1]Industry Margin - Trading'!#REF!</definedName>
    <definedName name="Textile_machinery_Trading_Segment" localSheetId="10">'[1]Industry Margin - Trading'!#REF!</definedName>
    <definedName name="Textile_machinery_Trading_Segment" localSheetId="6">'[1]Industry Margin - Trading'!#REF!</definedName>
    <definedName name="Textile_machinery_Trading_Segment" localSheetId="1">'[2]Industry Margin - Trading'!#REF!</definedName>
    <definedName name="Textile_machinery_Trading_Segment" localSheetId="3">'[2]Industry Margin - Trading'!#REF!</definedName>
    <definedName name="Textile_machinery_Trading_Segment" localSheetId="11">'[1]Industry Margin - Trading'!#REF!</definedName>
    <definedName name="Textile_machinery_Trading_Segment">'Industry Margin - Trading'!#REF!</definedName>
    <definedName name="Textile_other_than_mentioned_above__Mfg_Segment_">'Industry Margin - Mfg'!$D$75:$DL$75</definedName>
    <definedName name="Textile_other_than_mentioned_above_Service_Segment" localSheetId="4">'[1]Industry Margin - Service'!#REF!</definedName>
    <definedName name="Textile_other_than_mentioned_above_Service_Segment" localSheetId="10">'[1]Industry Margin - Service'!#REF!</definedName>
    <definedName name="Textile_other_than_mentioned_above_Service_Segment" localSheetId="6">'[1]Industry Margin - Service'!#REF!</definedName>
    <definedName name="Textile_other_than_mentioned_above_Service_Segment" localSheetId="1">'[2]Industry Margin - Service'!#REF!</definedName>
    <definedName name="Textile_other_than_mentioned_above_Service_Segment" localSheetId="3">'[2]Industry Margin - Service'!#REF!</definedName>
    <definedName name="Textile_other_than_mentioned_above_Service_Segment" localSheetId="11">'[1]Industry Margin - Service'!#REF!</definedName>
    <definedName name="Textile_other_than_mentioned_above_Service_Segment">'Industry Margin - Service'!#REF!</definedName>
    <definedName name="Textile_other_than_mentioned_above_Trading_Segment">'Industry Margin - Trading'!$C$59:$AF$59</definedName>
    <definedName name="Textile_Others_M">'Industry Margin - Mfg'!$C$75</definedName>
    <definedName name="Textile_Others_Services_Industry" localSheetId="4">'[1]Industry Margin - Service'!#REF!</definedName>
    <definedName name="Textile_Others_Services_Industry" localSheetId="10">'[1]Industry Margin - Service'!#REF!</definedName>
    <definedName name="Textile_Others_Services_Industry" localSheetId="6">'[1]Industry Margin - Service'!#REF!</definedName>
    <definedName name="Textile_Others_Services_Industry" localSheetId="1">'[2]Industry Margin - Service'!#REF!</definedName>
    <definedName name="Textile_Others_Services_Industry" localSheetId="3">'[2]Industry Margin - Service'!#REF!</definedName>
    <definedName name="Textile_Others_Services_Industry" localSheetId="11">'[1]Industry Margin - Service'!#REF!</definedName>
    <definedName name="Textile_Others_Services_Industry">'Industry Margin - Service'!#REF!</definedName>
    <definedName name="Textile_Others_Trading">'Industry Margin - Trading'!$B$59</definedName>
    <definedName name="Textile_Processing_M" localSheetId="4">'[1]Industry Margin - Mfg'!#REF!</definedName>
    <definedName name="Textile_Processing_M" localSheetId="10">'[1]Industry Margin - Mfg'!#REF!</definedName>
    <definedName name="Textile_Processing_M" localSheetId="6">'[1]Industry Margin - Mfg'!#REF!</definedName>
    <definedName name="Textile_Processing_M" localSheetId="1">'[2]Industry Margin - Mfg'!#REF!</definedName>
    <definedName name="Textile_Processing_M" localSheetId="3">'[2]Industry Margin - Mfg'!#REF!</definedName>
    <definedName name="Textile_Processing_M" localSheetId="11">'[1]Industry Margin - Mfg'!#REF!</definedName>
    <definedName name="Textile_Processing_M">'Industry Margin - Mfg'!#REF!</definedName>
    <definedName name="Textile_Processing_Services_Industry" localSheetId="4">'[1]Industry Margin - Service'!#REF!</definedName>
    <definedName name="Textile_Processing_Services_Industry" localSheetId="10">'[1]Industry Margin - Service'!#REF!</definedName>
    <definedName name="Textile_Processing_Services_Industry" localSheetId="6">'[1]Industry Margin - Service'!#REF!</definedName>
    <definedName name="Textile_Processing_Services_Industry" localSheetId="1">'[2]Industry Margin - Service'!#REF!</definedName>
    <definedName name="Textile_Processing_Services_Industry" localSheetId="3">'[2]Industry Margin - Service'!#REF!</definedName>
    <definedName name="Textile_Processing_Services_Industry" localSheetId="11">'[1]Industry Margin - Service'!#REF!</definedName>
    <definedName name="Textile_Processing_Services_Industry">'Industry Margin - Service'!#REF!</definedName>
    <definedName name="Textile_Processing_Trading" localSheetId="4">'[1]Industry Margin - Trading'!#REF!</definedName>
    <definedName name="Textile_Processing_Trading" localSheetId="10">'[1]Industry Margin - Trading'!#REF!</definedName>
    <definedName name="Textile_Processing_Trading" localSheetId="6">'[1]Industry Margin - Trading'!#REF!</definedName>
    <definedName name="Textile_Processing_Trading" localSheetId="1">'[2]Industry Margin - Trading'!#REF!</definedName>
    <definedName name="Textile_Processing_Trading" localSheetId="3">'[2]Industry Margin - Trading'!#REF!</definedName>
    <definedName name="Textile_Processing_Trading" localSheetId="11">'[1]Industry Margin - Trading'!#REF!</definedName>
    <definedName name="Textile_Processing_Trading">'Industry Margin - Trading'!#REF!</definedName>
    <definedName name="Textile_Synthetic_M">'Industry Margin - Mfg'!$C$76:$C$77</definedName>
    <definedName name="Textile_Synthetic_Services_Industry" localSheetId="4">'[1]Industry Margin - Service'!#REF!</definedName>
    <definedName name="Textile_Synthetic_Services_Industry" localSheetId="10">'[1]Industry Margin - Service'!#REF!</definedName>
    <definedName name="Textile_Synthetic_Services_Industry" localSheetId="6">'[1]Industry Margin - Service'!#REF!</definedName>
    <definedName name="Textile_Synthetic_Services_Industry" localSheetId="1">'[2]Industry Margin - Service'!#REF!</definedName>
    <definedName name="Textile_Synthetic_Services_Industry" localSheetId="3">'[2]Industry Margin - Service'!#REF!</definedName>
    <definedName name="Textile_Synthetic_Services_Industry" localSheetId="11">'[1]Industry Margin - Service'!#REF!</definedName>
    <definedName name="Textile_Synthetic_Services_Industry">'Industry Margin - Service'!#REF!</definedName>
    <definedName name="Textile_Synthetic_Trading" localSheetId="4">'[1]Industry Margin - Trading'!#REF!</definedName>
    <definedName name="Textile_Synthetic_Trading" localSheetId="10">'[1]Industry Margin - Trading'!#REF!</definedName>
    <definedName name="Textile_Synthetic_Trading" localSheetId="6">'[1]Industry Margin - Trading'!#REF!</definedName>
    <definedName name="Textile_Synthetic_Trading" localSheetId="1">'[2]Industry Margin - Trading'!#REF!</definedName>
    <definedName name="Textile_Synthetic_Trading" localSheetId="3">'[2]Industry Margin - Trading'!#REF!</definedName>
    <definedName name="Textile_Synthetic_Trading" localSheetId="11">'[1]Industry Margin - Trading'!#REF!</definedName>
    <definedName name="Textile_Synthetic_Trading">'Industry Margin - Trading'!#REF!</definedName>
    <definedName name="Textile_Yarn_M">'Industry Margin - Mfg'!$C$71</definedName>
    <definedName name="Textile_Yarn_Services_Industry" localSheetId="4">'[1]Industry Margin - Service'!#REF!</definedName>
    <definedName name="Textile_Yarn_Services_Industry" localSheetId="10">'[1]Industry Margin - Service'!#REF!</definedName>
    <definedName name="Textile_Yarn_Services_Industry" localSheetId="6">'[1]Industry Margin - Service'!#REF!</definedName>
    <definedName name="Textile_Yarn_Services_Industry" localSheetId="1">'[2]Industry Margin - Service'!#REF!</definedName>
    <definedName name="Textile_Yarn_Services_Industry" localSheetId="3">'[2]Industry Margin - Service'!#REF!</definedName>
    <definedName name="Textile_Yarn_Services_Industry" localSheetId="11">'[1]Industry Margin - Service'!#REF!</definedName>
    <definedName name="Textile_Yarn_Services_Industry">'Industry Margin - Service'!#REF!</definedName>
    <definedName name="Textile_Yarn_Trading">'Industry Margin - Trading'!$B$56</definedName>
    <definedName name="Textiles__Blended_Yarn_Service_Segment" localSheetId="4">'[1]Industry Margin - Service'!#REF!</definedName>
    <definedName name="Textiles__Blended_Yarn_Service_Segment" localSheetId="10">'[1]Industry Margin - Service'!#REF!</definedName>
    <definedName name="Textiles__Blended_Yarn_Service_Segment" localSheetId="6">'[1]Industry Margin - Service'!#REF!</definedName>
    <definedName name="Textiles__Blended_Yarn_Service_Segment" localSheetId="1">'[2]Industry Margin - Service'!#REF!</definedName>
    <definedName name="Textiles__Blended_Yarn_Service_Segment" localSheetId="3">'[2]Industry Margin - Service'!#REF!</definedName>
    <definedName name="Textiles__Blended_Yarn_Service_Segment" localSheetId="11">'[1]Industry Margin - Service'!#REF!</definedName>
    <definedName name="Textiles__Blended_Yarn_Service_Segment">'Industry Margin - Service'!#REF!</definedName>
    <definedName name="Textiles_Blended_Yarn__Mfg_Segment_">'Industry Margin - Mfg'!$D$71:$DL$71</definedName>
    <definedName name="Textiles_Blended_Yarn_Trading_Segment">'Industry Margin - Trading'!$C$56:$AF$56</definedName>
    <definedName name="Ticketing_and_Taxi_Services__Mfg_Segment_" localSheetId="4">'[1]Industry Margin - Mfg'!#REF!</definedName>
    <definedName name="Ticketing_and_Taxi_Services__Mfg_Segment_" localSheetId="10">'[1]Industry Margin - Mfg'!#REF!</definedName>
    <definedName name="Ticketing_and_Taxi_Services__Mfg_Segment_" localSheetId="6">'[1]Industry Margin - Mfg'!#REF!</definedName>
    <definedName name="Ticketing_and_Taxi_Services__Mfg_Segment_" localSheetId="1">'[2]Industry Margin - Mfg'!#REF!</definedName>
    <definedName name="Ticketing_and_Taxi_Services__Mfg_Segment_" localSheetId="3">'[2]Industry Margin - Mfg'!#REF!</definedName>
    <definedName name="Ticketing_and_Taxi_Services__Mfg_Segment_" localSheetId="11">'[1]Industry Margin - Mfg'!#REF!</definedName>
    <definedName name="Ticketing_and_Taxi_Services__Mfg_Segment_">'Industry Margin - Mfg'!#REF!</definedName>
    <definedName name="Ticketing_and_Taxi_Services_Service_Segment" localSheetId="4">'[1]Industry Margin - Service'!#REF!</definedName>
    <definedName name="Ticketing_and_Taxi_Services_Service_Segment" localSheetId="10">'[1]Industry Margin - Service'!#REF!</definedName>
    <definedName name="Ticketing_and_Taxi_Services_Service_Segment" localSheetId="6">'[1]Industry Margin - Service'!#REF!</definedName>
    <definedName name="Ticketing_and_Taxi_Services_Service_Segment" localSheetId="1">'[2]Industry Margin - Service'!#REF!</definedName>
    <definedName name="Ticketing_and_Taxi_Services_Service_Segment" localSheetId="3">'[2]Industry Margin - Service'!#REF!</definedName>
    <definedName name="Ticketing_and_Taxi_Services_Service_Segment" localSheetId="11">'[1]Industry Margin - Service'!#REF!</definedName>
    <definedName name="Ticketing_and_Taxi_Services_Service_Segment">'Industry Margin - Service'!#REF!</definedName>
    <definedName name="Ticketing_and_Taxi_Services_Trading_Segment" localSheetId="4">'[1]Industry Margin - Trading'!#REF!</definedName>
    <definedName name="Ticketing_and_Taxi_Services_Trading_Segment" localSheetId="10">'[1]Industry Margin - Trading'!#REF!</definedName>
    <definedName name="Ticketing_and_Taxi_Services_Trading_Segment" localSheetId="6">'[1]Industry Margin - Trading'!#REF!</definedName>
    <definedName name="Ticketing_and_Taxi_Services_Trading_Segment" localSheetId="1">'[2]Industry Margin - Trading'!#REF!</definedName>
    <definedName name="Ticketing_and_Taxi_Services_Trading_Segment" localSheetId="3">'[2]Industry Margin - Trading'!#REF!</definedName>
    <definedName name="Ticketing_and_Taxi_Services_Trading_Segment" localSheetId="11">'[1]Industry Margin - Trading'!#REF!</definedName>
    <definedName name="Ticketing_and_Taxi_Services_Trading_Segment">'Industry Margin - Trading'!#REF!</definedName>
    <definedName name="Tiles_Ceramic_or_Building_Construction_Material_M">'Industry Margin - Mfg'!$C$78:$C$79</definedName>
    <definedName name="Tiles_Ceramic_or_Building_Construction_Material_Services_Industry" localSheetId="4">'[1]Industry Margin - Service'!#REF!</definedName>
    <definedName name="Tiles_Ceramic_or_Building_Construction_Material_Services_Industry" localSheetId="10">'[1]Industry Margin - Service'!#REF!</definedName>
    <definedName name="Tiles_Ceramic_or_Building_Construction_Material_Services_Industry" localSheetId="6">'[1]Industry Margin - Service'!#REF!</definedName>
    <definedName name="Tiles_Ceramic_or_Building_Construction_Material_Services_Industry" localSheetId="1">'[2]Industry Margin - Service'!#REF!</definedName>
    <definedName name="Tiles_Ceramic_or_Building_Construction_Material_Services_Industry" localSheetId="3">'[2]Industry Margin - Service'!#REF!</definedName>
    <definedName name="Tiles_Ceramic_or_Building_Construction_Material_Services_Industry" localSheetId="11">'[1]Industry Margin - Service'!#REF!</definedName>
    <definedName name="Tiles_Ceramic_or_Building_Construction_Material_Services_Industry">'Industry Margin - Service'!#REF!</definedName>
    <definedName name="Tiles_Ceramic_or_Building_Construction_Material_Trading">'Industry Margin - Trading'!$B$60:$B$61</definedName>
    <definedName name="Timber_and_Timber_Products_M">'Industry Margin - Mfg'!$C$80</definedName>
    <definedName name="Timber_and_Timber_Products_Services_Industry" localSheetId="4">'[1]Industry Margin - Service'!#REF!</definedName>
    <definedName name="Timber_and_Timber_Products_Services_Industry" localSheetId="10">'[1]Industry Margin - Service'!#REF!</definedName>
    <definedName name="Timber_and_Timber_Products_Services_Industry" localSheetId="6">'[1]Industry Margin - Service'!#REF!</definedName>
    <definedName name="Timber_and_Timber_Products_Services_Industry" localSheetId="1">'[2]Industry Margin - Service'!#REF!</definedName>
    <definedName name="Timber_and_Timber_Products_Services_Industry" localSheetId="3">'[2]Industry Margin - Service'!#REF!</definedName>
    <definedName name="Timber_and_Timber_Products_Services_Industry" localSheetId="11">'[1]Industry Margin - Service'!#REF!</definedName>
    <definedName name="Timber_and_Timber_Products_Services_Industry">'Industry Margin - Service'!#REF!</definedName>
    <definedName name="Timber_and_Timber_Products_Trading">'Industry Margin - Trading'!$B$62</definedName>
    <definedName name="Title" localSheetId="3">OFFSET(#REF!,0,0,COUNTA(#REF!),1)</definedName>
    <definedName name="Title">OFFSET(#REF!,0,0,COUNTA(#REF!),1)</definedName>
    <definedName name="Tobacco_M">'Industry Margin - Mfg'!$C$81</definedName>
    <definedName name="Tobacco_Products__Mfg_Segment_">'Industry Margin - Mfg'!$D$81:$DL$81</definedName>
    <definedName name="Tobacco_Products_Service_Segment" localSheetId="4">'[1]Industry Margin - Service'!#REF!</definedName>
    <definedName name="Tobacco_Products_Service_Segment" localSheetId="10">'[1]Industry Margin - Service'!#REF!</definedName>
    <definedName name="Tobacco_Products_Service_Segment" localSheetId="6">'[1]Industry Margin - Service'!#REF!</definedName>
    <definedName name="Tobacco_Products_Service_Segment" localSheetId="1">'[2]Industry Margin - Service'!#REF!</definedName>
    <definedName name="Tobacco_Products_Service_Segment" localSheetId="3">'[2]Industry Margin - Service'!#REF!</definedName>
    <definedName name="Tobacco_Products_Service_Segment" localSheetId="11">'[1]Industry Margin - Service'!#REF!</definedName>
    <definedName name="Tobacco_Products_Service_Segment">'Industry Margin - Service'!#REF!</definedName>
    <definedName name="Tobacco_Products_Trading_Segment">'Industry Margin - Trading'!$C$63:$AF$63</definedName>
    <definedName name="Tobacco_Services_Industry" localSheetId="4">'[1]Industry Margin - Service'!#REF!</definedName>
    <definedName name="Tobacco_Services_Industry" localSheetId="10">'[1]Industry Margin - Service'!#REF!</definedName>
    <definedName name="Tobacco_Services_Industry" localSheetId="6">'[1]Industry Margin - Service'!#REF!</definedName>
    <definedName name="Tobacco_Services_Industry" localSheetId="1">'[2]Industry Margin - Service'!#REF!</definedName>
    <definedName name="Tobacco_Services_Industry" localSheetId="3">'[2]Industry Margin - Service'!#REF!</definedName>
    <definedName name="Tobacco_Services_Industry" localSheetId="11">'[1]Industry Margin - Service'!#REF!</definedName>
    <definedName name="Tobacco_Services_Industry">'Industry Margin - Service'!#REF!</definedName>
    <definedName name="Tobacco_Trading">'Industry Margin - Trading'!$B$63</definedName>
    <definedName name="Total_Interest" localSheetId="3">#REF!</definedName>
    <definedName name="Total_Interest">#REF!</definedName>
    <definedName name="Total_Pay" localSheetId="3">#REF!</definedName>
    <definedName name="Total_Pay">#REF!</definedName>
    <definedName name="Total_Payment" localSheetId="3">Scheduled_Payment+Extra_Payment</definedName>
    <definedName name="Total_Payment">Scheduled_Payment+Extra_Payment</definedName>
    <definedName name="Tours_and_Travels_M" localSheetId="4">'[1]Industry Margin - Mfg'!#REF!</definedName>
    <definedName name="Tours_and_Travels_M" localSheetId="10">'[1]Industry Margin - Mfg'!#REF!</definedName>
    <definedName name="Tours_and_Travels_M" localSheetId="6">'[1]Industry Margin - Mfg'!#REF!</definedName>
    <definedName name="Tours_and_Travels_M" localSheetId="1">'[2]Industry Margin - Mfg'!#REF!</definedName>
    <definedName name="Tours_and_Travels_M" localSheetId="3">'[2]Industry Margin - Mfg'!#REF!</definedName>
    <definedName name="Tours_and_Travels_M" localSheetId="11">'[1]Industry Margin - Mfg'!#REF!</definedName>
    <definedName name="Tours_and_Travels_M">'Industry Margin - Mfg'!#REF!</definedName>
    <definedName name="Tours_and_Travels_Services_Industry">'Industry Margin - Service'!$B$39:$B$39</definedName>
    <definedName name="Tours_and_Travels_Trading" localSheetId="4">'[1]Industry Margin - Trading'!#REF!</definedName>
    <definedName name="Tours_and_Travels_Trading" localSheetId="10">'[1]Industry Margin - Trading'!#REF!</definedName>
    <definedName name="Tours_and_Travels_Trading" localSheetId="6">'[1]Industry Margin - Trading'!#REF!</definedName>
    <definedName name="Tours_and_Travels_Trading" localSheetId="1">'[2]Industry Margin - Trading'!#REF!</definedName>
    <definedName name="Tours_and_Travels_Trading" localSheetId="3">'[2]Industry Margin - Trading'!#REF!</definedName>
    <definedName name="Tours_and_Travels_Trading" localSheetId="11">'[1]Industry Margin - Trading'!#REF!</definedName>
    <definedName name="Tours_and_Travels_Trading">'Industry Margin - Trading'!#REF!</definedName>
    <definedName name="Tractors__Mfg_Segment_">'Industry Margin - Mfg'!$D$82:$DL$82</definedName>
    <definedName name="Tractors_M">'Industry Margin - Mfg'!$C$82</definedName>
    <definedName name="Tractors_Service_Segment" localSheetId="4">'[1]Industry Margin - Service'!#REF!</definedName>
    <definedName name="Tractors_Service_Segment" localSheetId="10">'[1]Industry Margin - Service'!#REF!</definedName>
    <definedName name="Tractors_Service_Segment" localSheetId="6">'[1]Industry Margin - Service'!#REF!</definedName>
    <definedName name="Tractors_Service_Segment" localSheetId="1">'[2]Industry Margin - Service'!#REF!</definedName>
    <definedName name="Tractors_Service_Segment" localSheetId="3">'[2]Industry Margin - Service'!#REF!</definedName>
    <definedName name="Tractors_Service_Segment" localSheetId="11">'[1]Industry Margin - Service'!#REF!</definedName>
    <definedName name="Tractors_Service_Segment">'Industry Margin - Service'!#REF!</definedName>
    <definedName name="Tractors_Services_Industry" localSheetId="4">'[1]Industry Margin - Service'!#REF!</definedName>
    <definedName name="Tractors_Services_Industry" localSheetId="10">'[1]Industry Margin - Service'!#REF!</definedName>
    <definedName name="Tractors_Services_Industry" localSheetId="6">'[1]Industry Margin - Service'!#REF!</definedName>
    <definedName name="Tractors_Services_Industry" localSheetId="1">'[2]Industry Margin - Service'!#REF!</definedName>
    <definedName name="Tractors_Services_Industry" localSheetId="3">'[2]Industry Margin - Service'!#REF!</definedName>
    <definedName name="Tractors_Services_Industry" localSheetId="11">'[1]Industry Margin - Service'!#REF!</definedName>
    <definedName name="Tractors_Services_Industry">'Industry Margin - Service'!#REF!</definedName>
    <definedName name="Tractors_Trading">'Industry Margin - Trading'!$B$64</definedName>
    <definedName name="Tractors_Trading_Segment">'Industry Margin - Trading'!$C$64:$AF$64</definedName>
    <definedName name="Trading">'Industry Margin - Trading'!$A$2:$A$65</definedName>
    <definedName name="Transformers__Mfg_Segment_">'Industry Margin - Mfg'!$D$62:$DL$62</definedName>
    <definedName name="Transformers_Service_Segment" localSheetId="4">'[1]Industry Margin - Service'!#REF!</definedName>
    <definedName name="Transformers_Service_Segment" localSheetId="10">'[1]Industry Margin - Service'!#REF!</definedName>
    <definedName name="Transformers_Service_Segment" localSheetId="6">'[1]Industry Margin - Service'!#REF!</definedName>
    <definedName name="Transformers_Service_Segment" localSheetId="1">'[2]Industry Margin - Service'!#REF!</definedName>
    <definedName name="Transformers_Service_Segment" localSheetId="3">'[2]Industry Margin - Service'!#REF!</definedName>
    <definedName name="Transformers_Service_Segment" localSheetId="11">'[1]Industry Margin - Service'!#REF!</definedName>
    <definedName name="Transformers_Service_Segment">'Industry Margin - Service'!#REF!</definedName>
    <definedName name="Transformers_Trading_Segment" localSheetId="4">'[1]Industry Margin - Trading'!#REF!</definedName>
    <definedName name="Transformers_Trading_Segment" localSheetId="10">'[1]Industry Margin - Trading'!#REF!</definedName>
    <definedName name="Transformers_Trading_Segment" localSheetId="6">'[1]Industry Margin - Trading'!#REF!</definedName>
    <definedName name="Transformers_Trading_Segment" localSheetId="1">'[2]Industry Margin - Trading'!#REF!</definedName>
    <definedName name="Transformers_Trading_Segment" localSheetId="3">'[2]Industry Margin - Trading'!#REF!</definedName>
    <definedName name="Transformers_Trading_Segment" localSheetId="11">'[1]Industry Margin - Trading'!#REF!</definedName>
    <definedName name="Transformers_Trading_Segment">'Industry Margin - Trading'!#REF!</definedName>
    <definedName name="Transmission_line_towers_and_equipment__Mfg_Segment_" localSheetId="4">'[1]Industry Margin - Mfg'!#REF!</definedName>
    <definedName name="Transmission_line_towers_and_equipment__Mfg_Segment_" localSheetId="10">'[1]Industry Margin - Mfg'!#REF!</definedName>
    <definedName name="Transmission_line_towers_and_equipment__Mfg_Segment_" localSheetId="6">'[1]Industry Margin - Mfg'!#REF!</definedName>
    <definedName name="Transmission_line_towers_and_equipment__Mfg_Segment_" localSheetId="1">'[2]Industry Margin - Mfg'!#REF!</definedName>
    <definedName name="Transmission_line_towers_and_equipment__Mfg_Segment_" localSheetId="3">'[2]Industry Margin - Mfg'!#REF!</definedName>
    <definedName name="Transmission_line_towers_and_equipment__Mfg_Segment_" localSheetId="11">'[1]Industry Margin - Mfg'!#REF!</definedName>
    <definedName name="Transmission_line_towers_and_equipment__Mfg_Segment_">'Industry Margin - Mfg'!#REF!</definedName>
    <definedName name="Transmission_line_towers_and_equipment_Service_Segment">'Industry Margin - Service'!$C$31:$AP$31</definedName>
    <definedName name="Transmission_line_towers_and_equipment_Trading_Segment" localSheetId="4">'[1]Industry Margin - Trading'!#REF!</definedName>
    <definedName name="Transmission_line_towers_and_equipment_Trading_Segment" localSheetId="10">'[1]Industry Margin - Trading'!#REF!</definedName>
    <definedName name="Transmission_line_towers_and_equipment_Trading_Segment" localSheetId="6">'[1]Industry Margin - Trading'!#REF!</definedName>
    <definedName name="Transmission_line_towers_and_equipment_Trading_Segment" localSheetId="1">'[2]Industry Margin - Trading'!#REF!</definedName>
    <definedName name="Transmission_line_towers_and_equipment_Trading_Segment" localSheetId="3">'[2]Industry Margin - Trading'!#REF!</definedName>
    <definedName name="Transmission_line_towers_and_equipment_Trading_Segment" localSheetId="11">'[1]Industry Margin - Trading'!#REF!</definedName>
    <definedName name="Transmission_line_towers_and_equipment_Trading_Segment">'Industry Margin - Trading'!#REF!</definedName>
    <definedName name="Transport_Road_M" localSheetId="4">'[1]Industry Margin - Mfg'!#REF!</definedName>
    <definedName name="Transport_Road_M" localSheetId="10">'[1]Industry Margin - Mfg'!#REF!</definedName>
    <definedName name="Transport_Road_M" localSheetId="6">'[1]Industry Margin - Mfg'!#REF!</definedName>
    <definedName name="Transport_Road_M" localSheetId="1">'[2]Industry Margin - Mfg'!#REF!</definedName>
    <definedName name="Transport_Road_M" localSheetId="3">'[2]Industry Margin - Mfg'!#REF!</definedName>
    <definedName name="Transport_Road_M" localSheetId="11">'[1]Industry Margin - Mfg'!#REF!</definedName>
    <definedName name="Transport_Road_M">'Industry Margin - Mfg'!#REF!</definedName>
    <definedName name="Transport_Road_Services_Industry" localSheetId="4">'[1]Industry Margin - Service'!#REF!</definedName>
    <definedName name="Transport_Road_Services_Industry" localSheetId="10">'[1]Industry Margin - Service'!#REF!</definedName>
    <definedName name="Transport_Road_Services_Industry" localSheetId="6">'[1]Industry Margin - Service'!#REF!</definedName>
    <definedName name="Transport_Road_Services_Industry" localSheetId="1">'[2]Industry Margin - Service'!#REF!</definedName>
    <definedName name="Transport_Road_Services_Industry" localSheetId="3">'[2]Industry Margin - Service'!#REF!</definedName>
    <definedName name="Transport_Road_Services_Industry" localSheetId="11">'[1]Industry Margin - Service'!#REF!</definedName>
    <definedName name="Transport_Road_Services_Industry">'Industry Margin - Service'!#REF!</definedName>
    <definedName name="Transport_Road_Trading" localSheetId="4">'[1]Industry Margin - Trading'!#REF!</definedName>
    <definedName name="Transport_Road_Trading" localSheetId="10">'[1]Industry Margin - Trading'!#REF!</definedName>
    <definedName name="Transport_Road_Trading" localSheetId="6">'[1]Industry Margin - Trading'!#REF!</definedName>
    <definedName name="Transport_Road_Trading" localSheetId="1">'[2]Industry Margin - Trading'!#REF!</definedName>
    <definedName name="Transport_Road_Trading" localSheetId="3">'[2]Industry Margin - Trading'!#REF!</definedName>
    <definedName name="Transport_Road_Trading" localSheetId="11">'[1]Industry Margin - Trading'!#REF!</definedName>
    <definedName name="Transport_Road_Trading">'Industry Margin - Trading'!#REF!</definedName>
    <definedName name="Turnkey_Services__Mfg_Segment_" localSheetId="4">'[1]Industry Margin - Mfg'!#REF!</definedName>
    <definedName name="Turnkey_Services__Mfg_Segment_" localSheetId="10">'[1]Industry Margin - Mfg'!#REF!</definedName>
    <definedName name="Turnkey_Services__Mfg_Segment_" localSheetId="6">'[1]Industry Margin - Mfg'!#REF!</definedName>
    <definedName name="Turnkey_Services__Mfg_Segment_" localSheetId="1">'[2]Industry Margin - Mfg'!#REF!</definedName>
    <definedName name="Turnkey_Services__Mfg_Segment_" localSheetId="3">'[2]Industry Margin - Mfg'!#REF!</definedName>
    <definedName name="Turnkey_Services__Mfg_Segment_" localSheetId="11">'[1]Industry Margin - Mfg'!#REF!</definedName>
    <definedName name="Turnkey_Services__Mfg_Segment_">'Industry Margin - Mfg'!#REF!</definedName>
    <definedName name="Turnkey_Services_Service_Segment" localSheetId="4">'[1]Industry Margin - Service'!#REF!</definedName>
    <definedName name="Turnkey_Services_Service_Segment" localSheetId="10">'[1]Industry Margin - Service'!#REF!</definedName>
    <definedName name="Turnkey_Services_Service_Segment" localSheetId="6">'[1]Industry Margin - Service'!#REF!</definedName>
    <definedName name="Turnkey_Services_Service_Segment" localSheetId="1">'[2]Industry Margin - Service'!#REF!</definedName>
    <definedName name="Turnkey_Services_Service_Segment" localSheetId="3">'[2]Industry Margin - Service'!#REF!</definedName>
    <definedName name="Turnkey_Services_Service_Segment" localSheetId="11">'[1]Industry Margin - Service'!#REF!</definedName>
    <definedName name="Turnkey_Services_Service_Segment">'Industry Margin - Service'!#REF!</definedName>
    <definedName name="Turnkey_Services_Trading_Segment" localSheetId="4">'[1]Industry Margin - Trading'!#REF!</definedName>
    <definedName name="Turnkey_Services_Trading_Segment" localSheetId="10">'[1]Industry Margin - Trading'!#REF!</definedName>
    <definedName name="Turnkey_Services_Trading_Segment" localSheetId="6">'[1]Industry Margin - Trading'!#REF!</definedName>
    <definedName name="Turnkey_Services_Trading_Segment" localSheetId="1">'[2]Industry Margin - Trading'!#REF!</definedName>
    <definedName name="Turnkey_Services_Trading_Segment" localSheetId="3">'[2]Industry Margin - Trading'!#REF!</definedName>
    <definedName name="Turnkey_Services_Trading_Segment" localSheetId="11">'[1]Industry Margin - Trading'!#REF!</definedName>
    <definedName name="Turnkey_Services_Trading_Segment">'Industry Margin - Trading'!#REF!</definedName>
    <definedName name="Two_wheeler_dealers_and_manufacturers_including_scooters_bikes_etc_Mfg_Segment" localSheetId="4">'[1]Industry Margin - Mfg'!#REF!</definedName>
    <definedName name="Two_wheeler_dealers_and_manufacturers_including_scooters_bikes_etc_Mfg_Segment" localSheetId="10">'[1]Industry Margin - Mfg'!#REF!</definedName>
    <definedName name="Two_wheeler_dealers_and_manufacturers_including_scooters_bikes_etc_Mfg_Segment" localSheetId="6">'[1]Industry Margin - Mfg'!#REF!</definedName>
    <definedName name="Two_wheeler_dealers_and_manufacturers_including_scooters_bikes_etc_Mfg_Segment" localSheetId="1">'[2]Industry Margin - Mfg'!#REF!</definedName>
    <definedName name="Two_wheeler_dealers_and_manufacturers_including_scooters_bikes_etc_Mfg_Segment" localSheetId="3">'[2]Industry Margin - Mfg'!#REF!</definedName>
    <definedName name="Two_wheeler_dealers_and_manufacturers_including_scooters_bikes_etc_Mfg_Segment" localSheetId="11">'[1]Industry Margin - Mfg'!#REF!</definedName>
    <definedName name="Two_wheeler_dealers_and_manufacturers_including_scooters_bikes_etc_Mfg_Segment">'Industry Margin - Mfg'!#REF!</definedName>
    <definedName name="Two_wheeler_dealers_and_manufacturers_including_scooters_bikes_etc_Service_Segment" localSheetId="4">'[1]Industry Margin - Service'!#REF!</definedName>
    <definedName name="Two_wheeler_dealers_and_manufacturers_including_scooters_bikes_etc_Service_Segment" localSheetId="10">'[1]Industry Margin - Service'!#REF!</definedName>
    <definedName name="Two_wheeler_dealers_and_manufacturers_including_scooters_bikes_etc_Service_Segment" localSheetId="6">'[1]Industry Margin - Service'!#REF!</definedName>
    <definedName name="Two_wheeler_dealers_and_manufacturers_including_scooters_bikes_etc_Service_Segment" localSheetId="1">'[2]Industry Margin - Service'!#REF!</definedName>
    <definedName name="Two_wheeler_dealers_and_manufacturers_including_scooters_bikes_etc_Service_Segment" localSheetId="3">'[2]Industry Margin - Service'!#REF!</definedName>
    <definedName name="Two_wheeler_dealers_and_manufacturers_including_scooters_bikes_etc_Service_Segment" localSheetId="11">'[1]Industry Margin - Service'!#REF!</definedName>
    <definedName name="Two_wheeler_dealers_and_manufacturers_including_scooters_bikes_etc_Service_Segment">'Industry Margin - Service'!#REF!</definedName>
    <definedName name="Two_wheeler_dealers_and_manufacturers_including_scooters_bikes_etc_Trading_Segment">'Industry Margin - Trading'!$C$9:$AF$9</definedName>
    <definedName name="Type" localSheetId="3">#REF!</definedName>
    <definedName name="Type">#REF!</definedName>
    <definedName name="Tyres__Mfg_Segment_">'Industry Margin - Mfg'!$D$83:$DL$83</definedName>
    <definedName name="Tyres_M">'Industry Margin - Mfg'!$C$83</definedName>
    <definedName name="Tyres_Service_Segment" localSheetId="4">'[1]Industry Margin - Service'!#REF!</definedName>
    <definedName name="Tyres_Service_Segment" localSheetId="10">'[1]Industry Margin - Service'!#REF!</definedName>
    <definedName name="Tyres_Service_Segment" localSheetId="6">'[1]Industry Margin - Service'!#REF!</definedName>
    <definedName name="Tyres_Service_Segment" localSheetId="1">'[2]Industry Margin - Service'!#REF!</definedName>
    <definedName name="Tyres_Service_Segment" localSheetId="3">'[2]Industry Margin - Service'!#REF!</definedName>
    <definedName name="Tyres_Service_Segment" localSheetId="11">'[1]Industry Margin - Service'!#REF!</definedName>
    <definedName name="Tyres_Service_Segment">'Industry Margin - Service'!#REF!</definedName>
    <definedName name="Tyres_Services_Industry" localSheetId="4">'[1]Industry Margin - Service'!#REF!</definedName>
    <definedName name="Tyres_Services_Industry" localSheetId="10">'[1]Industry Margin - Service'!#REF!</definedName>
    <definedName name="Tyres_Services_Industry" localSheetId="6">'[1]Industry Margin - Service'!#REF!</definedName>
    <definedName name="Tyres_Services_Industry" localSheetId="1">'[2]Industry Margin - Service'!#REF!</definedName>
    <definedName name="Tyres_Services_Industry" localSheetId="3">'[2]Industry Margin - Service'!#REF!</definedName>
    <definedName name="Tyres_Services_Industry" localSheetId="11">'[1]Industry Margin - Service'!#REF!</definedName>
    <definedName name="Tyres_Services_Industry">'Industry Margin - Service'!#REF!</definedName>
    <definedName name="Tyres_Trading" localSheetId="4">'[1]Industry Margin - Trading'!#REF!</definedName>
    <definedName name="Tyres_Trading" localSheetId="10">'[1]Industry Margin - Trading'!#REF!</definedName>
    <definedName name="Tyres_Trading" localSheetId="6">'[1]Industry Margin - Trading'!#REF!</definedName>
    <definedName name="Tyres_Trading" localSheetId="1">'[2]Industry Margin - Trading'!#REF!</definedName>
    <definedName name="Tyres_Trading" localSheetId="3">'[2]Industry Margin - Trading'!#REF!</definedName>
    <definedName name="Tyres_Trading" localSheetId="11">'[1]Industry Margin - Trading'!#REF!</definedName>
    <definedName name="Tyres_Trading">'Industry Margin - Trading'!#REF!</definedName>
    <definedName name="Tyres_Trading_Segment" localSheetId="4">'[1]Industry Margin - Trading'!#REF!</definedName>
    <definedName name="Tyres_Trading_Segment" localSheetId="10">'[1]Industry Margin - Trading'!#REF!</definedName>
    <definedName name="Tyres_Trading_Segment" localSheetId="6">'[1]Industry Margin - Trading'!#REF!</definedName>
    <definedName name="Tyres_Trading_Segment" localSheetId="1">'[2]Industry Margin - Trading'!#REF!</definedName>
    <definedName name="Tyres_Trading_Segment" localSheetId="3">'[2]Industry Margin - Trading'!#REF!</definedName>
    <definedName name="Tyres_Trading_Segment" localSheetId="11">'[1]Industry Margin - Trading'!#REF!</definedName>
    <definedName name="Tyres_Trading_Segment">'Industry Margin - Trading'!#REF!</definedName>
    <definedName name="Unsecured" localSheetId="4">'[1]Existing Loans'!$AF$5:$AF$6</definedName>
    <definedName name="Unsecured" localSheetId="10">'[1]Existing Loans'!$AF$5:$AF$6</definedName>
    <definedName name="Unsecured" localSheetId="6">'[1]Existing Loans'!$AF$5:$AF$6</definedName>
    <definedName name="Unsecured" localSheetId="1">'[2]Existing Loans'!$AF$5:$AF$6</definedName>
    <definedName name="Unsecured" localSheetId="3">'[2]Existing Loans'!$AF$5:$AF$6</definedName>
    <definedName name="Unsecured" localSheetId="11">'[1]Existing Loans'!$AF$5:$AF$6</definedName>
    <definedName name="Unsecured">'Existing Loans'!$AF$5:$AF$6</definedName>
    <definedName name="Values_Entered" localSheetId="3">IF('Fin-2'!Loan_Amount*'Fin-2'!Interest_Rate*'Fin-2'!Loan_Years*'Fin-2'!Loan_Start&gt;0,1,0)</definedName>
    <definedName name="Values_Entered">IF(Loan_Amount*Interest_Rate*Loan_Years*Loan_Start&gt;0,1,0)</definedName>
    <definedName name="Valves__Mfg_Segment_">'Industry Margin - Mfg'!$D$9:$DL$9</definedName>
    <definedName name="Valves_Service_Segment" localSheetId="4">'[1]Industry Margin - Service'!#REF!</definedName>
    <definedName name="Valves_Service_Segment" localSheetId="10">'[1]Industry Margin - Service'!#REF!</definedName>
    <definedName name="Valves_Service_Segment" localSheetId="6">'[1]Industry Margin - Service'!#REF!</definedName>
    <definedName name="Valves_Service_Segment" localSheetId="1">'[2]Industry Margin - Service'!#REF!</definedName>
    <definedName name="Valves_Service_Segment" localSheetId="3">'[2]Industry Margin - Service'!#REF!</definedName>
    <definedName name="Valves_Service_Segment" localSheetId="11">'[1]Industry Margin - Service'!#REF!</definedName>
    <definedName name="Valves_Service_Segment">'Industry Margin - Service'!#REF!</definedName>
    <definedName name="Valves_Trading_Segment">'Industry Margin - Trading'!$C$8:$AF$8</definedName>
    <definedName name="Verifn_Status" localSheetId="3">OFFSET(#REF!,0,0,COUNTA(#REF!),1)</definedName>
    <definedName name="Verifn_Status">OFFSET(#REF!,0,0,COUNTA(#REF!),1)</definedName>
    <definedName name="Warehousing_M" localSheetId="4">'[1]Industry Margin - Mfg'!#REF!</definedName>
    <definedName name="Warehousing_M" localSheetId="10">'[1]Industry Margin - Mfg'!#REF!</definedName>
    <definedName name="Warehousing_M" localSheetId="6">'[1]Industry Margin - Mfg'!#REF!</definedName>
    <definedName name="Warehousing_M" localSheetId="1">'[2]Industry Margin - Mfg'!#REF!</definedName>
    <definedName name="Warehousing_M" localSheetId="3">'[2]Industry Margin - Mfg'!#REF!</definedName>
    <definedName name="Warehousing_M" localSheetId="11">'[1]Industry Margin - Mfg'!#REF!</definedName>
    <definedName name="Warehousing_M">'Industry Margin - Mfg'!#REF!</definedName>
    <definedName name="Warehousing_Services_Industry" localSheetId="4">'[1]Industry Margin - Service'!#REF!</definedName>
    <definedName name="Warehousing_Services_Industry" localSheetId="10">'[1]Industry Margin - Service'!#REF!</definedName>
    <definedName name="Warehousing_Services_Industry" localSheetId="6">'[1]Industry Margin - Service'!#REF!</definedName>
    <definedName name="Warehousing_Services_Industry" localSheetId="1">'[2]Industry Margin - Service'!#REF!</definedName>
    <definedName name="Warehousing_Services_Industry" localSheetId="3">'[2]Industry Margin - Service'!#REF!</definedName>
    <definedName name="Warehousing_Services_Industry" localSheetId="11">'[1]Industry Margin - Service'!#REF!</definedName>
    <definedName name="Warehousing_Services_Industry">'Industry Margin - Service'!#REF!</definedName>
    <definedName name="Warehousing_Trading" localSheetId="4">'[1]Industry Margin - Trading'!#REF!</definedName>
    <definedName name="Warehousing_Trading" localSheetId="10">'[1]Industry Margin - Trading'!#REF!</definedName>
    <definedName name="Warehousing_Trading" localSheetId="6">'[1]Industry Margin - Trading'!#REF!</definedName>
    <definedName name="Warehousing_Trading" localSheetId="1">'[2]Industry Margin - Trading'!#REF!</definedName>
    <definedName name="Warehousing_Trading" localSheetId="3">'[2]Industry Margin - Trading'!#REF!</definedName>
    <definedName name="Warehousing_Trading" localSheetId="11">'[1]Industry Margin - Trading'!#REF!</definedName>
    <definedName name="Warehousing_Trading">'Industry Margin - Trading'!#REF!</definedName>
    <definedName name="Watches_M">'Industry Margin - Mfg'!$C$84</definedName>
    <definedName name="Watches_Services_Industry" localSheetId="4">'[1]Industry Margin - Service'!#REF!</definedName>
    <definedName name="Watches_Services_Industry" localSheetId="10">'[1]Industry Margin - Service'!#REF!</definedName>
    <definedName name="Watches_Services_Industry" localSheetId="6">'[1]Industry Margin - Service'!#REF!</definedName>
    <definedName name="Watches_Services_Industry" localSheetId="1">'[2]Industry Margin - Service'!#REF!</definedName>
    <definedName name="Watches_Services_Industry" localSheetId="3">'[2]Industry Margin - Service'!#REF!</definedName>
    <definedName name="Watches_Services_Industry" localSheetId="11">'[1]Industry Margin - Service'!#REF!</definedName>
    <definedName name="Watches_Services_Industry">'Industry Margin - Service'!#REF!</definedName>
    <definedName name="Watches_Trading">'Industry Margin - Trading'!$B$65</definedName>
    <definedName name="Welding_Machinery__Mfg_Segment_" localSheetId="4">'[1]Industry Margin - Mfg'!#REF!</definedName>
    <definedName name="Welding_Machinery__Mfg_Segment_" localSheetId="10">'[1]Industry Margin - Mfg'!#REF!</definedName>
    <definedName name="Welding_Machinery__Mfg_Segment_" localSheetId="6">'[1]Industry Margin - Mfg'!#REF!</definedName>
    <definedName name="Welding_Machinery__Mfg_Segment_" localSheetId="1">'[2]Industry Margin - Mfg'!#REF!</definedName>
    <definedName name="Welding_Machinery__Mfg_Segment_" localSheetId="3">'[2]Industry Margin - Mfg'!#REF!</definedName>
    <definedName name="Welding_Machinery__Mfg_Segment_" localSheetId="11">'[1]Industry Margin - Mfg'!#REF!</definedName>
    <definedName name="Welding_Machinery__Mfg_Segment_">'Industry Margin - Mfg'!#REF!</definedName>
    <definedName name="Welding_Machinery_Service_Segment" localSheetId="4">'[1]Industry Margin - Service'!#REF!</definedName>
    <definedName name="Welding_Machinery_Service_Segment" localSheetId="10">'[1]Industry Margin - Service'!#REF!</definedName>
    <definedName name="Welding_Machinery_Service_Segment" localSheetId="6">'[1]Industry Margin - Service'!#REF!</definedName>
    <definedName name="Welding_Machinery_Service_Segment" localSheetId="1">'[2]Industry Margin - Service'!#REF!</definedName>
    <definedName name="Welding_Machinery_Service_Segment" localSheetId="3">'[2]Industry Margin - Service'!#REF!</definedName>
    <definedName name="Welding_Machinery_Service_Segment" localSheetId="11">'[1]Industry Margin - Service'!#REF!</definedName>
    <definedName name="Welding_Machinery_Service_Segment">'Industry Margin - Service'!#REF!</definedName>
    <definedName name="Welding_Machinery_Trading_Segment" localSheetId="4">'[1]Industry Margin - Trading'!#REF!</definedName>
    <definedName name="Welding_Machinery_Trading_Segment" localSheetId="10">'[1]Industry Margin - Trading'!#REF!</definedName>
    <definedName name="Welding_Machinery_Trading_Segment" localSheetId="6">'[1]Industry Margin - Trading'!#REF!</definedName>
    <definedName name="Welding_Machinery_Trading_Segment" localSheetId="1">'[2]Industry Margin - Trading'!#REF!</definedName>
    <definedName name="Welding_Machinery_Trading_Segment" localSheetId="3">'[2]Industry Margin - Trading'!#REF!</definedName>
    <definedName name="Welding_Machinery_Trading_Segment" localSheetId="11">'[1]Industry Margin - Trading'!#REF!</definedName>
    <definedName name="Welding_Machinery_Trading_Segment">'Industry Margin - Trading'!#REF!</definedName>
    <definedName name="Wholesale_of_tea__coffee___cocoa">'Industry Margin - Trading'!$C$14:$AF$14</definedName>
    <definedName name="Wholesales_of_food_products__Mfg_Segment_" localSheetId="4">'[1]Industry Margin - Mfg'!#REF!</definedName>
    <definedName name="Wholesales_of_food_products__Mfg_Segment_" localSheetId="10">'[1]Industry Margin - Mfg'!#REF!</definedName>
    <definedName name="Wholesales_of_food_products__Mfg_Segment_" localSheetId="6">'[1]Industry Margin - Mfg'!#REF!</definedName>
    <definedName name="Wholesales_of_food_products__Mfg_Segment_" localSheetId="1">'[2]Industry Margin - Mfg'!#REF!</definedName>
    <definedName name="Wholesales_of_food_products__Mfg_Segment_" localSheetId="3">'[2]Industry Margin - Mfg'!#REF!</definedName>
    <definedName name="Wholesales_of_food_products__Mfg_Segment_" localSheetId="11">'[1]Industry Margin - Mfg'!#REF!</definedName>
    <definedName name="Wholesales_of_food_products__Mfg_Segment_">'Industry Margin - Mfg'!#REF!</definedName>
    <definedName name="Wholesales_of_food_products_Service_Segment" localSheetId="4">'[1]Industry Margin - Service'!#REF!</definedName>
    <definedName name="Wholesales_of_food_products_Service_Segment" localSheetId="10">'[1]Industry Margin - Service'!#REF!</definedName>
    <definedName name="Wholesales_of_food_products_Service_Segment" localSheetId="6">'[1]Industry Margin - Service'!#REF!</definedName>
    <definedName name="Wholesales_of_food_products_Service_Segment" localSheetId="1">'[2]Industry Margin - Service'!#REF!</definedName>
    <definedName name="Wholesales_of_food_products_Service_Segment" localSheetId="3">'[2]Industry Margin - Service'!#REF!</definedName>
    <definedName name="Wholesales_of_food_products_Service_Segment" localSheetId="11">'[1]Industry Margin - Service'!#REF!</definedName>
    <definedName name="Wholesales_of_food_products_Service_Segment">'Industry Margin - Service'!#REF!</definedName>
    <definedName name="Wholesales_of_food_products_Trading_Segment">'Industry Margin - Trading'!$C$24:$AF$24</definedName>
    <definedName name="With_original_weights" localSheetId="4">#REF!</definedName>
    <definedName name="With_original_weights" localSheetId="10">#REF!</definedName>
    <definedName name="With_original_weights" localSheetId="6">#REF!</definedName>
    <definedName name="With_original_weights" localSheetId="1">#REF!</definedName>
    <definedName name="With_original_weights" localSheetId="3">#REF!</definedName>
    <definedName name="With_original_weights" localSheetId="11">#REF!</definedName>
    <definedName name="With_original_weights">#REF!</definedName>
    <definedName name="Wood_and_wood_products___including_furnitures_Service_Segment" localSheetId="4">'[1]Industry Margin - Service'!#REF!</definedName>
    <definedName name="Wood_and_wood_products___including_furnitures_Service_Segment" localSheetId="10">'[1]Industry Margin - Service'!#REF!</definedName>
    <definedName name="Wood_and_wood_products___including_furnitures_Service_Segment" localSheetId="6">'[1]Industry Margin - Service'!#REF!</definedName>
    <definedName name="Wood_and_wood_products___including_furnitures_Service_Segment" localSheetId="1">'[2]Industry Margin - Service'!#REF!</definedName>
    <definedName name="Wood_and_wood_products___including_furnitures_Service_Segment" localSheetId="3">'[2]Industry Margin - Service'!#REF!</definedName>
    <definedName name="Wood_and_wood_products___including_furnitures_Service_Segment" localSheetId="11">'[1]Industry Margin - Service'!#REF!</definedName>
    <definedName name="Wood_and_wood_products___including_furnitures_Service_Segment">'Industry Margin - Service'!#REF!</definedName>
    <definedName name="Wood_and_wood_products__including_furnitures__Mfg_Segment_">'Industry Margin - Mfg'!$D$80:$DL$80</definedName>
    <definedName name="Wood_and_wood_products__including_furnitures_Trading_Segment">'Industry Margin - Trading'!$C$62:$AF$62</definedName>
    <definedName name="Woolen__Mfg_Segment_">'Industry Margin - Mfg'!$D$77:$DL$77</definedName>
    <definedName name="Woolen_Service_Segment" localSheetId="4">'[1]Industry Margin - Service'!#REF!</definedName>
    <definedName name="Woolen_Service_Segment" localSheetId="10">'[1]Industry Margin - Service'!#REF!</definedName>
    <definedName name="Woolen_Service_Segment" localSheetId="6">'[1]Industry Margin - Service'!#REF!</definedName>
    <definedName name="Woolen_Service_Segment" localSheetId="1">'[2]Industry Margin - Service'!#REF!</definedName>
    <definedName name="Woolen_Service_Segment" localSheetId="3">'[2]Industry Margin - Service'!#REF!</definedName>
    <definedName name="Woolen_Service_Segment" localSheetId="11">'[1]Industry Margin - Service'!#REF!</definedName>
    <definedName name="Woolen_Service_Segment">'Industry Margin - Service'!#REF!</definedName>
    <definedName name="Woolen_Trading_Segment" localSheetId="4">'[1]Industry Margin - Trading'!#REF!</definedName>
    <definedName name="Woolen_Trading_Segment" localSheetId="10">'[1]Industry Margin - Trading'!#REF!</definedName>
    <definedName name="Woolen_Trading_Segment" localSheetId="6">'[1]Industry Margin - Trading'!#REF!</definedName>
    <definedName name="Woolen_Trading_Segment" localSheetId="1">'[2]Industry Margin - Trading'!#REF!</definedName>
    <definedName name="Woolen_Trading_Segment" localSheetId="3">'[2]Industry Margin - Trading'!#REF!</definedName>
    <definedName name="Woolen_Trading_Segment" localSheetId="11">'[1]Industry Margin - Trading'!#REF!</definedName>
    <definedName name="Woolen_Trading_Segment">'Industry Margin - Trading'!#REF!</definedName>
    <definedName name="wrn.Print._.All." hidden="1">{"Page1",#N/A,FALSE,"Page 1";"Page2",#N/A,FALSE,"Page 2";"Industry etc.",#N/A,FALSE,"Industry and Country Scores"}</definedName>
    <definedName name="Yes" localSheetId="4">[1]Sheet2!$J$7:$J$8</definedName>
    <definedName name="Yes" localSheetId="10">[1]Sheet2!$J$7:$J$8</definedName>
    <definedName name="Yes" localSheetId="6">[1]Sheet2!$J$7:$J$8</definedName>
    <definedName name="Yes" localSheetId="1">[2]Sheet2!$J$7:$J$8</definedName>
    <definedName name="Yes" localSheetId="3">[2]Sheet2!$J$7:$J$8</definedName>
    <definedName name="Yes" localSheetId="11">[1]Sheet2!$J$7:$J$8</definedName>
    <definedName name="Yes">#REF!</definedName>
    <definedName name="yesno">[11]DSCR!$J$2:$J$3</definedName>
    <definedName name="YesNoNA" localSheetId="3">#REF!</definedName>
    <definedName name="YesNoNA">#REF!</definedName>
    <definedName name="Zinc__Mfg_Segment_">'Industry Margin - Mfg'!$D$45:$DL$45</definedName>
    <definedName name="Zinc_Service_Segment" localSheetId="4">'[1]Industry Margin - Service'!#REF!</definedName>
    <definedName name="Zinc_Service_Segment" localSheetId="10">'[1]Industry Margin - Service'!#REF!</definedName>
    <definedName name="Zinc_Service_Segment" localSheetId="6">'[1]Industry Margin - Service'!#REF!</definedName>
    <definedName name="Zinc_Service_Segment" localSheetId="1">'[2]Industry Margin - Service'!#REF!</definedName>
    <definedName name="Zinc_Service_Segment" localSheetId="3">'[2]Industry Margin - Service'!#REF!</definedName>
    <definedName name="Zinc_Service_Segment" localSheetId="11">'[1]Industry Margin - Service'!#REF!</definedName>
    <definedName name="Zinc_Service_Segment">'Industry Margin - Service'!#REF!</definedName>
    <definedName name="Zinc_Trading_Segment">'Industry Margin - Trading'!$C$37:$AF$37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9" i="12" l="1"/>
  <c r="L30" i="12"/>
  <c r="K49" i="12"/>
  <c r="K30" i="12"/>
  <c r="M106" i="12" l="1"/>
  <c r="G97" i="12"/>
  <c r="G98" i="12"/>
  <c r="G99" i="12"/>
  <c r="G100" i="12"/>
  <c r="G101" i="12"/>
  <c r="G102" i="12"/>
  <c r="G103" i="12"/>
  <c r="G104" i="12"/>
  <c r="G105" i="12"/>
  <c r="G78" i="12"/>
  <c r="G79" i="12"/>
  <c r="G80" i="12"/>
  <c r="G81" i="12"/>
  <c r="G82" i="12"/>
  <c r="G83" i="12"/>
  <c r="G57" i="12"/>
  <c r="G58" i="12"/>
  <c r="G59" i="12"/>
  <c r="G60" i="12"/>
  <c r="G61" i="12"/>
  <c r="G62" i="12"/>
  <c r="G63" i="12"/>
  <c r="G64" i="12"/>
  <c r="G65" i="12"/>
  <c r="G66" i="12"/>
  <c r="G67" i="12"/>
  <c r="G45" i="12"/>
  <c r="G40" i="12"/>
  <c r="G41" i="12"/>
  <c r="G42" i="12"/>
  <c r="G43" i="12"/>
  <c r="G44" i="12"/>
  <c r="G38" i="12"/>
  <c r="J11" i="12" l="1"/>
  <c r="J12" i="12"/>
  <c r="F87" i="12"/>
  <c r="F106" i="12"/>
  <c r="F68" i="12"/>
  <c r="F49" i="12"/>
  <c r="F30" i="12"/>
  <c r="N9" i="12" l="1"/>
  <c r="M9" i="12"/>
  <c r="D1" i="38" l="1"/>
  <c r="C1" i="38"/>
  <c r="O3" i="42" l="1"/>
  <c r="N3" i="42"/>
  <c r="M3" i="42"/>
  <c r="L3" i="42"/>
  <c r="K3" i="42"/>
  <c r="J3" i="42"/>
  <c r="I3" i="42"/>
  <c r="H3" i="42"/>
  <c r="G3" i="42"/>
  <c r="F3" i="42"/>
  <c r="E3" i="42"/>
  <c r="D3" i="42"/>
  <c r="C5" i="12" l="1"/>
  <c r="C7" i="39"/>
  <c r="G23" i="12" l="1"/>
  <c r="G24" i="12"/>
  <c r="G25" i="12"/>
  <c r="G26" i="12"/>
  <c r="G27" i="12"/>
  <c r="G28" i="12"/>
  <c r="G29" i="12"/>
  <c r="P15" i="42" l="1"/>
  <c r="D86" i="44"/>
  <c r="D85" i="44"/>
  <c r="D84" i="44"/>
  <c r="D83" i="44"/>
  <c r="D82" i="44"/>
  <c r="D81" i="44"/>
  <c r="D80" i="44"/>
  <c r="D79" i="44"/>
  <c r="D78" i="44"/>
  <c r="D77" i="44"/>
  <c r="D76" i="44"/>
  <c r="C86" i="44"/>
  <c r="C85" i="44"/>
  <c r="C84" i="44"/>
  <c r="C83" i="44"/>
  <c r="C82" i="44"/>
  <c r="C81" i="44"/>
  <c r="C80" i="44"/>
  <c r="C79" i="44"/>
  <c r="C78" i="44"/>
  <c r="C77" i="44"/>
  <c r="C76" i="44"/>
  <c r="C15" i="44"/>
  <c r="C14" i="44"/>
  <c r="C11" i="44"/>
  <c r="C10" i="44"/>
  <c r="C6" i="44"/>
  <c r="C8" i="44" s="1"/>
  <c r="C5" i="44"/>
  <c r="C4" i="44"/>
  <c r="C3" i="44"/>
  <c r="C2" i="44"/>
  <c r="C73" i="44"/>
  <c r="D88" i="44" l="1"/>
  <c r="L5" i="6" l="1"/>
  <c r="C9" i="44" s="1"/>
  <c r="L4" i="42"/>
  <c r="M4" i="42"/>
  <c r="N4" i="42"/>
  <c r="O4" i="42"/>
  <c r="K4" i="42"/>
  <c r="J4" i="42"/>
  <c r="I4" i="42"/>
  <c r="H4" i="42"/>
  <c r="G4" i="42"/>
  <c r="F4" i="42"/>
  <c r="E4" i="42"/>
  <c r="D4" i="42"/>
  <c r="F11" i="42" l="1"/>
  <c r="F14" i="42"/>
  <c r="F13" i="42"/>
  <c r="B7" i="42"/>
  <c r="P9" i="42"/>
  <c r="P3" i="42" l="1"/>
  <c r="P4" i="42"/>
  <c r="P8" i="42"/>
  <c r="F9" i="42" s="1"/>
  <c r="L2" i="14"/>
  <c r="F18" i="42" l="1"/>
  <c r="F10" i="42"/>
  <c r="F12" i="42" s="1"/>
  <c r="F15" i="42" s="1"/>
  <c r="O30" i="12" l="1"/>
  <c r="K10" i="12" l="1"/>
  <c r="F8" i="11" l="1"/>
  <c r="D23" i="11"/>
  <c r="B23" i="11"/>
  <c r="O106" i="12"/>
  <c r="N106" i="12"/>
  <c r="L106" i="12"/>
  <c r="K106" i="12"/>
  <c r="I106" i="12"/>
  <c r="M7" i="12" s="1"/>
  <c r="H106" i="12"/>
  <c r="N7" i="12" s="1"/>
  <c r="D106" i="12"/>
  <c r="C106" i="12"/>
  <c r="E107" i="12" s="1"/>
  <c r="O87" i="12"/>
  <c r="N87" i="12"/>
  <c r="M87" i="12"/>
  <c r="L87" i="12"/>
  <c r="K87" i="12"/>
  <c r="I87" i="12"/>
  <c r="M6" i="12" s="1"/>
  <c r="H87" i="12"/>
  <c r="N6" i="12" s="1"/>
  <c r="D87" i="12"/>
  <c r="C87" i="12"/>
  <c r="E88" i="12" s="1"/>
  <c r="O68" i="12"/>
  <c r="N68" i="12"/>
  <c r="M68" i="12"/>
  <c r="L68" i="12"/>
  <c r="K68" i="12"/>
  <c r="I68" i="12"/>
  <c r="M5" i="12" s="1"/>
  <c r="H68" i="12"/>
  <c r="N5" i="12" s="1"/>
  <c r="D68" i="12"/>
  <c r="C68" i="12"/>
  <c r="E69" i="12" s="1"/>
  <c r="O49" i="12"/>
  <c r="N49" i="12"/>
  <c r="M49" i="12"/>
  <c r="I49" i="12"/>
  <c r="M4" i="12" s="1"/>
  <c r="H49" i="12"/>
  <c r="N4" i="12" s="1"/>
  <c r="D49" i="12"/>
  <c r="C49" i="12"/>
  <c r="E50" i="12" s="1"/>
  <c r="N30" i="12"/>
  <c r="M30" i="12"/>
  <c r="I30" i="12"/>
  <c r="M3" i="12" s="1"/>
  <c r="H30" i="12"/>
  <c r="N3" i="12" s="1"/>
  <c r="D30" i="12"/>
  <c r="D11" i="12" l="1"/>
  <c r="P10" i="42"/>
  <c r="P11" i="42"/>
  <c r="B21" i="11" l="1"/>
  <c r="B17" i="11"/>
  <c r="B4" i="39"/>
  <c r="D3" i="39"/>
  <c r="C3" i="39"/>
  <c r="B3" i="39"/>
  <c r="B1" i="39"/>
  <c r="A16" i="11" s="1"/>
  <c r="C146" i="39"/>
  <c r="D142" i="39"/>
  <c r="C142" i="39"/>
  <c r="C140" i="39"/>
  <c r="D139" i="39"/>
  <c r="C139" i="39"/>
  <c r="D135" i="39"/>
  <c r="C135" i="39"/>
  <c r="D130" i="39"/>
  <c r="D127" i="39"/>
  <c r="C127" i="39"/>
  <c r="D124" i="39"/>
  <c r="C124" i="39"/>
  <c r="D123" i="39"/>
  <c r="C123" i="39"/>
  <c r="D122" i="39"/>
  <c r="C122" i="39"/>
  <c r="D121" i="39"/>
  <c r="C121" i="39"/>
  <c r="D108" i="39"/>
  <c r="C108" i="39"/>
  <c r="B108" i="39"/>
  <c r="D100" i="39"/>
  <c r="C100" i="39"/>
  <c r="B100" i="39"/>
  <c r="C134" i="39"/>
  <c r="B89" i="39"/>
  <c r="D147" i="39"/>
  <c r="C147" i="39"/>
  <c r="B82" i="39"/>
  <c r="D79" i="39"/>
  <c r="C79" i="39"/>
  <c r="B79" i="39"/>
  <c r="C78" i="39"/>
  <c r="B78" i="39"/>
  <c r="D78" i="39"/>
  <c r="D64" i="39"/>
  <c r="C64" i="39"/>
  <c r="B64" i="39"/>
  <c r="B63" i="39"/>
  <c r="D63" i="39"/>
  <c r="C63" i="39"/>
  <c r="D55" i="39"/>
  <c r="D57" i="39" s="1"/>
  <c r="C55" i="39"/>
  <c r="C57" i="39" s="1"/>
  <c r="B55" i="39"/>
  <c r="B57" i="39" s="1"/>
  <c r="D50" i="39"/>
  <c r="D99" i="39" s="1"/>
  <c r="D118" i="39" s="1"/>
  <c r="D27" i="39"/>
  <c r="C27" i="39"/>
  <c r="B27" i="39"/>
  <c r="C12" i="39"/>
  <c r="D12" i="39"/>
  <c r="D109" i="39" s="1"/>
  <c r="B12" i="39"/>
  <c r="D11" i="39"/>
  <c r="B11" i="39"/>
  <c r="C11" i="39"/>
  <c r="B7" i="39"/>
  <c r="B50" i="39" s="1"/>
  <c r="B99" i="39" s="1"/>
  <c r="B118" i="39" s="1"/>
  <c r="E4" i="39"/>
  <c r="C1" i="39"/>
  <c r="B108" i="38"/>
  <c r="B100" i="38"/>
  <c r="C128" i="39" l="1"/>
  <c r="B114" i="39"/>
  <c r="B20" i="39"/>
  <c r="B26" i="39" s="1"/>
  <c r="B32" i="39" s="1"/>
  <c r="C69" i="39"/>
  <c r="C106" i="39" s="1"/>
  <c r="B105" i="39"/>
  <c r="B69" i="39"/>
  <c r="B106" i="39" s="1"/>
  <c r="C133" i="39"/>
  <c r="C136" i="39" s="1"/>
  <c r="D70" i="39"/>
  <c r="D105" i="39"/>
  <c r="C109" i="39"/>
  <c r="C110" i="39"/>
  <c r="B70" i="39"/>
  <c r="B96" i="39"/>
  <c r="C82" i="39"/>
  <c r="C112" i="39" s="1"/>
  <c r="B112" i="39"/>
  <c r="D140" i="39"/>
  <c r="D146" i="39"/>
  <c r="D82" i="39"/>
  <c r="D114" i="39" s="1"/>
  <c r="C89" i="39"/>
  <c r="B113" i="39"/>
  <c r="F3" i="11"/>
  <c r="C50" i="39"/>
  <c r="C99" i="39" s="1"/>
  <c r="C118" i="39" s="1"/>
  <c r="D19" i="39"/>
  <c r="D20" i="39"/>
  <c r="D26" i="39" s="1"/>
  <c r="D32" i="39" s="1"/>
  <c r="D33" i="39" s="1"/>
  <c r="D110" i="39"/>
  <c r="D111" i="39" s="1"/>
  <c r="C19" i="39"/>
  <c r="C20" i="39"/>
  <c r="C26" i="39" s="1"/>
  <c r="C115" i="39" s="1"/>
  <c r="B39" i="39"/>
  <c r="B116" i="39"/>
  <c r="D133" i="39"/>
  <c r="B19" i="39"/>
  <c r="D69" i="39"/>
  <c r="D106" i="39" s="1"/>
  <c r="B110" i="39"/>
  <c r="C130" i="39"/>
  <c r="D128" i="39"/>
  <c r="C70" i="39"/>
  <c r="D89" i="39"/>
  <c r="C105" i="39"/>
  <c r="B109" i="39"/>
  <c r="D134" i="39"/>
  <c r="B12" i="11"/>
  <c r="B103" i="39" l="1"/>
  <c r="D112" i="39"/>
  <c r="B115" i="39"/>
  <c r="B111" i="39"/>
  <c r="B97" i="39"/>
  <c r="C113" i="39"/>
  <c r="D126" i="39"/>
  <c r="C126" i="39"/>
  <c r="D113" i="39"/>
  <c r="C96" i="39"/>
  <c r="C97" i="39" s="1"/>
  <c r="C114" i="39"/>
  <c r="C111" i="39"/>
  <c r="D96" i="39"/>
  <c r="D97" i="39" s="1"/>
  <c r="D107" i="39"/>
  <c r="D103" i="39"/>
  <c r="B19" i="11" s="1"/>
  <c r="B22" i="11" s="1"/>
  <c r="D115" i="39"/>
  <c r="D104" i="39"/>
  <c r="D39" i="39"/>
  <c r="D42" i="39" s="1"/>
  <c r="D116" i="39"/>
  <c r="D136" i="39"/>
  <c r="B40" i="39"/>
  <c r="B43" i="39" s="1"/>
  <c r="B42" i="39"/>
  <c r="B47" i="39" s="1"/>
  <c r="C116" i="39"/>
  <c r="C32" i="39"/>
  <c r="C103" i="39"/>
  <c r="C39" i="39"/>
  <c r="B107" i="39"/>
  <c r="B33" i="39"/>
  <c r="B104" i="39"/>
  <c r="B8" i="11"/>
  <c r="B9" i="11" s="1"/>
  <c r="D40" i="39" l="1"/>
  <c r="D43" i="39" s="1"/>
  <c r="D101" i="39" s="1"/>
  <c r="D141" i="39"/>
  <c r="D143" i="39" s="1"/>
  <c r="D47" i="39"/>
  <c r="B44" i="39"/>
  <c r="B45" i="39" s="1"/>
  <c r="B102" i="39" s="1"/>
  <c r="B101" i="39"/>
  <c r="C104" i="39"/>
  <c r="C107" i="39"/>
  <c r="C33" i="39"/>
  <c r="C40" i="39"/>
  <c r="C43" i="39" s="1"/>
  <c r="C42" i="39"/>
  <c r="D44" i="39"/>
  <c r="D45" i="39" s="1"/>
  <c r="D102" i="39" s="1"/>
  <c r="B4" i="38"/>
  <c r="D3" i="38"/>
  <c r="C3" i="38"/>
  <c r="B3" i="38"/>
  <c r="D120" i="39" l="1"/>
  <c r="D125" i="39" s="1"/>
  <c r="D129" i="39" s="1"/>
  <c r="D144" i="39" s="1"/>
  <c r="D149" i="39" s="1"/>
  <c r="C120" i="39"/>
  <c r="C125" i="39" s="1"/>
  <c r="C129" i="39" s="1"/>
  <c r="C44" i="39"/>
  <c r="C45" i="39" s="1"/>
  <c r="C102" i="39" s="1"/>
  <c r="C101" i="39"/>
  <c r="C47" i="39"/>
  <c r="C141" i="39"/>
  <c r="C143" i="39" s="1"/>
  <c r="C144" i="39" l="1"/>
  <c r="C149" i="39" s="1"/>
  <c r="B1" i="38"/>
  <c r="D147" i="38"/>
  <c r="C147" i="38"/>
  <c r="D146" i="38"/>
  <c r="C146" i="38"/>
  <c r="D142" i="38"/>
  <c r="C142" i="38"/>
  <c r="D140" i="38"/>
  <c r="C140" i="38"/>
  <c r="D139" i="38"/>
  <c r="C139" i="38"/>
  <c r="D135" i="38"/>
  <c r="C135" i="38"/>
  <c r="D134" i="38"/>
  <c r="C134" i="38"/>
  <c r="D130" i="38"/>
  <c r="C130" i="38"/>
  <c r="D127" i="38"/>
  <c r="C127" i="38"/>
  <c r="D124" i="38"/>
  <c r="C124" i="38"/>
  <c r="D123" i="38"/>
  <c r="C123" i="38"/>
  <c r="D122" i="38"/>
  <c r="C122" i="38"/>
  <c r="D121" i="38"/>
  <c r="C121" i="38"/>
  <c r="D108" i="38"/>
  <c r="C108" i="38"/>
  <c r="D100" i="38"/>
  <c r="C100" i="38"/>
  <c r="D89" i="38"/>
  <c r="C89" i="38"/>
  <c r="B89" i="38"/>
  <c r="D82" i="38"/>
  <c r="C82" i="38"/>
  <c r="B82" i="38"/>
  <c r="D79" i="38"/>
  <c r="C79" i="38"/>
  <c r="B79" i="38"/>
  <c r="D78" i="38"/>
  <c r="C78" i="38"/>
  <c r="B78" i="38"/>
  <c r="D64" i="38"/>
  <c r="C64" i="38"/>
  <c r="B64" i="38"/>
  <c r="D63" i="38"/>
  <c r="C63" i="38"/>
  <c r="B63" i="38"/>
  <c r="D55" i="38"/>
  <c r="C55" i="38"/>
  <c r="B55" i="38"/>
  <c r="D27" i="38"/>
  <c r="C27" i="38"/>
  <c r="B27" i="38"/>
  <c r="D12" i="38"/>
  <c r="D109" i="38" s="1"/>
  <c r="C12" i="38"/>
  <c r="C109" i="38" s="1"/>
  <c r="B12" i="38"/>
  <c r="D11" i="38"/>
  <c r="C11" i="38"/>
  <c r="B11" i="38"/>
  <c r="B19" i="38" l="1"/>
  <c r="B69" i="38"/>
  <c r="D133" i="38"/>
  <c r="D136" i="38" s="1"/>
  <c r="D69" i="38"/>
  <c r="C69" i="38"/>
  <c r="C128" i="38"/>
  <c r="B70" i="38"/>
  <c r="B110" i="38"/>
  <c r="B109" i="38"/>
  <c r="C114" i="38"/>
  <c r="C113" i="38"/>
  <c r="A7" i="11"/>
  <c r="F2" i="11"/>
  <c r="D96" i="38"/>
  <c r="B112" i="38"/>
  <c r="B114" i="38"/>
  <c r="B113" i="38"/>
  <c r="C133" i="38"/>
  <c r="C136" i="38" s="1"/>
  <c r="D113" i="38"/>
  <c r="D114" i="38"/>
  <c r="C70" i="38"/>
  <c r="C112" i="38"/>
  <c r="D112" i="38"/>
  <c r="C57" i="38"/>
  <c r="C105" i="38" s="1"/>
  <c r="C19" i="38"/>
  <c r="D20" i="38"/>
  <c r="D26" i="38" s="1"/>
  <c r="D19" i="38"/>
  <c r="B20" i="38"/>
  <c r="B26" i="38" s="1"/>
  <c r="D57" i="38"/>
  <c r="D70" i="38"/>
  <c r="C110" i="38"/>
  <c r="C111" i="38" s="1"/>
  <c r="D126" i="38"/>
  <c r="D128" i="38"/>
  <c r="C126" i="38"/>
  <c r="C20" i="38"/>
  <c r="C26" i="38" s="1"/>
  <c r="C116" i="38" s="1"/>
  <c r="B96" i="38"/>
  <c r="D110" i="38"/>
  <c r="D111" i="38" s="1"/>
  <c r="B57" i="38"/>
  <c r="B106" i="38" s="1"/>
  <c r="C96" i="38"/>
  <c r="B97" i="38" l="1"/>
  <c r="D106" i="38"/>
  <c r="D116" i="38"/>
  <c r="B105" i="38"/>
  <c r="B111" i="38"/>
  <c r="D97" i="38"/>
  <c r="C97" i="38"/>
  <c r="D115" i="38"/>
  <c r="B116" i="38"/>
  <c r="B103" i="38"/>
  <c r="B115" i="38"/>
  <c r="D32" i="38"/>
  <c r="D107" i="38" s="1"/>
  <c r="C106" i="38"/>
  <c r="D105" i="38"/>
  <c r="D103" i="38"/>
  <c r="D39" i="38"/>
  <c r="D42" i="38" s="1"/>
  <c r="C32" i="38"/>
  <c r="C115" i="38"/>
  <c r="C39" i="38"/>
  <c r="C103" i="38"/>
  <c r="B39" i="38"/>
  <c r="B32" i="38"/>
  <c r="B1" i="11"/>
  <c r="D104" i="38" l="1"/>
  <c r="B107" i="38"/>
  <c r="B104" i="38"/>
  <c r="D33" i="38"/>
  <c r="B10" i="11"/>
  <c r="B13" i="11" s="1"/>
  <c r="D40" i="38"/>
  <c r="D43" i="38" s="1"/>
  <c r="D101" i="38" s="1"/>
  <c r="C42" i="38"/>
  <c r="C40" i="38"/>
  <c r="C43" i="38" s="1"/>
  <c r="B40" i="38"/>
  <c r="B43" i="38" s="1"/>
  <c r="B101" i="38" s="1"/>
  <c r="B42" i="38"/>
  <c r="B47" i="38" s="1"/>
  <c r="D47" i="38"/>
  <c r="D141" i="38"/>
  <c r="D143" i="38" s="1"/>
  <c r="C104" i="38"/>
  <c r="C33" i="38"/>
  <c r="C107" i="38"/>
  <c r="B33" i="38"/>
  <c r="D120" i="38" l="1"/>
  <c r="D125" i="38" s="1"/>
  <c r="D129" i="38" s="1"/>
  <c r="D144" i="38" s="1"/>
  <c r="D149" i="38" s="1"/>
  <c r="D44" i="38"/>
  <c r="D45" i="38" s="1"/>
  <c r="D102" i="38" s="1"/>
  <c r="C120" i="38"/>
  <c r="C125" i="38" s="1"/>
  <c r="C129" i="38" s="1"/>
  <c r="C101" i="38"/>
  <c r="C44" i="38"/>
  <c r="C45" i="38" s="1"/>
  <c r="C102" i="38" s="1"/>
  <c r="B44" i="38"/>
  <c r="B45" i="38" s="1"/>
  <c r="B102" i="38" s="1"/>
  <c r="C47" i="38"/>
  <c r="C141" i="38"/>
  <c r="C143" i="38" s="1"/>
  <c r="C144" i="38" l="1"/>
  <c r="C149" i="38" s="1"/>
  <c r="C41" i="11" l="1"/>
  <c r="G8" i="6" l="1"/>
  <c r="H8" i="6" l="1"/>
  <c r="P13" i="42"/>
  <c r="X135" i="14"/>
  <c r="N135" i="14"/>
  <c r="W135" i="14" s="1"/>
  <c r="M135" i="14"/>
  <c r="L135" i="14"/>
  <c r="X134" i="14"/>
  <c r="N134" i="14"/>
  <c r="W134" i="14" s="1"/>
  <c r="M134" i="14"/>
  <c r="L134" i="14"/>
  <c r="X133" i="14"/>
  <c r="N133" i="14"/>
  <c r="W133" i="14" s="1"/>
  <c r="M133" i="14"/>
  <c r="L133" i="14"/>
  <c r="X132" i="14"/>
  <c r="N132" i="14"/>
  <c r="W132" i="14" s="1"/>
  <c r="M132" i="14"/>
  <c r="L132" i="14"/>
  <c r="X131" i="14"/>
  <c r="N131" i="14"/>
  <c r="W131" i="14" s="1"/>
  <c r="M131" i="14"/>
  <c r="L131" i="14"/>
  <c r="X130" i="14"/>
  <c r="N130" i="14"/>
  <c r="W130" i="14" s="1"/>
  <c r="M130" i="14"/>
  <c r="L130" i="14"/>
  <c r="X129" i="14"/>
  <c r="N129" i="14"/>
  <c r="W129" i="14" s="1"/>
  <c r="M129" i="14"/>
  <c r="L129" i="14"/>
  <c r="X128" i="14"/>
  <c r="N128" i="14"/>
  <c r="W128" i="14" s="1"/>
  <c r="M128" i="14"/>
  <c r="L128" i="14"/>
  <c r="X127" i="14"/>
  <c r="N127" i="14"/>
  <c r="W127" i="14" s="1"/>
  <c r="M127" i="14"/>
  <c r="L127" i="14"/>
  <c r="X126" i="14"/>
  <c r="N126" i="14"/>
  <c r="W126" i="14" s="1"/>
  <c r="M126" i="14"/>
  <c r="L126" i="14"/>
  <c r="X125" i="14"/>
  <c r="N125" i="14"/>
  <c r="W125" i="14" s="1"/>
  <c r="M125" i="14"/>
  <c r="L125" i="14"/>
  <c r="X124" i="14"/>
  <c r="N124" i="14"/>
  <c r="W124" i="14" s="1"/>
  <c r="M124" i="14"/>
  <c r="L124" i="14"/>
  <c r="X123" i="14"/>
  <c r="N123" i="14"/>
  <c r="W123" i="14" s="1"/>
  <c r="M123" i="14"/>
  <c r="L123" i="14"/>
  <c r="X122" i="14"/>
  <c r="N122" i="14"/>
  <c r="W122" i="14" s="1"/>
  <c r="M122" i="14"/>
  <c r="L122" i="14"/>
  <c r="X121" i="14"/>
  <c r="N121" i="14"/>
  <c r="W121" i="14" s="1"/>
  <c r="M121" i="14"/>
  <c r="L121" i="14"/>
  <c r="X120" i="14"/>
  <c r="N120" i="14"/>
  <c r="W120" i="14" s="1"/>
  <c r="M120" i="14"/>
  <c r="L120" i="14"/>
  <c r="X119" i="14"/>
  <c r="N119" i="14"/>
  <c r="W119" i="14" s="1"/>
  <c r="M119" i="14"/>
  <c r="L119" i="14"/>
  <c r="X118" i="14"/>
  <c r="N118" i="14"/>
  <c r="W118" i="14" s="1"/>
  <c r="M118" i="14"/>
  <c r="L118" i="14"/>
  <c r="X117" i="14"/>
  <c r="N117" i="14"/>
  <c r="W117" i="14" s="1"/>
  <c r="M117" i="14"/>
  <c r="L117" i="14"/>
  <c r="X116" i="14"/>
  <c r="N116" i="14"/>
  <c r="W116" i="14" s="1"/>
  <c r="M116" i="14"/>
  <c r="L116" i="14"/>
  <c r="X115" i="14"/>
  <c r="N115" i="14"/>
  <c r="W115" i="14" s="1"/>
  <c r="M115" i="14"/>
  <c r="L115" i="14"/>
  <c r="X114" i="14"/>
  <c r="N114" i="14"/>
  <c r="W114" i="14" s="1"/>
  <c r="M114" i="14"/>
  <c r="L114" i="14"/>
  <c r="X113" i="14"/>
  <c r="N113" i="14"/>
  <c r="W113" i="14" s="1"/>
  <c r="M113" i="14"/>
  <c r="L113" i="14"/>
  <c r="X112" i="14"/>
  <c r="N112" i="14"/>
  <c r="W112" i="14" s="1"/>
  <c r="M112" i="14"/>
  <c r="L112" i="14"/>
  <c r="X111" i="14"/>
  <c r="N111" i="14"/>
  <c r="W111" i="14" s="1"/>
  <c r="M111" i="14"/>
  <c r="L111" i="14"/>
  <c r="X110" i="14"/>
  <c r="N110" i="14"/>
  <c r="W110" i="14" s="1"/>
  <c r="M110" i="14"/>
  <c r="L110" i="14"/>
  <c r="X109" i="14"/>
  <c r="N109" i="14"/>
  <c r="W109" i="14" s="1"/>
  <c r="M109" i="14"/>
  <c r="L109" i="14"/>
  <c r="X108" i="14"/>
  <c r="N108" i="14"/>
  <c r="W108" i="14" s="1"/>
  <c r="M108" i="14"/>
  <c r="L108" i="14"/>
  <c r="X107" i="14"/>
  <c r="N107" i="14"/>
  <c r="W107" i="14" s="1"/>
  <c r="M107" i="14"/>
  <c r="L107" i="14"/>
  <c r="X106" i="14"/>
  <c r="N106" i="14"/>
  <c r="W106" i="14" s="1"/>
  <c r="M106" i="14"/>
  <c r="L106" i="14"/>
  <c r="X105" i="14"/>
  <c r="N105" i="14"/>
  <c r="W105" i="14" s="1"/>
  <c r="M105" i="14"/>
  <c r="L105" i="14"/>
  <c r="X104" i="14"/>
  <c r="N104" i="14"/>
  <c r="W104" i="14" s="1"/>
  <c r="M104" i="14"/>
  <c r="L104" i="14"/>
  <c r="X103" i="14"/>
  <c r="N103" i="14"/>
  <c r="W103" i="14" s="1"/>
  <c r="M103" i="14"/>
  <c r="L103" i="14"/>
  <c r="X102" i="14"/>
  <c r="N102" i="14"/>
  <c r="W102" i="14" s="1"/>
  <c r="M102" i="14"/>
  <c r="L102" i="14"/>
  <c r="X101" i="14"/>
  <c r="N101" i="14"/>
  <c r="W101" i="14" s="1"/>
  <c r="M101" i="14"/>
  <c r="L101" i="14"/>
  <c r="X100" i="14"/>
  <c r="N100" i="14"/>
  <c r="W100" i="14" s="1"/>
  <c r="M100" i="14"/>
  <c r="L100" i="14"/>
  <c r="X99" i="14"/>
  <c r="N99" i="14"/>
  <c r="W99" i="14" s="1"/>
  <c r="M99" i="14"/>
  <c r="L99" i="14"/>
  <c r="X98" i="14"/>
  <c r="N98" i="14"/>
  <c r="W98" i="14" s="1"/>
  <c r="M98" i="14"/>
  <c r="L98" i="14"/>
  <c r="X97" i="14"/>
  <c r="N97" i="14"/>
  <c r="W97" i="14" s="1"/>
  <c r="M97" i="14"/>
  <c r="L97" i="14"/>
  <c r="X96" i="14"/>
  <c r="N96" i="14"/>
  <c r="W96" i="14" s="1"/>
  <c r="M96" i="14"/>
  <c r="L96" i="14"/>
  <c r="X95" i="14"/>
  <c r="N95" i="14"/>
  <c r="W95" i="14" s="1"/>
  <c r="M95" i="14"/>
  <c r="L95" i="14"/>
  <c r="X94" i="14"/>
  <c r="N94" i="14"/>
  <c r="W94" i="14" s="1"/>
  <c r="M94" i="14"/>
  <c r="L94" i="14"/>
  <c r="X93" i="14"/>
  <c r="N93" i="14"/>
  <c r="W93" i="14" s="1"/>
  <c r="M93" i="14"/>
  <c r="L93" i="14"/>
  <c r="X92" i="14"/>
  <c r="N92" i="14"/>
  <c r="W92" i="14" s="1"/>
  <c r="M92" i="14"/>
  <c r="L92" i="14"/>
  <c r="X91" i="14"/>
  <c r="N91" i="14"/>
  <c r="W91" i="14" s="1"/>
  <c r="M91" i="14"/>
  <c r="L91" i="14"/>
  <c r="X90" i="14"/>
  <c r="N90" i="14"/>
  <c r="W90" i="14" s="1"/>
  <c r="M90" i="14"/>
  <c r="L90" i="14"/>
  <c r="X89" i="14"/>
  <c r="N89" i="14"/>
  <c r="W89" i="14" s="1"/>
  <c r="M89" i="14"/>
  <c r="L89" i="14"/>
  <c r="X88" i="14"/>
  <c r="N88" i="14"/>
  <c r="W88" i="14" s="1"/>
  <c r="M88" i="14"/>
  <c r="L88" i="14"/>
  <c r="X87" i="14"/>
  <c r="N87" i="14"/>
  <c r="W87" i="14" s="1"/>
  <c r="M87" i="14"/>
  <c r="L87" i="14"/>
  <c r="X86" i="14"/>
  <c r="N86" i="14"/>
  <c r="W86" i="14" s="1"/>
  <c r="M86" i="14"/>
  <c r="L86" i="14"/>
  <c r="X85" i="14"/>
  <c r="N85" i="14"/>
  <c r="W85" i="14" s="1"/>
  <c r="M85" i="14"/>
  <c r="L85" i="14"/>
  <c r="X84" i="14"/>
  <c r="N84" i="14"/>
  <c r="W84" i="14" s="1"/>
  <c r="M84" i="14"/>
  <c r="L84" i="14"/>
  <c r="X83" i="14"/>
  <c r="N83" i="14"/>
  <c r="W83" i="14" s="1"/>
  <c r="M83" i="14"/>
  <c r="L83" i="14"/>
  <c r="X82" i="14"/>
  <c r="N82" i="14"/>
  <c r="W82" i="14" s="1"/>
  <c r="M82" i="14"/>
  <c r="L82" i="14"/>
  <c r="X81" i="14"/>
  <c r="N81" i="14"/>
  <c r="W81" i="14" s="1"/>
  <c r="M81" i="14"/>
  <c r="L81" i="14"/>
  <c r="X80" i="14"/>
  <c r="N80" i="14"/>
  <c r="W80" i="14" s="1"/>
  <c r="M80" i="14"/>
  <c r="L80" i="14"/>
  <c r="X79" i="14"/>
  <c r="N79" i="14"/>
  <c r="W79" i="14" s="1"/>
  <c r="M79" i="14"/>
  <c r="L79" i="14"/>
  <c r="X78" i="14"/>
  <c r="N78" i="14"/>
  <c r="W78" i="14" s="1"/>
  <c r="M78" i="14"/>
  <c r="L78" i="14"/>
  <c r="X77" i="14"/>
  <c r="N77" i="14"/>
  <c r="W77" i="14" s="1"/>
  <c r="M77" i="14"/>
  <c r="L77" i="14"/>
  <c r="X76" i="14"/>
  <c r="N76" i="14"/>
  <c r="W76" i="14" s="1"/>
  <c r="M76" i="14"/>
  <c r="L76" i="14"/>
  <c r="X75" i="14"/>
  <c r="N75" i="14"/>
  <c r="W75" i="14" s="1"/>
  <c r="M75" i="14"/>
  <c r="L75" i="14"/>
  <c r="X74" i="14"/>
  <c r="N74" i="14"/>
  <c r="W74" i="14" s="1"/>
  <c r="M74" i="14"/>
  <c r="L74" i="14"/>
  <c r="X73" i="14"/>
  <c r="N73" i="14"/>
  <c r="W73" i="14" s="1"/>
  <c r="M73" i="14"/>
  <c r="L73" i="14"/>
  <c r="X72" i="14"/>
  <c r="N72" i="14"/>
  <c r="W72" i="14" s="1"/>
  <c r="M72" i="14"/>
  <c r="L72" i="14"/>
  <c r="X71" i="14"/>
  <c r="N71" i="14"/>
  <c r="W71" i="14" s="1"/>
  <c r="M71" i="14"/>
  <c r="L71" i="14"/>
  <c r="X70" i="14"/>
  <c r="N70" i="14"/>
  <c r="W70" i="14" s="1"/>
  <c r="M70" i="14"/>
  <c r="L70" i="14"/>
  <c r="X69" i="14"/>
  <c r="N69" i="14"/>
  <c r="W69" i="14" s="1"/>
  <c r="M69" i="14"/>
  <c r="L69" i="14"/>
  <c r="X68" i="14"/>
  <c r="N68" i="14"/>
  <c r="W68" i="14" s="1"/>
  <c r="M68" i="14"/>
  <c r="L68" i="14"/>
  <c r="X67" i="14"/>
  <c r="N67" i="14"/>
  <c r="W67" i="14" s="1"/>
  <c r="M67" i="14"/>
  <c r="L67" i="14"/>
  <c r="X66" i="14"/>
  <c r="N66" i="14"/>
  <c r="W66" i="14" s="1"/>
  <c r="M66" i="14"/>
  <c r="L66" i="14"/>
  <c r="X65" i="14"/>
  <c r="N65" i="14"/>
  <c r="W65" i="14" s="1"/>
  <c r="M65" i="14"/>
  <c r="L65" i="14"/>
  <c r="X64" i="14"/>
  <c r="N64" i="14"/>
  <c r="W64" i="14" s="1"/>
  <c r="M64" i="14"/>
  <c r="L64" i="14"/>
  <c r="X63" i="14"/>
  <c r="N63" i="14"/>
  <c r="W63" i="14" s="1"/>
  <c r="M63" i="14"/>
  <c r="L63" i="14"/>
  <c r="X62" i="14"/>
  <c r="N62" i="14"/>
  <c r="W62" i="14" s="1"/>
  <c r="M62" i="14"/>
  <c r="L62" i="14"/>
  <c r="X61" i="14"/>
  <c r="N61" i="14"/>
  <c r="W61" i="14" s="1"/>
  <c r="M61" i="14"/>
  <c r="L61" i="14"/>
  <c r="X60" i="14"/>
  <c r="N60" i="14"/>
  <c r="W60" i="14" s="1"/>
  <c r="M60" i="14"/>
  <c r="L60" i="14"/>
  <c r="X59" i="14"/>
  <c r="N59" i="14"/>
  <c r="W59" i="14" s="1"/>
  <c r="M59" i="14"/>
  <c r="L59" i="14"/>
  <c r="X58" i="14"/>
  <c r="N58" i="14"/>
  <c r="W58" i="14" s="1"/>
  <c r="M58" i="14"/>
  <c r="L58" i="14"/>
  <c r="X57" i="14"/>
  <c r="N57" i="14"/>
  <c r="W57" i="14" s="1"/>
  <c r="M57" i="14"/>
  <c r="L57" i="14"/>
  <c r="X56" i="14"/>
  <c r="N56" i="14"/>
  <c r="W56" i="14" s="1"/>
  <c r="M56" i="14"/>
  <c r="L56" i="14"/>
  <c r="X55" i="14"/>
  <c r="N55" i="14"/>
  <c r="W55" i="14" s="1"/>
  <c r="M55" i="14"/>
  <c r="L55" i="14"/>
  <c r="X54" i="14"/>
  <c r="N54" i="14"/>
  <c r="W54" i="14" s="1"/>
  <c r="M54" i="14"/>
  <c r="L54" i="14"/>
  <c r="X53" i="14"/>
  <c r="N53" i="14"/>
  <c r="W53" i="14" s="1"/>
  <c r="M53" i="14"/>
  <c r="L53" i="14"/>
  <c r="X52" i="14"/>
  <c r="N52" i="14"/>
  <c r="W52" i="14" s="1"/>
  <c r="M52" i="14"/>
  <c r="L52" i="14"/>
  <c r="X51" i="14"/>
  <c r="N51" i="14"/>
  <c r="W51" i="14" s="1"/>
  <c r="M51" i="14"/>
  <c r="L51" i="14"/>
  <c r="X50" i="14"/>
  <c r="N50" i="14"/>
  <c r="W50" i="14" s="1"/>
  <c r="M50" i="14"/>
  <c r="L50" i="14"/>
  <c r="X49" i="14"/>
  <c r="N49" i="14"/>
  <c r="W49" i="14" s="1"/>
  <c r="M49" i="14"/>
  <c r="L49" i="14"/>
  <c r="X48" i="14"/>
  <c r="N48" i="14"/>
  <c r="W48" i="14" s="1"/>
  <c r="M48" i="14"/>
  <c r="L48" i="14"/>
  <c r="X47" i="14"/>
  <c r="N47" i="14"/>
  <c r="W47" i="14" s="1"/>
  <c r="M47" i="14"/>
  <c r="L47" i="14"/>
  <c r="X46" i="14"/>
  <c r="N46" i="14"/>
  <c r="W46" i="14" s="1"/>
  <c r="M46" i="14"/>
  <c r="L46" i="14"/>
  <c r="X45" i="14"/>
  <c r="N45" i="14"/>
  <c r="W45" i="14" s="1"/>
  <c r="M45" i="14"/>
  <c r="L45" i="14"/>
  <c r="X44" i="14"/>
  <c r="N44" i="14"/>
  <c r="W44" i="14" s="1"/>
  <c r="M44" i="14"/>
  <c r="L44" i="14"/>
  <c r="X43" i="14"/>
  <c r="N43" i="14"/>
  <c r="W43" i="14" s="1"/>
  <c r="M43" i="14"/>
  <c r="L43" i="14"/>
  <c r="X42" i="14"/>
  <c r="N42" i="14"/>
  <c r="W42" i="14" s="1"/>
  <c r="M42" i="14"/>
  <c r="L42" i="14"/>
  <c r="X41" i="14"/>
  <c r="N41" i="14"/>
  <c r="W41" i="14" s="1"/>
  <c r="M41" i="14"/>
  <c r="L41" i="14"/>
  <c r="X40" i="14"/>
  <c r="N40" i="14"/>
  <c r="W40" i="14" s="1"/>
  <c r="M40" i="14"/>
  <c r="L40" i="14"/>
  <c r="X39" i="14"/>
  <c r="N39" i="14"/>
  <c r="W39" i="14" s="1"/>
  <c r="M39" i="14"/>
  <c r="L39" i="14"/>
  <c r="X38" i="14"/>
  <c r="N38" i="14"/>
  <c r="W38" i="14" s="1"/>
  <c r="M38" i="14"/>
  <c r="L38" i="14"/>
  <c r="X37" i="14"/>
  <c r="N37" i="14"/>
  <c r="W37" i="14" s="1"/>
  <c r="M37" i="14"/>
  <c r="L37" i="14"/>
  <c r="X36" i="14"/>
  <c r="N36" i="14"/>
  <c r="W36" i="14" s="1"/>
  <c r="M36" i="14"/>
  <c r="L36" i="14"/>
  <c r="X35" i="14"/>
  <c r="N35" i="14"/>
  <c r="W35" i="14" s="1"/>
  <c r="M35" i="14"/>
  <c r="L35" i="14"/>
  <c r="X34" i="14"/>
  <c r="N34" i="14"/>
  <c r="W34" i="14" s="1"/>
  <c r="M34" i="14"/>
  <c r="L34" i="14"/>
  <c r="X33" i="14"/>
  <c r="N33" i="14"/>
  <c r="W33" i="14" s="1"/>
  <c r="M33" i="14"/>
  <c r="L33" i="14"/>
  <c r="X32" i="14"/>
  <c r="N32" i="14"/>
  <c r="W32" i="14" s="1"/>
  <c r="M32" i="14"/>
  <c r="L32" i="14"/>
  <c r="X31" i="14"/>
  <c r="N31" i="14"/>
  <c r="W31" i="14" s="1"/>
  <c r="M31" i="14"/>
  <c r="L31" i="14"/>
  <c r="X30" i="14"/>
  <c r="N30" i="14"/>
  <c r="W30" i="14" s="1"/>
  <c r="M30" i="14"/>
  <c r="L30" i="14"/>
  <c r="X29" i="14"/>
  <c r="N29" i="14"/>
  <c r="W29" i="14" s="1"/>
  <c r="M29" i="14"/>
  <c r="L29" i="14"/>
  <c r="X28" i="14"/>
  <c r="L28" i="14"/>
  <c r="X27" i="14"/>
  <c r="N27" i="14"/>
  <c r="W27" i="14" s="1"/>
  <c r="M27" i="14"/>
  <c r="L27" i="14"/>
  <c r="X26" i="14"/>
  <c r="L26" i="14"/>
  <c r="X25" i="14"/>
  <c r="N25" i="14"/>
  <c r="W25" i="14" s="1"/>
  <c r="M25" i="14"/>
  <c r="L25" i="14"/>
  <c r="X24" i="14"/>
  <c r="L24" i="14"/>
  <c r="X23" i="14"/>
  <c r="L23" i="14"/>
  <c r="X22" i="14"/>
  <c r="L22" i="14"/>
  <c r="X21" i="14"/>
  <c r="N21" i="14"/>
  <c r="W21" i="14" s="1"/>
  <c r="M21" i="14"/>
  <c r="L21" i="14"/>
  <c r="X20" i="14"/>
  <c r="L20" i="14"/>
  <c r="X19" i="14"/>
  <c r="N19" i="14"/>
  <c r="W19" i="14" s="1"/>
  <c r="M19" i="14"/>
  <c r="L19" i="14"/>
  <c r="X18" i="14"/>
  <c r="L18" i="14"/>
  <c r="X17" i="14"/>
  <c r="L17" i="14"/>
  <c r="X16" i="14"/>
  <c r="L16" i="14"/>
  <c r="X15" i="14"/>
  <c r="L15" i="14"/>
  <c r="X14" i="14"/>
  <c r="L14" i="14"/>
  <c r="X13" i="14"/>
  <c r="L13" i="14"/>
  <c r="X12" i="14"/>
  <c r="L12" i="14"/>
  <c r="X11" i="14"/>
  <c r="L11" i="14"/>
  <c r="X10" i="14"/>
  <c r="L10" i="14"/>
  <c r="X9" i="14"/>
  <c r="L9" i="14"/>
  <c r="X8" i="14"/>
  <c r="L8" i="14"/>
  <c r="X7" i="14"/>
  <c r="L7" i="14"/>
  <c r="X6" i="14"/>
  <c r="L6" i="14"/>
  <c r="X5" i="14"/>
  <c r="L5" i="14"/>
  <c r="X4" i="14"/>
  <c r="L4" i="14"/>
  <c r="C1" i="14"/>
  <c r="Q3" i="14" s="1"/>
  <c r="D16" i="13"/>
  <c r="C16" i="13"/>
  <c r="B16" i="13"/>
  <c r="Q7" i="12"/>
  <c r="G96" i="12"/>
  <c r="G95" i="12"/>
  <c r="G94" i="12"/>
  <c r="Q6" i="12"/>
  <c r="G86" i="12"/>
  <c r="G85" i="12"/>
  <c r="G84" i="12"/>
  <c r="G77" i="12"/>
  <c r="G76" i="12"/>
  <c r="G75" i="12"/>
  <c r="Q5" i="12"/>
  <c r="G56" i="12"/>
  <c r="Q4" i="12"/>
  <c r="G48" i="12"/>
  <c r="G47" i="12"/>
  <c r="G46" i="12"/>
  <c r="G39" i="12"/>
  <c r="G37" i="12"/>
  <c r="B37" i="12"/>
  <c r="B56" i="12" s="1"/>
  <c r="B57" i="12" s="1"/>
  <c r="B58" i="12" s="1"/>
  <c r="B59" i="12" s="1"/>
  <c r="B60" i="12" s="1"/>
  <c r="B61" i="12" s="1"/>
  <c r="B62" i="12" s="1"/>
  <c r="B63" i="12" s="1"/>
  <c r="B64" i="12" s="1"/>
  <c r="B65" i="12" s="1"/>
  <c r="B66" i="12" s="1"/>
  <c r="B67" i="12" s="1"/>
  <c r="G22" i="12"/>
  <c r="G21" i="12"/>
  <c r="G20" i="12"/>
  <c r="G19" i="12"/>
  <c r="B19" i="12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G18" i="12"/>
  <c r="R7" i="12"/>
  <c r="K7" i="12"/>
  <c r="I7" i="12"/>
  <c r="F7" i="12"/>
  <c r="E7" i="12"/>
  <c r="D7" i="12"/>
  <c r="C7" i="12"/>
  <c r="R6" i="12"/>
  <c r="K6" i="12"/>
  <c r="I6" i="12"/>
  <c r="F6" i="12"/>
  <c r="E6" i="12"/>
  <c r="D6" i="12"/>
  <c r="C6" i="12"/>
  <c r="R5" i="12"/>
  <c r="K5" i="12"/>
  <c r="I5" i="12"/>
  <c r="F5" i="12"/>
  <c r="E5" i="12"/>
  <c r="D5" i="12"/>
  <c r="R4" i="12"/>
  <c r="K4" i="12"/>
  <c r="I4" i="12"/>
  <c r="F4" i="12"/>
  <c r="G4" i="12" s="1"/>
  <c r="E4" i="12"/>
  <c r="D4" i="12"/>
  <c r="C4" i="12"/>
  <c r="R3" i="12"/>
  <c r="K3" i="12"/>
  <c r="F3" i="12"/>
  <c r="G3" i="12" s="1"/>
  <c r="E3" i="12"/>
  <c r="D3" i="12"/>
  <c r="C3" i="12"/>
  <c r="E23" i="11"/>
  <c r="C21" i="11"/>
  <c r="C19" i="11"/>
  <c r="D19" i="11" s="1"/>
  <c r="E19" i="11" s="1"/>
  <c r="E14" i="11"/>
  <c r="C12" i="11"/>
  <c r="D12" i="11" s="1"/>
  <c r="E12" i="11" s="1"/>
  <c r="B4" i="11"/>
  <c r="B3" i="11"/>
  <c r="B2" i="11"/>
  <c r="E128" i="10"/>
  <c r="D128" i="10"/>
  <c r="C128" i="10"/>
  <c r="E127" i="10"/>
  <c r="D127" i="10"/>
  <c r="C127" i="10"/>
  <c r="E123" i="10"/>
  <c r="D123" i="10"/>
  <c r="C123" i="10"/>
  <c r="E121" i="10"/>
  <c r="D121" i="10"/>
  <c r="C121" i="10"/>
  <c r="E120" i="10"/>
  <c r="D120" i="10"/>
  <c r="C120" i="10"/>
  <c r="E119" i="10"/>
  <c r="D119" i="10"/>
  <c r="C119" i="10"/>
  <c r="E115" i="10"/>
  <c r="D115" i="10"/>
  <c r="C115" i="10"/>
  <c r="E114" i="10"/>
  <c r="D114" i="10"/>
  <c r="C114" i="10"/>
  <c r="E113" i="10"/>
  <c r="D113" i="10"/>
  <c r="C113" i="10"/>
  <c r="E110" i="10"/>
  <c r="D110" i="10"/>
  <c r="C110" i="10"/>
  <c r="E105" i="10"/>
  <c r="D105" i="10"/>
  <c r="C105" i="10"/>
  <c r="E104" i="10"/>
  <c r="D104" i="10"/>
  <c r="C104" i="10"/>
  <c r="E99" i="10"/>
  <c r="D99" i="10"/>
  <c r="C99" i="10"/>
  <c r="B99" i="10"/>
  <c r="E95" i="10"/>
  <c r="D95" i="10"/>
  <c r="C95" i="10"/>
  <c r="B95" i="10"/>
  <c r="E88" i="10"/>
  <c r="D88" i="10"/>
  <c r="C88" i="10"/>
  <c r="E80" i="10"/>
  <c r="D80" i="10"/>
  <c r="C80" i="10"/>
  <c r="B80" i="10"/>
  <c r="E73" i="10"/>
  <c r="D73" i="10"/>
  <c r="C73" i="10"/>
  <c r="B73" i="10"/>
  <c r="E70" i="10"/>
  <c r="D70" i="10"/>
  <c r="C70" i="10"/>
  <c r="B70" i="10"/>
  <c r="E69" i="10"/>
  <c r="E84" i="10" s="1"/>
  <c r="D69" i="10"/>
  <c r="D84" i="10" s="1"/>
  <c r="C69" i="10"/>
  <c r="C84" i="10" s="1"/>
  <c r="B69" i="10"/>
  <c r="E57" i="10"/>
  <c r="D57" i="10"/>
  <c r="C57" i="10"/>
  <c r="B57" i="10"/>
  <c r="E56" i="10"/>
  <c r="D56" i="10"/>
  <c r="C56" i="10"/>
  <c r="B56" i="10"/>
  <c r="E48" i="10"/>
  <c r="E51" i="10" s="1"/>
  <c r="D48" i="10"/>
  <c r="C48" i="10"/>
  <c r="B48" i="10"/>
  <c r="B51" i="10" s="1"/>
  <c r="E12" i="10"/>
  <c r="D12" i="10"/>
  <c r="D97" i="10" s="1"/>
  <c r="C12" i="10"/>
  <c r="C97" i="10" s="1"/>
  <c r="B12" i="10"/>
  <c r="E11" i="10"/>
  <c r="D11" i="10"/>
  <c r="C11" i="10"/>
  <c r="B11" i="10"/>
  <c r="B18" i="10" s="1"/>
  <c r="C4" i="10"/>
  <c r="B4" i="10"/>
  <c r="C3" i="10"/>
  <c r="B3" i="10"/>
  <c r="G15" i="6" a="1"/>
  <c r="G15" i="6" s="1"/>
  <c r="M13" i="6"/>
  <c r="G13" i="6"/>
  <c r="H13" i="6" s="1"/>
  <c r="M12" i="6"/>
  <c r="G12" i="6"/>
  <c r="H12" i="6" s="1"/>
  <c r="M11" i="6"/>
  <c r="G11" i="6"/>
  <c r="H11" i="6" s="1"/>
  <c r="M10" i="6"/>
  <c r="G10" i="6"/>
  <c r="H10" i="6" s="1"/>
  <c r="M9" i="6"/>
  <c r="C4" i="39" s="1"/>
  <c r="G9" i="6"/>
  <c r="H9" i="6" s="1"/>
  <c r="M8" i="6"/>
  <c r="F26" i="42" s="1"/>
  <c r="C56" i="44" l="1"/>
  <c r="C19" i="10"/>
  <c r="C25" i="10" s="1"/>
  <c r="J7" i="12"/>
  <c r="G7" i="12"/>
  <c r="D19" i="10"/>
  <c r="D25" i="10" s="1"/>
  <c r="D27" i="10" s="1"/>
  <c r="J6" i="12"/>
  <c r="G6" i="12"/>
  <c r="E19" i="10"/>
  <c r="E25" i="10" s="1"/>
  <c r="E91" i="10" s="1"/>
  <c r="J5" i="12"/>
  <c r="G5" i="12"/>
  <c r="B84" i="10"/>
  <c r="M24" i="14"/>
  <c r="N24" i="14" s="1"/>
  <c r="W24" i="14" s="1"/>
  <c r="M28" i="14"/>
  <c r="N28" i="14" s="1"/>
  <c r="W28" i="14" s="1"/>
  <c r="D21" i="11"/>
  <c r="C116" i="10"/>
  <c r="M23" i="14"/>
  <c r="N23" i="14" s="1"/>
  <c r="W23" i="14" s="1"/>
  <c r="M26" i="14"/>
  <c r="N26" i="14" s="1"/>
  <c r="W26" i="14" s="1"/>
  <c r="C8" i="11"/>
  <c r="C17" i="11"/>
  <c r="M6" i="14"/>
  <c r="N6" i="14" s="1"/>
  <c r="W6" i="14" s="1"/>
  <c r="M8" i="14"/>
  <c r="N8" i="14" s="1"/>
  <c r="W8" i="14" s="1"/>
  <c r="M12" i="14"/>
  <c r="N12" i="14" s="1"/>
  <c r="W12" i="14" s="1"/>
  <c r="E107" i="10"/>
  <c r="C96" i="10"/>
  <c r="C98" i="10" s="1"/>
  <c r="D116" i="10"/>
  <c r="S5" i="12"/>
  <c r="C63" i="10"/>
  <c r="C85" i="10" s="1"/>
  <c r="C107" i="10"/>
  <c r="D96" i="10"/>
  <c r="M5" i="14"/>
  <c r="N5" i="14" s="1"/>
  <c r="W5" i="14" s="1"/>
  <c r="M7" i="14"/>
  <c r="N7" i="14" s="1"/>
  <c r="W7" i="14" s="1"/>
  <c r="M9" i="14"/>
  <c r="N9" i="14" s="1"/>
  <c r="W9" i="14" s="1"/>
  <c r="G20" i="11"/>
  <c r="G19" i="11"/>
  <c r="C4" i="38"/>
  <c r="G11" i="11" s="1"/>
  <c r="G10" i="11"/>
  <c r="D107" i="10"/>
  <c r="B62" i="10"/>
  <c r="M11" i="14"/>
  <c r="N11" i="14" s="1"/>
  <c r="W11" i="14" s="1"/>
  <c r="M13" i="14"/>
  <c r="N13" i="14" s="1"/>
  <c r="W13" i="14" s="1"/>
  <c r="M20" i="14"/>
  <c r="N20" i="14" s="1"/>
  <c r="W20" i="14" s="1"/>
  <c r="M4" i="14"/>
  <c r="N4" i="14" s="1"/>
  <c r="W4" i="14" s="1"/>
  <c r="M10" i="14"/>
  <c r="N10" i="14" s="1"/>
  <c r="W10" i="14" s="1"/>
  <c r="M17" i="14"/>
  <c r="N17" i="14" s="1"/>
  <c r="W17" i="14" s="1"/>
  <c r="M18" i="14"/>
  <c r="N18" i="14" s="1"/>
  <c r="W18" i="14" s="1"/>
  <c r="M14" i="14"/>
  <c r="N14" i="14" s="1"/>
  <c r="W14" i="14" s="1"/>
  <c r="M16" i="14"/>
  <c r="N16" i="14" s="1"/>
  <c r="W16" i="14" s="1"/>
  <c r="M22" i="14"/>
  <c r="N22" i="14" s="1"/>
  <c r="W22" i="14" s="1"/>
  <c r="M15" i="14"/>
  <c r="N15" i="14" s="1"/>
  <c r="W15" i="14" s="1"/>
  <c r="E18" i="10"/>
  <c r="D63" i="10"/>
  <c r="D85" i="10" s="1"/>
  <c r="C108" i="10"/>
  <c r="D98" i="10"/>
  <c r="E116" i="10"/>
  <c r="D62" i="10"/>
  <c r="D108" i="10"/>
  <c r="P5" i="12"/>
  <c r="E62" i="10"/>
  <c r="E108" i="10"/>
  <c r="B38" i="12"/>
  <c r="B39" i="12" s="1"/>
  <c r="B40" i="12" s="1"/>
  <c r="B41" i="12" s="1"/>
  <c r="B42" i="12" s="1"/>
  <c r="B43" i="12" s="1"/>
  <c r="B44" i="12" s="1"/>
  <c r="B45" i="12" s="1"/>
  <c r="B46" i="12" s="1"/>
  <c r="B47" i="12" s="1"/>
  <c r="B48" i="12" s="1"/>
  <c r="H3" i="12"/>
  <c r="S4" i="12"/>
  <c r="P4" i="12"/>
  <c r="J3" i="12"/>
  <c r="H10" i="12" s="1"/>
  <c r="H7" i="12"/>
  <c r="H4" i="12"/>
  <c r="H5" i="12"/>
  <c r="H6" i="12"/>
  <c r="O4" i="12"/>
  <c r="S6" i="12"/>
  <c r="P7" i="12"/>
  <c r="B34" i="11"/>
  <c r="C34" i="11" s="1"/>
  <c r="D34" i="11" s="1"/>
  <c r="E34" i="11" s="1"/>
  <c r="C27" i="10"/>
  <c r="C91" i="10"/>
  <c r="C94" i="10"/>
  <c r="E93" i="10"/>
  <c r="R3" i="14"/>
  <c r="S3" i="14" s="1"/>
  <c r="T3" i="14" s="1"/>
  <c r="U3" i="14" s="1"/>
  <c r="V3" i="14" s="1"/>
  <c r="B19" i="10"/>
  <c r="B25" i="10" s="1"/>
  <c r="B93" i="10"/>
  <c r="B92" i="10"/>
  <c r="E97" i="10"/>
  <c r="E96" i="10"/>
  <c r="E63" i="10"/>
  <c r="E85" i="10" s="1"/>
  <c r="B63" i="10"/>
  <c r="B85" i="10" s="1"/>
  <c r="O6" i="12"/>
  <c r="P6" i="12"/>
  <c r="B97" i="10"/>
  <c r="B96" i="10"/>
  <c r="P3" i="12"/>
  <c r="C18" i="10"/>
  <c r="C51" i="10"/>
  <c r="C62" i="10"/>
  <c r="S7" i="12"/>
  <c r="D18" i="10"/>
  <c r="D51" i="10"/>
  <c r="E92" i="10"/>
  <c r="C30" i="12"/>
  <c r="J13" i="12" s="1"/>
  <c r="I3" i="12"/>
  <c r="E26" i="11"/>
  <c r="E31" i="11" s="1"/>
  <c r="J4" i="12"/>
  <c r="O3" i="12"/>
  <c r="O5" i="12"/>
  <c r="O7" i="12"/>
  <c r="B75" i="12"/>
  <c r="D91" i="10" l="1"/>
  <c r="D94" i="10"/>
  <c r="E31" i="12"/>
  <c r="D12" i="12"/>
  <c r="E94" i="10"/>
  <c r="E27" i="10"/>
  <c r="E21" i="11"/>
  <c r="E22" i="11" s="1"/>
  <c r="D22" i="11"/>
  <c r="B98" i="10"/>
  <c r="F4" i="11"/>
  <c r="B20" i="11"/>
  <c r="W136" i="14"/>
  <c r="F28" i="42" s="1"/>
  <c r="E98" i="10"/>
  <c r="E36" i="10"/>
  <c r="E39" i="10" s="1"/>
  <c r="E35" i="10"/>
  <c r="E38" i="10" s="1"/>
  <c r="E122" i="10" s="1"/>
  <c r="E124" i="10" s="1"/>
  <c r="B94" i="10"/>
  <c r="B91" i="10"/>
  <c r="B27" i="10"/>
  <c r="C36" i="10"/>
  <c r="C39" i="10" s="1"/>
  <c r="C35" i="10"/>
  <c r="C38" i="10" s="1"/>
  <c r="C122" i="10" s="1"/>
  <c r="C124" i="10" s="1"/>
  <c r="C92" i="10"/>
  <c r="C93" i="10"/>
  <c r="D36" i="10"/>
  <c r="D39" i="10" s="1"/>
  <c r="D35" i="10"/>
  <c r="D38" i="10" s="1"/>
  <c r="D122" i="10" s="1"/>
  <c r="D124" i="10" s="1"/>
  <c r="B94" i="12"/>
  <c r="B95" i="12" s="1"/>
  <c r="B96" i="12" s="1"/>
  <c r="B97" i="12" s="1"/>
  <c r="B98" i="12" s="1"/>
  <c r="B99" i="12" s="1"/>
  <c r="B100" i="12" s="1"/>
  <c r="B101" i="12" s="1"/>
  <c r="B102" i="12" s="1"/>
  <c r="B103" i="12" s="1"/>
  <c r="B104" i="12" s="1"/>
  <c r="B105" i="12" s="1"/>
  <c r="B76" i="12"/>
  <c r="B77" i="12" s="1"/>
  <c r="B78" i="12" s="1"/>
  <c r="B79" i="12" s="1"/>
  <c r="B80" i="12" s="1"/>
  <c r="B81" i="12" s="1"/>
  <c r="B82" i="12" s="1"/>
  <c r="B83" i="12" s="1"/>
  <c r="B84" i="12" s="1"/>
  <c r="B85" i="12" s="1"/>
  <c r="B86" i="12" s="1"/>
  <c r="D93" i="10"/>
  <c r="D92" i="10"/>
  <c r="C9" i="11" l="1"/>
  <c r="C18" i="11"/>
  <c r="C22" i="11" s="1"/>
  <c r="Q3" i="12"/>
  <c r="S3" i="12" s="1"/>
  <c r="B33" i="11"/>
  <c r="B35" i="11" s="1"/>
  <c r="C20" i="11"/>
  <c r="B11" i="11"/>
  <c r="B14" i="11" s="1"/>
  <c r="D40" i="10"/>
  <c r="D41" i="10" s="1"/>
  <c r="D90" i="10" s="1"/>
  <c r="D89" i="10"/>
  <c r="D103" i="10"/>
  <c r="D106" i="10" s="1"/>
  <c r="D109" i="10" s="1"/>
  <c r="D125" i="10" s="1"/>
  <c r="D130" i="10" s="1"/>
  <c r="C103" i="10"/>
  <c r="C106" i="10" s="1"/>
  <c r="C109" i="10" s="1"/>
  <c r="C125" i="10" s="1"/>
  <c r="C130" i="10" s="1"/>
  <c r="C40" i="10"/>
  <c r="C41" i="10" s="1"/>
  <c r="C90" i="10" s="1"/>
  <c r="C89" i="10"/>
  <c r="B35" i="10"/>
  <c r="B38" i="10" s="1"/>
  <c r="B36" i="10"/>
  <c r="B39" i="10" s="1"/>
  <c r="E89" i="10"/>
  <c r="E103" i="10"/>
  <c r="E106" i="10" s="1"/>
  <c r="E109" i="10" s="1"/>
  <c r="E125" i="10" s="1"/>
  <c r="E130" i="10" s="1"/>
  <c r="E40" i="10"/>
  <c r="E41" i="10" s="1"/>
  <c r="E90" i="10" s="1"/>
  <c r="D8" i="11" l="1"/>
  <c r="D9" i="11" s="1"/>
  <c r="D17" i="11"/>
  <c r="D20" i="11"/>
  <c r="C23" i="11"/>
  <c r="S8" i="12"/>
  <c r="C33" i="11"/>
  <c r="B31" i="11"/>
  <c r="C11" i="11"/>
  <c r="C14" i="11" s="1"/>
  <c r="C10" i="11"/>
  <c r="C13" i="11" s="1"/>
  <c r="B89" i="10"/>
  <c r="B40" i="10"/>
  <c r="B41" i="10" s="1"/>
  <c r="B90" i="10" s="1"/>
  <c r="F25" i="42" l="1"/>
  <c r="F27" i="42" s="1"/>
  <c r="C31" i="11"/>
  <c r="S10" i="12"/>
  <c r="D10" i="11"/>
  <c r="D13" i="11" s="1"/>
  <c r="D33" i="11"/>
  <c r="D35" i="11" s="1"/>
  <c r="C35" i="11"/>
  <c r="S9" i="12"/>
  <c r="C54" i="44" s="1"/>
  <c r="B25" i="11"/>
  <c r="B30" i="11"/>
  <c r="B39" i="11" s="1"/>
  <c r="B26" i="11"/>
  <c r="D11" i="11"/>
  <c r="D14" i="11" s="1"/>
  <c r="B40" i="11"/>
  <c r="P12" i="42" l="1"/>
  <c r="H29" i="42"/>
  <c r="E10" i="11"/>
  <c r="E13" i="11" s="1"/>
  <c r="E25" i="11" s="1"/>
  <c r="E30" i="11" s="1"/>
  <c r="E33" i="11"/>
  <c r="E35" i="11" s="1"/>
  <c r="E40" i="11" s="1"/>
  <c r="D25" i="11"/>
  <c r="D30" i="11"/>
  <c r="D39" i="11" s="1"/>
  <c r="C25" i="11"/>
  <c r="C30" i="11"/>
  <c r="C39" i="11" s="1"/>
  <c r="D31" i="11"/>
  <c r="D40" i="11" s="1"/>
  <c r="D26" i="11"/>
  <c r="C26" i="11"/>
  <c r="C40" i="11"/>
  <c r="F31" i="42" l="1"/>
  <c r="E39" i="11"/>
  <c r="E4" i="38" l="1"/>
  <c r="D50" i="38"/>
  <c r="D99" i="38" s="1"/>
  <c r="D118" i="38" s="1"/>
  <c r="C7" i="38"/>
  <c r="C51" i="44" s="1"/>
  <c r="C50" i="38" l="1"/>
  <c r="C99" i="38" s="1"/>
  <c r="C118" i="38" s="1"/>
  <c r="B7" i="38"/>
  <c r="B50" i="38" s="1"/>
  <c r="B99" i="38" s="1"/>
  <c r="B118" i="38" s="1"/>
  <c r="B10" i="44" l="1"/>
  <c r="D43" i="43" l="1"/>
  <c r="D26" i="43"/>
  <c r="D9" i="43"/>
  <c r="D42" i="43"/>
  <c r="D24" i="43"/>
  <c r="D12" i="43"/>
  <c r="D37" i="43"/>
  <c r="D17" i="43"/>
  <c r="F17" i="42" s="1"/>
  <c r="F19" i="42" s="1"/>
  <c r="F20" i="42" s="1"/>
  <c r="F22" i="42" s="1"/>
  <c r="N17" i="42" s="1"/>
  <c r="D32" i="4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2" authorId="0" shapeId="0" xr:uid="{00000000-0006-0000-0200-000001000000}">
      <text>
        <r>
          <rPr>
            <b/>
            <sz val="9"/>
            <rFont val="Tahoma"/>
            <family val="2"/>
            <charset val="1"/>
          </rPr>
          <t xml:space="preserve">GE User:
</t>
        </r>
      </text>
    </comment>
  </commentList>
</comments>
</file>

<file path=xl/sharedStrings.xml><?xml version="1.0" encoding="utf-8"?>
<sst xmlns="http://schemas.openxmlformats.org/spreadsheetml/2006/main" count="3050" uniqueCount="2168">
  <si>
    <t>Leverage</t>
  </si>
  <si>
    <t>Inward Bounce</t>
  </si>
  <si>
    <t>Yes</t>
  </si>
  <si>
    <t>Office Stability</t>
  </si>
  <si>
    <t>Business Vintage</t>
  </si>
  <si>
    <t>S.No.</t>
  </si>
  <si>
    <t>No</t>
  </si>
  <si>
    <t>-</t>
  </si>
  <si>
    <t>Login Date</t>
  </si>
  <si>
    <t>Loan Amount (in lacs)</t>
  </si>
  <si>
    <t>ROI</t>
  </si>
  <si>
    <t>Application ID</t>
  </si>
  <si>
    <t>Product</t>
  </si>
  <si>
    <t>Business Loan</t>
  </si>
  <si>
    <t>Tenor (in months)</t>
  </si>
  <si>
    <t>Branch</t>
  </si>
  <si>
    <t>Mumbai</t>
  </si>
  <si>
    <t>Program Type</t>
  </si>
  <si>
    <t>Normal Income Programme</t>
  </si>
  <si>
    <t>EMI</t>
  </si>
  <si>
    <t>DSA Name</t>
  </si>
  <si>
    <t>Sales Manager Name</t>
  </si>
  <si>
    <t>Applicant Deatil</t>
  </si>
  <si>
    <t>Applicants Name</t>
  </si>
  <si>
    <t>Constitution/Relationship</t>
  </si>
  <si>
    <t>Shareholding/Profit Sharing</t>
  </si>
  <si>
    <t>CIBIL Score</t>
  </si>
  <si>
    <t>DOI/DOB</t>
  </si>
  <si>
    <t>Age</t>
  </si>
  <si>
    <t>Age at the time of Maturity</t>
  </si>
  <si>
    <t>Biz Type</t>
  </si>
  <si>
    <t>Industry</t>
  </si>
  <si>
    <t>Segment</t>
  </si>
  <si>
    <t>Industry Margin</t>
  </si>
  <si>
    <t>Resi CPV</t>
  </si>
  <si>
    <t>Office CPV</t>
  </si>
  <si>
    <t>Main Applicant</t>
  </si>
  <si>
    <t>Service</t>
  </si>
  <si>
    <t>Technical_Consultancy_and_Engg_services__IT_consulting__salaried_employees__doctors__only_rental_income_Service_Segment</t>
  </si>
  <si>
    <t>Technical testing and analysis</t>
  </si>
  <si>
    <t>Not Applicable</t>
  </si>
  <si>
    <t>Positve</t>
  </si>
  <si>
    <t>Chandigarh</t>
  </si>
  <si>
    <t>Manufacturing</t>
  </si>
  <si>
    <t>Trading</t>
  </si>
  <si>
    <t>Others_Tradings</t>
  </si>
  <si>
    <t>Industry_not_classified_elsewhere_Trading_Segment</t>
  </si>
  <si>
    <t>Industries_not_classified_elsewhere_Trading_Segment</t>
  </si>
  <si>
    <t>Delhi</t>
  </si>
  <si>
    <t>Banking Programme</t>
  </si>
  <si>
    <t>Others_Mfg</t>
  </si>
  <si>
    <t>Industries_not_classified_elsewhere__Mfg_Segment_1</t>
  </si>
  <si>
    <t>Industries_not_classified_elsewhere__Mfg_Segment</t>
  </si>
  <si>
    <t>Industry Margin Programme</t>
  </si>
  <si>
    <t>Banglore</t>
  </si>
  <si>
    <t>Bhopal</t>
  </si>
  <si>
    <t>Jaipur</t>
  </si>
  <si>
    <t>Chennai</t>
  </si>
  <si>
    <t>Resi Owned</t>
  </si>
  <si>
    <t>Resi Stability</t>
  </si>
  <si>
    <t>Min CIBIL</t>
  </si>
  <si>
    <t>Hyderabad</t>
  </si>
  <si>
    <t>Office Owned</t>
  </si>
  <si>
    <t>Pune</t>
  </si>
  <si>
    <t>Property Ownership Proof available (Yes/No)</t>
  </si>
  <si>
    <t>Succession Risk</t>
  </si>
  <si>
    <t>Residence Address</t>
  </si>
  <si>
    <t>Any Other</t>
  </si>
  <si>
    <t>Office Address</t>
  </si>
  <si>
    <t>CIBIL Score is impacted due to prior default on credit card, bouncing and delays due to technical issues, Overdues  charges , TDS related issues, and wrong reporting in CIBIL  etc.</t>
  </si>
  <si>
    <t>Contact Number</t>
  </si>
  <si>
    <t>S. No.</t>
  </si>
  <si>
    <t>SUMMARY : A</t>
  </si>
  <si>
    <t>Borrower ( Main Applicant)</t>
  </si>
  <si>
    <t>Co-applicant's</t>
  </si>
  <si>
    <t>Proposed Loan Amount ( in Lacs )</t>
  </si>
  <si>
    <t>Existing Exposure ( POS )</t>
  </si>
  <si>
    <t>Risk Score V0.0</t>
  </si>
  <si>
    <t>Maximum Eligible Loan Amount as per Risk Score</t>
  </si>
  <si>
    <t>Payout % to the DSA</t>
  </si>
  <si>
    <t>Section B - Due Dilligence Checks</t>
  </si>
  <si>
    <t>Particulars/Report</t>
  </si>
  <si>
    <t>Status</t>
  </si>
  <si>
    <t>Remarks</t>
  </si>
  <si>
    <t>CPV-Residence &amp; Office</t>
  </si>
  <si>
    <t>PD done by and status</t>
  </si>
  <si>
    <t>SMA Dump Check</t>
  </si>
  <si>
    <t>FCU/RCU</t>
  </si>
  <si>
    <t>Dedupe/ Posidex</t>
  </si>
  <si>
    <t>CIBIL</t>
  </si>
  <si>
    <t>Corporate CIBIL</t>
  </si>
  <si>
    <t>Google Search</t>
  </si>
  <si>
    <t>Watchout Investor Check</t>
  </si>
  <si>
    <t>BIFR</t>
  </si>
  <si>
    <t>RBI Defaullter List</t>
  </si>
  <si>
    <t>Independent Reference Check</t>
  </si>
  <si>
    <t>External Rating</t>
  </si>
  <si>
    <t>Priority Sector Lending</t>
  </si>
  <si>
    <t xml:space="preserve">Overall Risk Rating as per AML Guideline </t>
  </si>
  <si>
    <t>Section- C SaveRisk Output</t>
  </si>
  <si>
    <t>SaveRisk Hit</t>
  </si>
  <si>
    <t>Match</t>
  </si>
  <si>
    <t>S.No 2 onwards applicable for SaveRisk "Match" accounts</t>
  </si>
  <si>
    <t>Any Legal Cases underway ?</t>
  </si>
  <si>
    <t>Shareholder details match with our borrower list ?</t>
  </si>
  <si>
    <t xml:space="preserve">Any cross holding in Real Estate / Negative Industry list ? </t>
  </si>
  <si>
    <t xml:space="preserve">Any negative match in the "Media" section ? </t>
  </si>
  <si>
    <t>Other comments</t>
  </si>
  <si>
    <t>Section- D Profile and other details on banking/RTR- very crisp and brief write up</t>
  </si>
  <si>
    <t>Particulars</t>
  </si>
  <si>
    <t>UNDERWRITER'S REMARKS/COMMENTS</t>
  </si>
  <si>
    <t>Promoter Background &amp; Succession</t>
  </si>
  <si>
    <t>Business Model/ Nature of Business</t>
  </si>
  <si>
    <t>Customer/Suppliers Details</t>
  </si>
  <si>
    <t>Financial Comments</t>
  </si>
  <si>
    <t>End Use of Funds</t>
  </si>
  <si>
    <t>Banking</t>
  </si>
  <si>
    <t>Additional Banking Comment if any</t>
  </si>
  <si>
    <t>RTR details</t>
  </si>
  <si>
    <t>Additional RTR Details Comment if any</t>
  </si>
  <si>
    <t>Other Information</t>
  </si>
  <si>
    <t>Section E - Deal Recommendation Merits</t>
  </si>
  <si>
    <t>Deal Merits</t>
  </si>
  <si>
    <t>Section F- Risk &amp; Mitigates</t>
  </si>
  <si>
    <t>Concern/Risk</t>
  </si>
  <si>
    <t>MITIGANTS</t>
  </si>
  <si>
    <t xml:space="preserve">Section G :- Deviation </t>
  </si>
  <si>
    <t>Deviation Detail</t>
  </si>
  <si>
    <t>Level</t>
  </si>
  <si>
    <t>Section H :- Sanction Conditions</t>
  </si>
  <si>
    <t>Sanction Conditions</t>
  </si>
  <si>
    <t>Firm Name</t>
  </si>
  <si>
    <t>Industry &amp; Margin</t>
  </si>
  <si>
    <t>Enter latest yr of financials</t>
  </si>
  <si>
    <t>Audited</t>
  </si>
  <si>
    <t>PROFIT AND LOSS ACCOUNT</t>
  </si>
  <si>
    <t>Sales/Receipts</t>
  </si>
  <si>
    <t>Other Income (Business Related)</t>
  </si>
  <si>
    <t>Other Income (Non Business Related)</t>
  </si>
  <si>
    <t>TOTAL INCOME</t>
  </si>
  <si>
    <t>COST OF SALES</t>
  </si>
  <si>
    <t>Opening Stock</t>
  </si>
  <si>
    <t>Purchases</t>
  </si>
  <si>
    <t>Closing Stock</t>
  </si>
  <si>
    <t>Manufacturing Expenses</t>
  </si>
  <si>
    <t>Wages</t>
  </si>
  <si>
    <t>Gross Profit (as per books)</t>
  </si>
  <si>
    <t>Gross Profit (Excl Non Business Income)</t>
  </si>
  <si>
    <t>Administrative Expenses</t>
  </si>
  <si>
    <t>Selling and Distribution Expenses</t>
  </si>
  <si>
    <t>Bank and Finance Charges</t>
  </si>
  <si>
    <t>Salary to partners/directors NOT coming on loan</t>
  </si>
  <si>
    <t>Interest to partners/directors NOT coming on loan</t>
  </si>
  <si>
    <t>EBIDTA (Incl Int on OD/CC)</t>
  </si>
  <si>
    <t>Interest on OD/CC A/c</t>
  </si>
  <si>
    <t>EBIDTA (Excl Int on OD/CC)</t>
  </si>
  <si>
    <t>Interest to FI/Banks (Other than OD/CC A/c)</t>
  </si>
  <si>
    <t>Interest to Pvt/Outside Parties</t>
  </si>
  <si>
    <t>Depreciation</t>
  </si>
  <si>
    <t>Bad Debts Written Off</t>
  </si>
  <si>
    <t>Other Non Cash Expenditure (Prelim Exp/Def Rev Exp)</t>
  </si>
  <si>
    <t>Salary / Rent paid to Borrowers coming on loan</t>
  </si>
  <si>
    <t>Interest paid to Borrowers coming on loan</t>
  </si>
  <si>
    <t>PBT (as per books)</t>
  </si>
  <si>
    <t>PBT (Excl Non Business Income)</t>
  </si>
  <si>
    <t xml:space="preserve">Tax </t>
  </si>
  <si>
    <t>PAT (as per books)</t>
  </si>
  <si>
    <t>PAT (Excl Non Business Income)</t>
  </si>
  <si>
    <t>Cash Profits (Excl Non Business Income)</t>
  </si>
  <si>
    <t>Actual Cash Profits (CP as above + Sal/Int Borrowers coming on loan)</t>
  </si>
  <si>
    <t>BALANCE SHEET</t>
  </si>
  <si>
    <t>LIABILITIES</t>
  </si>
  <si>
    <t>Capital</t>
  </si>
  <si>
    <t>Reserves and Surplus</t>
  </si>
  <si>
    <t>Total Net Worth</t>
  </si>
  <si>
    <t>Unsecured Loans / Quasi Capital (from Directors/shareholders)</t>
  </si>
  <si>
    <t>Adjusted Net Worth</t>
  </si>
  <si>
    <t>Working Capital Limit from Banks/FI</t>
  </si>
  <si>
    <t>Secured Loans (term and vehicle loans etc)</t>
  </si>
  <si>
    <t>Unsecured Loans (from Banks/FI)</t>
  </si>
  <si>
    <t>Unsecured Loans (others)</t>
  </si>
  <si>
    <t xml:space="preserve">Total Outside Borrowing </t>
  </si>
  <si>
    <t>Current Liabilties and Provisions</t>
  </si>
  <si>
    <t>Sundry Creditors</t>
  </si>
  <si>
    <t>Current Maturity of term loans</t>
  </si>
  <si>
    <t>Deferred Tax Liabilities</t>
  </si>
  <si>
    <t>Other Liabilities</t>
  </si>
  <si>
    <t>Total Liabilities to outsiders</t>
  </si>
  <si>
    <t>LIABILITIES - TOTAL</t>
  </si>
  <si>
    <t>ASSETS</t>
  </si>
  <si>
    <t>Gross Fixed Assets (Excl Plant and Machinery)</t>
  </si>
  <si>
    <t>Gross Plant and Machinery</t>
  </si>
  <si>
    <t>Accumulated Depreciation</t>
  </si>
  <si>
    <t>Net Fixed Assets</t>
  </si>
  <si>
    <t>Investments</t>
  </si>
  <si>
    <t>Investments (Business related)</t>
  </si>
  <si>
    <t>Investments (Non Business related)</t>
  </si>
  <si>
    <t>Current Assets</t>
  </si>
  <si>
    <t>Inventories</t>
  </si>
  <si>
    <t>Debtors &gt; 6 months</t>
  </si>
  <si>
    <t>Debtors &lt; 6 months</t>
  </si>
  <si>
    <t>Cash and Bank</t>
  </si>
  <si>
    <t>Deferred Tax Assets</t>
  </si>
  <si>
    <t>Others</t>
  </si>
  <si>
    <t>Loans and Advances</t>
  </si>
  <si>
    <t>Loans and Advances (Business Related)</t>
  </si>
  <si>
    <t>Loans and Advances (Non Business Related)</t>
  </si>
  <si>
    <t>Miscellaenous Expenditure (to the extent not w/off)/P&amp;L Dr balance</t>
  </si>
  <si>
    <t>ASSETS - TOTAL</t>
  </si>
  <si>
    <t>DIFF -        (Asset - Liabilities)</t>
  </si>
  <si>
    <t>RATIOS</t>
  </si>
  <si>
    <t>Growth in Sales</t>
  </si>
  <si>
    <t>Net Profit Margin Ratio</t>
  </si>
  <si>
    <t>Cash Profit Ratio</t>
  </si>
  <si>
    <t>EBIDTA Ratio</t>
  </si>
  <si>
    <t>Debt Equity Ratio</t>
  </si>
  <si>
    <t>Interest Coverage Ratio</t>
  </si>
  <si>
    <t>Debtor Days</t>
  </si>
  <si>
    <t>Stock Days</t>
  </si>
  <si>
    <t>Creditors Days</t>
  </si>
  <si>
    <t>Net Working Capital Cycle</t>
  </si>
  <si>
    <t>Current Ratio (CL incl OD/CC)</t>
  </si>
  <si>
    <t>CASH FLOW STATEMENT</t>
  </si>
  <si>
    <t>CASH FLOW FROM OPERATIONS</t>
  </si>
  <si>
    <t>Profit After Tax (Excluding Non-Operating Income)</t>
  </si>
  <si>
    <t>Add back: Depreciation</t>
  </si>
  <si>
    <t>Add back: Non Cash exps written off (Prelim Exp/Def Rev)</t>
  </si>
  <si>
    <t>NET CASH ACCRUALS</t>
  </si>
  <si>
    <t>Decrease / (Increase) in current assets</t>
  </si>
  <si>
    <t>Increase / (Decrease) in current liabilities</t>
  </si>
  <si>
    <t>Cash generated from Operations                   (A)</t>
  </si>
  <si>
    <t>Non Operating Income                                     (B)</t>
  </si>
  <si>
    <t>CASH FLOW FROM INVESTING ACTIVITIES</t>
  </si>
  <si>
    <t>Sale/ (Purchase) of Fixed Assets</t>
  </si>
  <si>
    <t>Decrease / (Increase) in investments / Loans &amp; Advances (Business related)</t>
  </si>
  <si>
    <t>Decrease / (Increase) in investments / Loans &amp; Advances (Non Business related)</t>
  </si>
  <si>
    <t xml:space="preserve">Net Cash used in investing activities   (C) </t>
  </si>
  <si>
    <t>CASH FLOW FROM FINANCING ACTIVITIES</t>
  </si>
  <si>
    <t>Increase / (Decrease) in Secured loans</t>
  </si>
  <si>
    <t>Increase / (Decrease) in Unsecured loans</t>
  </si>
  <si>
    <t>Increase / (Decrease) in working capital</t>
  </si>
  <si>
    <t>Increase / (Decrease) in networth</t>
  </si>
  <si>
    <t>Increase / (Decrease) in Funds from partners/director (unsecured loans)</t>
  </si>
  <si>
    <t>Net Cash used in financing activities     (D)</t>
  </si>
  <si>
    <t>Net Increase in cash and cash equivalents   (A+B+C+D)</t>
  </si>
  <si>
    <t>Cash Opening Balance</t>
  </si>
  <si>
    <t>Closing Balance</t>
  </si>
  <si>
    <t>Difference ---- should be zero</t>
  </si>
  <si>
    <t>Name</t>
  </si>
  <si>
    <t>Income Considered or not</t>
  </si>
  <si>
    <t>Proposed Loan Amount</t>
  </si>
  <si>
    <t>Firm 1</t>
  </si>
  <si>
    <t>Firm 2</t>
  </si>
  <si>
    <t>Basis Latest Audited Financials Available</t>
  </si>
  <si>
    <t>Basis Annualised Banking Summation of current running FY</t>
  </si>
  <si>
    <t>Basis Liquid Income Assessment</t>
  </si>
  <si>
    <t>Gross Receipts/Turnover</t>
  </si>
  <si>
    <t>Reported EBIDTA margins (as per financials, in%age terms)</t>
  </si>
  <si>
    <t>Industry / Assessed Margin (in%age terms)</t>
  </si>
  <si>
    <t>Tax Expense</t>
  </si>
  <si>
    <t>EBIDTA as per reported margins (amount in lacs)</t>
  </si>
  <si>
    <t>EBIDTA as per Industry/Assessed margins (amount in lacs)</t>
  </si>
  <si>
    <t>TOTAL EBIDTA as per reported margins (of all the entities)</t>
  </si>
  <si>
    <t>TOTAL EBIDTA as per Industry/Assessed margins (of all the entities)</t>
  </si>
  <si>
    <t>Other Income -Rental Income</t>
  </si>
  <si>
    <t>Total EBIDTA as per reported margins including Other Income</t>
  </si>
  <si>
    <t>TOTAL EBIDTA as per Industry/Assessed margins Including Other Income</t>
  </si>
  <si>
    <t>Existing Annual Obligations (incl CC OD interest obligations)**</t>
  </si>
  <si>
    <t>Proposed Loan's Annual Obligation</t>
  </si>
  <si>
    <t>TOTAL OBLIGATIONS</t>
  </si>
  <si>
    <t>DSCR Basis Reported EBIDTA margin</t>
  </si>
  <si>
    <t>DSCR Basis Industry margin</t>
  </si>
  <si>
    <t>** less than 6 EMIs loan excluded</t>
  </si>
  <si>
    <t>Sr. No.</t>
  </si>
  <si>
    <t xml:space="preserve">Account Holder Name </t>
  </si>
  <si>
    <t>Bank Name</t>
  </si>
  <si>
    <t>Account No.</t>
  </si>
  <si>
    <t>Account Type</t>
  </si>
  <si>
    <t>Sanctioned Limit</t>
  </si>
  <si>
    <t>Peak Utilisation</t>
  </si>
  <si>
    <t>Average Monthly Credits (in lacs)</t>
  </si>
  <si>
    <t>Avg Utilisation</t>
  </si>
  <si>
    <t>Average Nos. of Monthly Credit entries</t>
  </si>
  <si>
    <t>Outward Bounce</t>
  </si>
  <si>
    <t>Lowest ABB of last 6 M</t>
  </si>
  <si>
    <t>Highest ABB of last 6 M</t>
  </si>
  <si>
    <t>Annualised banking credits</t>
  </si>
  <si>
    <t>Is it a business account</t>
  </si>
  <si>
    <t>BTO of business accounts</t>
  </si>
  <si>
    <t>Consolidated figure</t>
  </si>
  <si>
    <t xml:space="preserve">Avg CC/OD Utilization </t>
  </si>
  <si>
    <t>EMI Bounce</t>
  </si>
  <si>
    <t>Capture amount in lacs</t>
  </si>
  <si>
    <t>BANK 1</t>
  </si>
  <si>
    <t>Account Holder Name</t>
  </si>
  <si>
    <t>Business Account or not?</t>
  </si>
  <si>
    <t>Y</t>
  </si>
  <si>
    <t>Type of Account</t>
  </si>
  <si>
    <t>CC/OD Account</t>
  </si>
  <si>
    <t>Sanctioned Limit (in lacs)</t>
  </si>
  <si>
    <t>Month</t>
  </si>
  <si>
    <t>Credits</t>
  </si>
  <si>
    <t>Peak Utilisation Level</t>
  </si>
  <si>
    <t>Utilisation Percentage</t>
  </si>
  <si>
    <t>Nos. of Credit</t>
  </si>
  <si>
    <t>Nos. of Debit</t>
  </si>
  <si>
    <t xml:space="preserve">Current Account </t>
  </si>
  <si>
    <t>Saving Account</t>
  </si>
  <si>
    <t>N</t>
  </si>
  <si>
    <t>Total</t>
  </si>
  <si>
    <t>Annualised Banking Credits</t>
  </si>
  <si>
    <t>Lowest ABB of last 6 months</t>
  </si>
  <si>
    <t>BANK 2</t>
  </si>
  <si>
    <t>BANK 3</t>
  </si>
  <si>
    <t>BANK 4</t>
  </si>
  <si>
    <t>BANK 5</t>
  </si>
  <si>
    <t>Turnover as per VAT return/ ST</t>
  </si>
  <si>
    <t>Monthly/quarterly</t>
  </si>
  <si>
    <t>Monthly</t>
  </si>
  <si>
    <t>Month1/Quarter1</t>
  </si>
  <si>
    <t>Month 2/Quarter 2</t>
  </si>
  <si>
    <t>Quarterly</t>
  </si>
  <si>
    <t>Month 3/Quarter 3</t>
  </si>
  <si>
    <t>Month 4/Quarter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</si>
  <si>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</si>
  <si>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</si>
  <si>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</si>
  <si>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</si>
  <si>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</si>
  <si>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</si>
  <si>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</si>
  <si>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</si>
  <si>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Annualised VAT TO / ST</t>
  </si>
  <si>
    <t>Do not capture turnover as Zero if you don’t have VAT return. It will do wrong calculation.</t>
  </si>
  <si>
    <t>If returns are quarterly, put turnover figure in row no. 4, 5, 6 and 7. And leave other cells blank and do not put zero in other cells.</t>
  </si>
  <si>
    <t>Borrower Name</t>
  </si>
  <si>
    <t>Bank/FI Name</t>
  </si>
  <si>
    <t>Loan Type</t>
  </si>
  <si>
    <t>Loan Category</t>
  </si>
  <si>
    <t>Loan Status (Live /Closed / Will be closed / Not to be obligated)</t>
  </si>
  <si>
    <t>EMI / Interest / Instalment  (Rs. Not in lacs)</t>
  </si>
  <si>
    <t>ROI (mandatory for OD/CC)</t>
  </si>
  <si>
    <t>Loan Start Date</t>
  </si>
  <si>
    <t>Loan End Date</t>
  </si>
  <si>
    <t>MOB Vintage Months</t>
  </si>
  <si>
    <t>Balance Tenor</t>
  </si>
  <si>
    <t>Bank A/c from where EMI validated thru bank statement</t>
  </si>
  <si>
    <t>EMI Date</t>
  </si>
  <si>
    <t>Live Loans EMI</t>
  </si>
  <si>
    <t>Currency Loan</t>
  </si>
  <si>
    <t>Auto Loan (Non Commercial)</t>
  </si>
  <si>
    <t>Secured</t>
  </si>
  <si>
    <t>Auto Loan (Commercial)</t>
  </si>
  <si>
    <t>Unsecured</t>
  </si>
  <si>
    <t>Bill Discounted</t>
  </si>
  <si>
    <t>Term Loan (Prin + Int)</t>
  </si>
  <si>
    <t>Education Loan</t>
  </si>
  <si>
    <t>Commercial Vehicle</t>
  </si>
  <si>
    <t>Equipment Loan</t>
  </si>
  <si>
    <t>Live</t>
  </si>
  <si>
    <t>Home Loan</t>
  </si>
  <si>
    <t>BT - Takeover</t>
  </si>
  <si>
    <t>Letter of Credit</t>
  </si>
  <si>
    <t>Closed</t>
  </si>
  <si>
    <t>Loan Against Receivables</t>
  </si>
  <si>
    <t>Will be closed</t>
  </si>
  <si>
    <t>Mortgage Loan (LAP)</t>
  </si>
  <si>
    <t>Not to be obligated</t>
  </si>
  <si>
    <t>CC/OD Limit</t>
  </si>
  <si>
    <t>Moratorium Loan</t>
  </si>
  <si>
    <t>Structured Loan/Graded EMI</t>
  </si>
  <si>
    <t>Deviation Name</t>
  </si>
  <si>
    <t>Deviation Description</t>
  </si>
  <si>
    <t>Level/Approving Authority</t>
  </si>
  <si>
    <t>Profile</t>
  </si>
  <si>
    <t>Caution Profile</t>
  </si>
  <si>
    <t>ZCM</t>
  </si>
  <si>
    <t>Lady Co-applicant</t>
  </si>
  <si>
    <t>Lady Co-applicant not coming on Loan structure where required</t>
  </si>
  <si>
    <t>CM</t>
  </si>
  <si>
    <t>Shareholding</t>
  </si>
  <si>
    <t>Stakeholders on loan less than 51%</t>
  </si>
  <si>
    <t>Property Owner</t>
  </si>
  <si>
    <t>Property owner not coming on loan structure</t>
  </si>
  <si>
    <t>RCM</t>
  </si>
  <si>
    <t>Banking Quality</t>
  </si>
  <si>
    <t>O/W cheque return &gt; norms</t>
  </si>
  <si>
    <t>NCM</t>
  </si>
  <si>
    <t>Contactability</t>
  </si>
  <si>
    <t>CPV/TVR negative</t>
  </si>
  <si>
    <t>Operational</t>
  </si>
  <si>
    <t>Negative FI due to OGL</t>
  </si>
  <si>
    <t>Dip in absolute EBIDTA ( absolute amount ) upto 15%</t>
  </si>
  <si>
    <t>D-Dupe</t>
  </si>
  <si>
    <t>D-Dupe Negative</t>
  </si>
  <si>
    <t>RCU</t>
  </si>
  <si>
    <t>RCU – Negative/Fraud</t>
  </si>
  <si>
    <t>NCM + FCU Head</t>
  </si>
  <si>
    <t>RCU Referred</t>
  </si>
  <si>
    <t>PEP/ Adverse Media</t>
  </si>
  <si>
    <t>Cases where one of the parties is a politically exposed party or associated with adverse media reports.  (Customer to be treated as ‘High Risk’ and monitored accordingly)</t>
  </si>
  <si>
    <t>CRO + Chief Compliance Officer</t>
  </si>
  <si>
    <t>CRO</t>
  </si>
  <si>
    <t>Type</t>
  </si>
  <si>
    <t>Product 1</t>
  </si>
  <si>
    <t xml:space="preserve">Product 2 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</si>
  <si>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</si>
  <si>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</si>
  <si>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</si>
  <si>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</si>
  <si>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</si>
  <si>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</si>
  <si>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</si>
  <si>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</si>
  <si>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</si>
  <si>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</si>
  <si>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</si>
  <si>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</si>
  <si>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</si>
  <si>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</si>
  <si>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</si>
  <si>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</si>
  <si>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</si>
  <si>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</si>
  <si>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</si>
  <si>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</si>
  <si>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</si>
  <si>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</si>
  <si>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</si>
  <si>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</si>
  <si>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</si>
  <si>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</si>
  <si>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</si>
  <si>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</si>
  <si>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</si>
  <si>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</si>
  <si>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</si>
  <si>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</si>
  <si>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</si>
  <si>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</si>
  <si>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</si>
  <si>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</si>
  <si>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</si>
  <si>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</si>
  <si>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</si>
  <si>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</si>
  <si>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</si>
  <si>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</si>
  <si>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</si>
  <si>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</si>
  <si>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</si>
  <si>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</si>
  <si>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</si>
  <si>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</si>
  <si>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</si>
  <si>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</si>
  <si>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</si>
  <si>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</si>
  <si>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</si>
  <si>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</si>
  <si>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</si>
  <si>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</si>
  <si>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</si>
  <si>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</si>
  <si>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</si>
  <si>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</si>
  <si>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</si>
  <si>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</si>
  <si>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</si>
  <si>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</si>
  <si>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</si>
  <si>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</si>
  <si>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</si>
  <si>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</si>
  <si>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</si>
  <si>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</si>
  <si>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</si>
  <si>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</si>
  <si>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</si>
  <si>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</si>
  <si>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</si>
  <si>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</si>
  <si>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</si>
  <si>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</si>
  <si>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</si>
  <si>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</si>
  <si>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</si>
  <si>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</si>
  <si>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</si>
  <si>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</si>
  <si>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</si>
  <si>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</si>
  <si>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</si>
  <si>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</si>
  <si>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</si>
  <si>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</si>
  <si>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</si>
  <si>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</si>
  <si>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</si>
  <si>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</si>
  <si>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</si>
  <si>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</si>
  <si>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</si>
  <si>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</si>
  <si>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</si>
  <si>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</si>
  <si>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</si>
  <si>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</si>
  <si>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</si>
  <si>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</si>
  <si>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</si>
  <si>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</si>
  <si>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</si>
  <si>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</si>
  <si>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</si>
  <si>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</si>
  <si>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</si>
  <si>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Margin 1</t>
  </si>
  <si>
    <t>Margin 2</t>
  </si>
  <si>
    <t>Margin 3</t>
  </si>
  <si>
    <t>Margin 4</t>
  </si>
  <si>
    <t>Margin 5</t>
  </si>
  <si>
    <t>Margin 6</t>
  </si>
  <si>
    <t>Margin 7</t>
  </si>
  <si>
    <t>Margin 8</t>
  </si>
  <si>
    <t>Margin 9</t>
  </si>
  <si>
    <t>Margin 10</t>
  </si>
  <si>
    <t>Margin 11</t>
  </si>
  <si>
    <t>Margin 12</t>
  </si>
  <si>
    <t>Margin 13</t>
  </si>
  <si>
    <t>Margin 14</t>
  </si>
  <si>
    <t>Margin 15</t>
  </si>
  <si>
    <t>Margin 16</t>
  </si>
  <si>
    <t>Margin 17</t>
  </si>
  <si>
    <t>Margin 18</t>
  </si>
  <si>
    <t>Margin 19</t>
  </si>
  <si>
    <t>Margin 20</t>
  </si>
  <si>
    <t>Margin 21</t>
  </si>
  <si>
    <t>Margin 22</t>
  </si>
  <si>
    <t>Margin 23</t>
  </si>
  <si>
    <t>Margin 24</t>
  </si>
  <si>
    <t>Margin 25</t>
  </si>
  <si>
    <t>Margin 26</t>
  </si>
  <si>
    <t>Margin 27</t>
  </si>
  <si>
    <t>Margin 28</t>
  </si>
  <si>
    <t>Margin 29</t>
  </si>
  <si>
    <t>Margin 30</t>
  </si>
  <si>
    <t>Margin 31</t>
  </si>
  <si>
    <t>Margin 32</t>
  </si>
  <si>
    <t>Margin 33</t>
  </si>
  <si>
    <t>Margin 34</t>
  </si>
  <si>
    <t>Margin 35</t>
  </si>
  <si>
    <t>Margin 36</t>
  </si>
  <si>
    <t>Margin 37</t>
  </si>
  <si>
    <t>Margin 38</t>
  </si>
  <si>
    <t>Margin 39</t>
  </si>
  <si>
    <t>Margin 40</t>
  </si>
  <si>
    <t>Margin 41</t>
  </si>
  <si>
    <t>Margin 42</t>
  </si>
  <si>
    <t>Margin 43</t>
  </si>
  <si>
    <t>Margin 44</t>
  </si>
  <si>
    <t>Margin 45</t>
  </si>
  <si>
    <t>Margin 46</t>
  </si>
  <si>
    <t>Margin 47</t>
  </si>
  <si>
    <t>Margin 48</t>
  </si>
  <si>
    <t>Margin 49</t>
  </si>
  <si>
    <t>Margin 50</t>
  </si>
  <si>
    <t>Margin 51</t>
  </si>
  <si>
    <t>Margin 52</t>
  </si>
  <si>
    <t>Margin 53</t>
  </si>
  <si>
    <t>Margin 54</t>
  </si>
  <si>
    <t>Margin 55</t>
  </si>
  <si>
    <t>Margin 56</t>
  </si>
  <si>
    <t>Margin 57</t>
  </si>
  <si>
    <t>Margin 58</t>
  </si>
  <si>
    <t>Margin 59</t>
  </si>
  <si>
    <t>Margin 60</t>
  </si>
  <si>
    <t>Margin 61</t>
  </si>
  <si>
    <t>Margin 62</t>
  </si>
  <si>
    <t>Margin 63</t>
  </si>
  <si>
    <t>Margin 64</t>
  </si>
  <si>
    <t>Margin 65</t>
  </si>
  <si>
    <t>Margin 66</t>
  </si>
  <si>
    <t>Margin 67</t>
  </si>
  <si>
    <t>Margin 68</t>
  </si>
  <si>
    <t>Margin 69</t>
  </si>
  <si>
    <t>Margin 70</t>
  </si>
  <si>
    <t>Margin 71</t>
  </si>
  <si>
    <t>Margin 72</t>
  </si>
  <si>
    <t>Margin 73</t>
  </si>
  <si>
    <t>Margin 74</t>
  </si>
  <si>
    <t>Margin 75</t>
  </si>
  <si>
    <t>Margin 76</t>
  </si>
  <si>
    <t>Margin 77</t>
  </si>
  <si>
    <t>Margin 78</t>
  </si>
  <si>
    <t>Margin 79</t>
  </si>
  <si>
    <t>Margin 80</t>
  </si>
  <si>
    <t>Margin 81</t>
  </si>
  <si>
    <t>Margin 82</t>
  </si>
  <si>
    <t>Margin 83</t>
  </si>
  <si>
    <t>Margin 84</t>
  </si>
  <si>
    <t>Margin 85</t>
  </si>
  <si>
    <t>Margin 86</t>
  </si>
  <si>
    <t>Margin 87</t>
  </si>
  <si>
    <t>Margin 88</t>
  </si>
  <si>
    <t>Margin 89</t>
  </si>
  <si>
    <t>Margin 90</t>
  </si>
  <si>
    <t>Margin 91</t>
  </si>
  <si>
    <t>Margin 92</t>
  </si>
  <si>
    <t>Margin 93</t>
  </si>
  <si>
    <t>Margin 94</t>
  </si>
  <si>
    <t>Margin 95</t>
  </si>
  <si>
    <t>Margin 96</t>
  </si>
  <si>
    <t>Margin 97</t>
  </si>
  <si>
    <t>Margin 98</t>
  </si>
  <si>
    <t>Margin 99</t>
  </si>
  <si>
    <t>Margin 100</t>
  </si>
  <si>
    <t>Margin 101</t>
  </si>
  <si>
    <t>Margin 102</t>
  </si>
  <si>
    <t>Margin 103</t>
  </si>
  <si>
    <t>Margin 104</t>
  </si>
  <si>
    <t>Margin 105</t>
  </si>
  <si>
    <t>Margin 106</t>
  </si>
  <si>
    <t>Margin 107</t>
  </si>
  <si>
    <t>Margin 108</t>
  </si>
  <si>
    <t>Margin 109</t>
  </si>
  <si>
    <t>Margin 110</t>
  </si>
  <si>
    <t>Margin 111</t>
  </si>
  <si>
    <t>Margin 112</t>
  </si>
  <si>
    <t>Margin 113</t>
  </si>
  <si>
    <t>Agriculture_M</t>
  </si>
  <si>
    <t>Milling_Product__Mfg_Segment_</t>
  </si>
  <si>
    <t>Flour milling</t>
  </si>
  <si>
    <t>Milling of maida</t>
  </si>
  <si>
    <t>Milling of maize</t>
  </si>
  <si>
    <t>Milling of sooji</t>
  </si>
  <si>
    <t>Rice milling</t>
  </si>
  <si>
    <t>Dal (pulses) milling</t>
  </si>
  <si>
    <t>Grain milling other than wheat, rice and dal</t>
  </si>
  <si>
    <t>Vegetable milling (production of flour or meal of dried leguminous vegetables(except dal), of roots or tubers, or of edible nuts)</t>
  </si>
  <si>
    <t>Other grain milling and processing n.e.c.</t>
  </si>
  <si>
    <t>Spices_and_Grams__Mfg_Segment_</t>
  </si>
  <si>
    <t>Grinding and processing of spices</t>
  </si>
  <si>
    <t>Processing of spices</t>
  </si>
  <si>
    <t>Dry_Fruits__Mfg_Segment_</t>
  </si>
  <si>
    <t>Growing of cashews</t>
  </si>
  <si>
    <t>Processing of cashew</t>
  </si>
  <si>
    <t>Fruits_and_Nurts_and_Vegatables__Mfg_Segment_</t>
  </si>
  <si>
    <t>Growing of edible nuts (almonds, cashew nuts, chestnuts, hazelnuts pistachios, walnuts and other nuts)</t>
  </si>
  <si>
    <t>Seed_Related__Mfg_Segment_</t>
  </si>
  <si>
    <t>Growing of pulses (dal) and other leguminous crops such as peas and beans, not used as oilseeds</t>
  </si>
  <si>
    <t>Growing of other oil seeds</t>
  </si>
  <si>
    <t>Growing of vegetable seeds (except beet seed)</t>
  </si>
  <si>
    <t>Growing of vegetable seeds</t>
  </si>
  <si>
    <t>Seed processing for propagation</t>
  </si>
  <si>
    <t>Cleaning and grading of seeds</t>
  </si>
  <si>
    <t>Processing of seeds</t>
  </si>
  <si>
    <t>Auto_Ancilliaries_M</t>
  </si>
  <si>
    <t>Auto_Ancilliaries__Mfg_Segment_</t>
  </si>
  <si>
    <t>Production of automation oil</t>
  </si>
  <si>
    <t>Manufacture of automated machines</t>
  </si>
  <si>
    <t>Manufacture of other automotive components</t>
  </si>
  <si>
    <t>Manufacture of automotive components</t>
  </si>
  <si>
    <t>Manufacture of automotive electrical equipment1</t>
  </si>
  <si>
    <t>Bearings__Mfg_Segment_</t>
  </si>
  <si>
    <t>Manufacture of bearings, gears, gearing and driving elements</t>
  </si>
  <si>
    <t>Manufacture of bearings</t>
  </si>
  <si>
    <t>Valves__Mfg_Segment_</t>
  </si>
  <si>
    <t>Manufacture of other pumps, compressors, taps and valves etc.3</t>
  </si>
  <si>
    <t>Manufacture of fluid valves</t>
  </si>
  <si>
    <t>Manufacture of non fluid valves</t>
  </si>
  <si>
    <t>Automobile_4W_M</t>
  </si>
  <si>
    <t>Authorised_car_dealers_servicing_manufacturers__Mfg_Segment_</t>
  </si>
  <si>
    <t>Manufacture of commercial vehicles such as vans, lorries, over-the-road tractors for semi-trailers etc.1</t>
  </si>
  <si>
    <t>Casting_and_Forgings_M</t>
  </si>
  <si>
    <t>Castings_and_Forgings__Mfg_Segment_</t>
  </si>
  <si>
    <t>Manufacture of other iron and steel casting and products thereof1</t>
  </si>
  <si>
    <t>Manufacture of steel casting products2</t>
  </si>
  <si>
    <t>Casting of non-ferrous metals3</t>
  </si>
  <si>
    <t>Casting of aluminium products1</t>
  </si>
  <si>
    <t>Manufacture of ductile iron castings1</t>
  </si>
  <si>
    <t>Forging, pressing, stamping and roll-forming of metal; powder metallurgy1</t>
  </si>
  <si>
    <t>Cement_M</t>
  </si>
  <si>
    <t>Cement_and_Asbestos_Products__Mfg_Segment_</t>
  </si>
  <si>
    <t>Manufacture of clinkers and cement</t>
  </si>
  <si>
    <t>Manufacture of Portland cement, aluminous cement, slag cement and similar hydraulic cement1</t>
  </si>
  <si>
    <t>Manufacture of articles articles of concrete, cement or artificial stone (tiles, bricks etc.)</t>
  </si>
  <si>
    <t>Manufacture of articles of concrete and cement</t>
  </si>
  <si>
    <t>Manufacture of hume pipes and other pre-fabricated structural components of cement and/or concrete for building or civil engineering</t>
  </si>
  <si>
    <t>Manufacture of other cement and asbestos cement products n.e.c.</t>
  </si>
  <si>
    <t>Chemicals_M</t>
  </si>
  <si>
    <t>Chemicals_petrochemicals_specility_chemicals__Mfg_Segment_</t>
  </si>
  <si>
    <t>Manufacture of basic chemical elements</t>
  </si>
  <si>
    <t>Manufacture of armoatic chemicals</t>
  </si>
  <si>
    <t>Manufacture of organic and inorganic chemical compounds n.e.c.</t>
  </si>
  <si>
    <t>Manufacture of chemical and intermediates</t>
  </si>
  <si>
    <t>Manufacture of chemical compounds</t>
  </si>
  <si>
    <t>Manufacture of special chemicals</t>
  </si>
  <si>
    <t>Manufacture of other agrochemical products n.e.c.</t>
  </si>
  <si>
    <t>Manufacture of essential oils; modification by chemical processes of oils and fats (e.g. by oxidation, polymerization etc.)</t>
  </si>
  <si>
    <t>Manufacture of chemical products or preparations of a kind used in the textiles, paper, leather and like industries</t>
  </si>
  <si>
    <t>Manufacture of chemical blowing agents</t>
  </si>
  <si>
    <t>Manufacture of metal treatment chemicals</t>
  </si>
  <si>
    <t>Manufacture of water treatment chemicals</t>
  </si>
  <si>
    <t>Manufacture of organic &amp; inorganic chemicals</t>
  </si>
  <si>
    <t>Manufacture of homoeopathic or biochemical pharmaceutical preparations1</t>
  </si>
  <si>
    <t>Coal_M</t>
  </si>
  <si>
    <t>Coal_and_Lignite_Minerals__Mfg_Segment_</t>
  </si>
  <si>
    <t>Opencast mining of hard coal1</t>
  </si>
  <si>
    <t>Cleaning, sizing, grading, pulverizing, compressing etc. of coal</t>
  </si>
  <si>
    <t>Other operations relating to mining and agglomeration of hard coal2</t>
  </si>
  <si>
    <t>Coffee_M</t>
  </si>
  <si>
    <t>Coffee_Producers_and_coffee_chains__Mfg_Segment_</t>
  </si>
  <si>
    <t>Coffee curing, roasting, grinding blending etc. and manufacturing of coffee products</t>
  </si>
  <si>
    <t>Commercial_Vehicle_M</t>
  </si>
  <si>
    <t>LCV_HCV_Commercial_Vehicles__Mfg_Segment_</t>
  </si>
  <si>
    <t>Manufacture of commercial vehicles such as vans, lorries, over-the-road tractors for semi-trailers etc.11</t>
  </si>
  <si>
    <t>Cosmetics_and_Toiletries_M</t>
  </si>
  <si>
    <t>Perfumes_cosmetics_toiletries_hair_oil_cream__Mfg_Segment_</t>
  </si>
  <si>
    <t>Manufacture of perfumes and cologne de-eau</t>
  </si>
  <si>
    <t>Manufacture of perfumes</t>
  </si>
  <si>
    <t>Manufacture of cosmetics and toiletries</t>
  </si>
  <si>
    <t>Manufacture of cosmetics</t>
  </si>
  <si>
    <t>Drug_Stores_M</t>
  </si>
  <si>
    <t>Drugs_and_pharmaceuticals_drug_proprietaries_and_druggists_sundries__Mfg_Segment_</t>
  </si>
  <si>
    <t>Manufacture of medicinal substances used in the manufacture of pharmaceuticals: antibiotics, endocrine products, basic vitamins; opium derivatives; sulpha drugs; serums and plasmas; salicylic acid, its salts and esters; glycosides and vegetable alkal1</t>
  </si>
  <si>
    <t>Manufacture of medicinal substances used in the manufacture of pharmaceuticals: antibiotics, endocrine products, basic vitamins; opium derivatives; sulpha drugs; serums and plasmas; salicylic acid, its salts and esters; glycosides and vegetable alkal2</t>
  </si>
  <si>
    <t>Manufacture of pharmaceutical formulations3</t>
  </si>
  <si>
    <t>Manufacture of active pharmaceutical ingredient2</t>
  </si>
  <si>
    <t>Manufacture of allopathic pharmaceutical preparations2</t>
  </si>
  <si>
    <t>Manufacture of `ayurvedic’ or `unani’ pharmaceutical preparation2</t>
  </si>
  <si>
    <t>Manufacture of other pharmaceutical and botanical products n.e.c. like hina powder etc.2</t>
  </si>
  <si>
    <t>Manufacture of pharmaceuticals2</t>
  </si>
  <si>
    <t>Dyes_and_Pigments_M</t>
  </si>
  <si>
    <t>Dyes_and_Pigments__Mfg_Segment_</t>
  </si>
  <si>
    <t>Manufacture of dyes and pigments from any source in basic form or as concentrate1</t>
  </si>
  <si>
    <t>Manufacture of dyes and dye intermediates</t>
  </si>
  <si>
    <t>Manufacture of dyes and pigments from any source in basic form or as concentrate</t>
  </si>
  <si>
    <t>Manufacturer of color pigments</t>
  </si>
  <si>
    <t>Manufacture of prepared pigments, prepared opacifiers and prepared colors, verifiable enamels and glazes engobes and similar preparations of a kind used in the ceramic, enameling or glass industry</t>
  </si>
  <si>
    <t>Electricals_M</t>
  </si>
  <si>
    <t>Electrical_good_and_equipments__Mfg_Segment_</t>
  </si>
  <si>
    <t>Manufacture of electrical insulators and insulating fittings of ceramics</t>
  </si>
  <si>
    <t>Manufacture of metal household articles (plates, saucers, pots, kettles, saucepans, frying pans and other non-electrical utensils, small hand-operated kitchen appliances and accessories)1</t>
  </si>
  <si>
    <t>Manufacture of electrical control panel</t>
  </si>
  <si>
    <t>Manufacture of electrical cables</t>
  </si>
  <si>
    <t>Manufacture of other electrical equipment</t>
  </si>
  <si>
    <t>Manufacture of electrical equipment</t>
  </si>
  <si>
    <t>Manufacture of motor vehicle electrical equipment, such as generators, alternators, spark plugs, ignition wiring harnesses, power window and door systems, assembly of purchased gauges into instrument panels, voltage regulators, etc.1</t>
  </si>
  <si>
    <t>Manufacture of automotive electrical equipment</t>
  </si>
  <si>
    <t>Engineering_M</t>
  </si>
  <si>
    <t>Precision_Dyes_and_Parts_Fasteners__Mfg_Segment_</t>
  </si>
  <si>
    <t>Manufacture of hume pipes and other pre-fabricated structural components of cement and/or concrete for building or civil engineering1</t>
  </si>
  <si>
    <t>Fertiliser_M</t>
  </si>
  <si>
    <t>Fertilisers__Mfg_Segment_</t>
  </si>
  <si>
    <t>Manufacture of urea and other organic fertilizers</t>
  </si>
  <si>
    <t>Manufacture of organic fertilizers</t>
  </si>
  <si>
    <t>Manufacture of straight mixed, compound or complex inorganic fertilizers</t>
  </si>
  <si>
    <t>Manufacture of NPK / mix fertilizers</t>
  </si>
  <si>
    <t>Manufacture of other fertilizers n.e.c.</t>
  </si>
  <si>
    <t>Manufacture of ploughs, manure spreaders, seeders, harrows and similar agricultural machinery for soil preparation, planting or fertilizing, harvesting or threshing machinery2</t>
  </si>
  <si>
    <t>Food_Processing_M</t>
  </si>
  <si>
    <t>Soft_drinks_bottled_water_Non_alcoholic_beverages__Mfg_Segment_</t>
  </si>
  <si>
    <t>Manufacture of mineral water</t>
  </si>
  <si>
    <t>Food_processing__Mfg_Segment_</t>
  </si>
  <si>
    <t>Cafeterias, fast-food restaurants and other food preparation in market stalls</t>
  </si>
  <si>
    <t>Manufacture of packaged snacks</t>
  </si>
  <si>
    <t>Cocoa_Confectionary_Dairy_packaged_food_bakery__Mfg_Segment_</t>
  </si>
  <si>
    <t>Manufacture of cocoa products</t>
  </si>
  <si>
    <t>Manufacture of other cocoa, chocolate, sugar confectionery products n.e.c.1</t>
  </si>
  <si>
    <t>Manufacture of chocolate and chocolate confectionery</t>
  </si>
  <si>
    <t>Manufacture of chocolate confectionery</t>
  </si>
  <si>
    <t>Manufacture of sugar confectionery (except sweetmeats)</t>
  </si>
  <si>
    <t>Manufacture of other cocoa, chocolate, sugar confectionery products n.e.c.</t>
  </si>
  <si>
    <t>Manufacture of sugar confectionery products</t>
  </si>
  <si>
    <t>Manufacture of other dairy products n.e.c.</t>
  </si>
  <si>
    <t>Manufacture of other dairy products</t>
  </si>
  <si>
    <t>Manufacture of other bakery products n.e.c.</t>
  </si>
  <si>
    <t>Marine_Foods_Soya_bean_products__Mfg_Segment_</t>
  </si>
  <si>
    <t>Processing and preserving of fish crustacean and similar foods</t>
  </si>
  <si>
    <t>Processing of cuttlefish</t>
  </si>
  <si>
    <t>Processing of fish</t>
  </si>
  <si>
    <t>Processing and canning of fish</t>
  </si>
  <si>
    <t>Production of fishmeal for human consumption or animal feed1</t>
  </si>
  <si>
    <t>Production, processing and preservation of other fish products n.e.c.</t>
  </si>
  <si>
    <t>Manufacture of fish oil</t>
  </si>
  <si>
    <t>Gems_and_Jewellery_M</t>
  </si>
  <si>
    <t>Gems_and_jewellery__Mfg_Segment_</t>
  </si>
  <si>
    <t>Manufacture of jewellery of gold, silver and other precious or base metal metal clad with precious metals or precious or semi-precious stones, or of combinations of precious metal and precious or semi-precious stones or of other materials</t>
  </si>
  <si>
    <t>Manufacture of gold jewellery</t>
  </si>
  <si>
    <t>Manufacture of diamond jewellery</t>
  </si>
  <si>
    <t>Manufacture of diamond studded jewellery</t>
  </si>
  <si>
    <t>Manufacture of silver jewellery</t>
  </si>
  <si>
    <t>Glass_M</t>
  </si>
  <si>
    <t>Glass_and_Glass_Products__Mfg_Segment_</t>
  </si>
  <si>
    <t>Manufacture of glass in primary or semi-manufactured forms (such as sheets &amp; plate glass) including mirror sheets and wired, colored, tinted, toughened or laminated glass</t>
  </si>
  <si>
    <t>Manufacture of glass fiber (including glass-wool) and yarn of glass fiber nonwoven glass fabrics, mats, boards and similar non-woven products2</t>
  </si>
  <si>
    <t>Manufacture of hollow glassware (bottles, jars etc.) for the conveyance or packing of goods</t>
  </si>
  <si>
    <t>Manufacture of glass bottles</t>
  </si>
  <si>
    <t>Manufacture of other glassware/glass products: articles of glass used in construction such as glass blocks; clock or watch glasses, optical glass and optical glass elements not optically worked; and other glass products (including glass beads) n.e.c.</t>
  </si>
  <si>
    <t>Manufacture of glass rectangular wires</t>
  </si>
  <si>
    <t>Manufacture of other general purpose machinery n.e.c. ( fans intended for industrial applications, exhaust hoods for commercial, laboratory or industrial use; calendaring or other rolling machines other than for metals or glass; gaskets and similar j</t>
  </si>
  <si>
    <t>Manufacture of ophthalmic goods, eyeglasses, sunglasses, lenses ground to prescription, contact lenses, safety goggles etc.</t>
  </si>
  <si>
    <t>Industrial_Equipment_or_Machinery_M</t>
  </si>
  <si>
    <t>Compressors__Mfg_Segment_</t>
  </si>
  <si>
    <t>Manufacture of other pumps, compressors, taps and valves etc.2</t>
  </si>
  <si>
    <t>Manufacture of compressor</t>
  </si>
  <si>
    <t>Industrial_Machinery__Mfg_Segment_</t>
  </si>
  <si>
    <t>Manufacture of weighing machinery (other than sensitive laboratory balances)</t>
  </si>
  <si>
    <t>Manufacture of other general purpose machinery n.e.c. ( fans intended for industrial applications, exhaust hoods for commercial, laboratory or industrial use; calendaring or other rolling machines other than for metals or glass; gaskets and similar j2</t>
  </si>
  <si>
    <t>Manufacture of various parts for machinery</t>
  </si>
  <si>
    <t>Manufacture of ploughs, manure spreaders, seeders, harrows and similar agricultural machinery for soil preparation, planting or fertilizing, harvesting or threshing machinery</t>
  </si>
  <si>
    <t>Manufacture of spraying machinery for agricultural use</t>
  </si>
  <si>
    <t>Manufacture of other agricultural and forestry machinery n.e.c.</t>
  </si>
  <si>
    <t>Manufacture of agricultural machinery</t>
  </si>
  <si>
    <t>Manufacture of metal-forming machinery and machine tools n.e.c</t>
  </si>
  <si>
    <t>Manufacture of boring, cutting, sinking and tunneling machinery (whether or not for underground use)</t>
  </si>
  <si>
    <t>Manufacture of concrete and mortar mixers, piled rivers and pile-extractors, mortar spreaders, bitumen spreaders, concrete surfacing machinery</t>
  </si>
  <si>
    <t>Manufacture of parts and accessories for machinery/equipment used by construction and mining industries</t>
  </si>
  <si>
    <t>Manufacture of other machinery for mining, quarrying and construction n.e.c.</t>
  </si>
  <si>
    <t>Manufacture of machinery for the dairy industry</t>
  </si>
  <si>
    <t>Manufacture of machinery for the grain milling industry</t>
  </si>
  <si>
    <t>Manufacture of machinery for the bakery industry or for making macaroni, noodles, pasta etc.</t>
  </si>
  <si>
    <t>Manufacture of machinery for the extraction or preparation of animal or vegetable fats or oils</t>
  </si>
  <si>
    <t>Manufacture of machinery for the preparation of tobacco and for the making of cigarettes or cigars, or for pipe or chewing tobacco or snuff</t>
  </si>
  <si>
    <t>Manufacture of other machinery for the industrial preparation or manufacture of food or drink n.e.c. (including tea or coffee making machines)</t>
  </si>
  <si>
    <t>Manufacture of tea blending machinery</t>
  </si>
  <si>
    <t>Manufacture of machinery for preparation of textile fibers, spinning machines, machines for preparing textile yarns, weaving machines (looms), including hand looms, knitting machines</t>
  </si>
  <si>
    <t>Manufacture of textile printing machinery</t>
  </si>
  <si>
    <t>Manufacture of machinery for washing, bleaching, dyeing, dressing, finishing coating or impregnating textile fabrics, machines for reeling, unreeling, folding, cutting or pinking textile fabrics, and similar machinery for fabric processing</t>
  </si>
  <si>
    <t>Manufacture of machinery for textile</t>
  </si>
  <si>
    <t>Manufacture of ironing machines, commercial washing and drying machines, dry-cleaning machines and other laundry machinery</t>
  </si>
  <si>
    <t>Manufacture of machinery for preparing, tanning or working hides, skins or leather, machinery for making or repairing footwear or other articles of hides, skins, leather or fur skins</t>
  </si>
  <si>
    <t>Manufacture of other machinery for textiles, apparel and leather production n.e.c.</t>
  </si>
  <si>
    <t>Manufacture of machinery for making paper pulp, paper, paperboard and articles of paper board</t>
  </si>
  <si>
    <t>Manufacture of machinery for working soft rubber or plastics or for the</t>
  </si>
  <si>
    <t>Manufacture of other special-purpose machinery n.e.c.</t>
  </si>
  <si>
    <t xml:space="preserve">Manufacture of machinery for feeding </t>
  </si>
  <si>
    <t>Manufacture of laboratory apparatus (laboratory ultrasonic cleaning machinery, laboratory sterilizers, laboratory type distilling apparatus, laboratory centrifuges etc.)</t>
  </si>
  <si>
    <t>Machine_Tools__Mfg_Segment_</t>
  </si>
  <si>
    <t>Manufacture of machine tools for turning, drilling, milling, shaping, planning, boring, grinding etc.2</t>
  </si>
  <si>
    <t>Manufacture of parts and accessories for the machine tools listed above</t>
  </si>
  <si>
    <t>Manufacture of metal-forming machinery and machine tools n.e.c2</t>
  </si>
  <si>
    <t>Manufacture of machine tools for turning, drilling, milling, shaping, planning, boring, grinding etc.</t>
  </si>
  <si>
    <t>Engines__Mfg_Segment_</t>
  </si>
  <si>
    <t>Manufacture of power generators (except battery charging alternators for internal combustion engines), motor generator sets (except turbine generator set units)2</t>
  </si>
  <si>
    <t>Manufacture of electric motors (except internal combustion engine starting motors)2</t>
  </si>
  <si>
    <t>Manufacture of engines and turbines, except aircraft, vehicle and cycle engines</t>
  </si>
  <si>
    <t>Industrial_Furnaces__Mfg_Segment_</t>
  </si>
  <si>
    <t>Manufacture of ovens, furnaces and furnace burners</t>
  </si>
  <si>
    <t>Switching_Appratus__Mfg_Segment_</t>
  </si>
  <si>
    <t>Manufacture of switchgear</t>
  </si>
  <si>
    <t>Manufacture of switch, switch box, lamp holders, lugs etc.</t>
  </si>
  <si>
    <t>Manufacture of switch</t>
  </si>
  <si>
    <t>Pumps__Mfg_Segment_</t>
  </si>
  <si>
    <t>Manufacture of other pumps, compressors, taps and valves etc.</t>
  </si>
  <si>
    <t>Manufacture of fluid pumps</t>
  </si>
  <si>
    <t>General_Purpose_Machinery__Mfg_Segment_</t>
  </si>
  <si>
    <t>Manufacture of other general purpose machinery n.e.c. ( fans intended for industrial applications, exhaust hoods for commercial, laboratory or industrial use; calendaring or other rolling machines other than for metals or glass; gaskets and similar j1</t>
  </si>
  <si>
    <t>Jute_M</t>
  </si>
  <si>
    <t>Jute__Mfg_Segment_</t>
  </si>
  <si>
    <t>Manufacture of carpets, and other floor coverings made of jute, Mesta and coir</t>
  </si>
  <si>
    <t>Manufacture of coir and jute mats</t>
  </si>
  <si>
    <t>Manufacture of jute bags</t>
  </si>
  <si>
    <t>Leather_M</t>
  </si>
  <si>
    <t>Luggage_and_Leather_Goods_or_other_leather_prodycts__Mfg_Segment_</t>
  </si>
  <si>
    <t>Manufacture of leather footwear such as shoes, sandals, chappals, leather-cum-rubber/plastic cloth sandles and chappals</t>
  </si>
  <si>
    <t>Manufacture of leather footwear</t>
  </si>
  <si>
    <t>Manufacture of footwear made primarily of vulcanized or molded rubber and plastic.1</t>
  </si>
  <si>
    <t>Liquor_or_Breweries_or_imfi_M</t>
  </si>
  <si>
    <t>Beer_Wine_and_Distilled_Alcoholic_Beverages__Mfg_Segment_</t>
  </si>
  <si>
    <t>Manufacture of beer</t>
  </si>
  <si>
    <t>Manufacture of distilled, potable, alcoholic beverages such as whisky, brandy, gin, “mixed drinks” etc.</t>
  </si>
  <si>
    <t>Live_Stock_M</t>
  </si>
  <si>
    <t>Animal_Feed__Mfg_Segment_</t>
  </si>
  <si>
    <t>Production of fishmeal for human consumption or animal feed</t>
  </si>
  <si>
    <t>Metals_aluminium_M</t>
  </si>
  <si>
    <t>Aluminium_and_Aluminium_Products__manufacturers___Mfg_Segment_</t>
  </si>
  <si>
    <t>Mining of Aluminium ore (bauxite)1</t>
  </si>
  <si>
    <t>Manufacture of aluminium powder</t>
  </si>
  <si>
    <t>Manufacture of Portland cement, aluminous cement, slag cement and similar hydraulic cement</t>
  </si>
  <si>
    <t>Manufacture of Aluminum from alumina and by other methods and products of aluminum and alloys</t>
  </si>
  <si>
    <t>Manufacture of aluminium products</t>
  </si>
  <si>
    <t>Manufacture of aluminium extrusions</t>
  </si>
  <si>
    <t>Manufacture of aluminium ingots</t>
  </si>
  <si>
    <t>Manufacture of aluminium alloys</t>
  </si>
  <si>
    <t>Casting of aluminium products</t>
  </si>
  <si>
    <t>Manufacture of aluminium utensils</t>
  </si>
  <si>
    <t>Manufacture of other electronic and electric wires and cables (insulated wire and cable made of steel, copper, aluminum)12</t>
  </si>
  <si>
    <t>Manufacture of aluminium wires</t>
  </si>
  <si>
    <t>Metals_copper_M</t>
  </si>
  <si>
    <t>Copper_and_Copper_Products__Mfg_Segment_</t>
  </si>
  <si>
    <t>Manufacture of Copper from ore, and other copper products and alloys</t>
  </si>
  <si>
    <t>Manufacture of copper products</t>
  </si>
  <si>
    <t>Manufacture of other electronic and electric wires and cables (insulated wire and cable made of steel, copper, aluminum)1</t>
  </si>
  <si>
    <t>Manufacture of copper wires</t>
  </si>
  <si>
    <t>Metals_Iron_and_Steel_M</t>
  </si>
  <si>
    <t>Iron_Steel_and_Steel_Alloys_Wires_and_Cables__Mfg_Segment_</t>
  </si>
  <si>
    <t>Mining of iron ores2</t>
  </si>
  <si>
    <t>Manufacture of direct reduction of iron (sponge iron) and other spongy ferrous products</t>
  </si>
  <si>
    <t>Manufacture of sponge iron</t>
  </si>
  <si>
    <t>Manufacture of tube and tube fittings of basic iron and steel1</t>
  </si>
  <si>
    <t>Manufacture of other basic iron and steel n.e.c11</t>
  </si>
  <si>
    <t>Manufacture of tubes, pipes and hollow profiles and of tube or pipe fittings of cast-iron/cast-steel1</t>
  </si>
  <si>
    <t>Manufacture of other iron and steel casting and products thereof12</t>
  </si>
  <si>
    <t>Manufacture of iron casted products</t>
  </si>
  <si>
    <t>Manufacture of ductile iron castings</t>
  </si>
  <si>
    <t>Manufacture of galvanized iron wires</t>
  </si>
  <si>
    <t>Manufacture of steel in ingots or other primary forms, and other semi-finished products of steel</t>
  </si>
  <si>
    <t>Manufacture of mild steel ingots</t>
  </si>
  <si>
    <t>Manufacture of steel in ingots</t>
  </si>
  <si>
    <t>Manufacture of steel mats</t>
  </si>
  <si>
    <t>Manufacture of steel rolls</t>
  </si>
  <si>
    <t>Manufacture of hot-rolled and cold-rolled products of steel</t>
  </si>
  <si>
    <t xml:space="preserve">Manufacture of cold rolled steel products </t>
  </si>
  <si>
    <t>Manufacture of other structured steel products</t>
  </si>
  <si>
    <t>Manufacture of hot rolled steel products</t>
  </si>
  <si>
    <t>Manufacture of stainless steel products</t>
  </si>
  <si>
    <t>Manufacture of tube and tube fittings of basic iron and steel</t>
  </si>
  <si>
    <t>Manufacture of railway track materials (unassembled rails) of steel</t>
  </si>
  <si>
    <t>Manufacture of wire of steel by cold drawing or stretching</t>
  </si>
  <si>
    <t>Manufacture of other basic iron and steel n.e.c</t>
  </si>
  <si>
    <t>Manufacture of alloy steel products</t>
  </si>
  <si>
    <t>Manufacture of other steel products</t>
  </si>
  <si>
    <t>Manufacture of tubes, pipes and hollow profiles and of tube or pipe fittings of cast-iron/cast-steel12</t>
  </si>
  <si>
    <t>Manufacture of steel pipes 1</t>
  </si>
  <si>
    <t>Manufacture of steel strips/tubes</t>
  </si>
  <si>
    <t>Manufacture of other iron and steel casting and products thereof</t>
  </si>
  <si>
    <t>Manufacture of steel products</t>
  </si>
  <si>
    <t>Manufacture of steel casting products</t>
  </si>
  <si>
    <t>Manufacture of steel scaffolding</t>
  </si>
  <si>
    <t>Fabrication of structured steel</t>
  </si>
  <si>
    <t>Manufacture of stainless steel utensils</t>
  </si>
  <si>
    <t>Manufacture of steel bathroom accessories</t>
  </si>
  <si>
    <t>Manufacture of other electronic and electric wires and cables (insulated wire and cable made of steel, copper, aluminum)</t>
  </si>
  <si>
    <t>Manufacture of steel wires</t>
  </si>
  <si>
    <t>Metals_others_M</t>
  </si>
  <si>
    <t>other_than_iron_and_steel_zince_copper_aluminium__Mfg_Segment_</t>
  </si>
  <si>
    <t>Manufacture of other non-ferrous metals n.e.c.</t>
  </si>
  <si>
    <t>Casting of non-ferrous metals</t>
  </si>
  <si>
    <t>Manufacture of metal frameworks or skeletons for construction and parts thereof (towers, masts, trusses, bridges etc.)1</t>
  </si>
  <si>
    <t>Manufacture of other structural metal products</t>
  </si>
  <si>
    <t>Manufacture of metal containers for compressed or liquefied gas</t>
  </si>
  <si>
    <t>Manufacture of metal reservoirs, tanks and similar containers</t>
  </si>
  <si>
    <t>Forging, pressing, stamping and roll-forming of metal; powder metallurgy</t>
  </si>
  <si>
    <t>Manufacture of precision sheet metal fabrication</t>
  </si>
  <si>
    <t>Manufacture of sheet metal</t>
  </si>
  <si>
    <t>Machining; treatment and coating of metals</t>
  </si>
  <si>
    <t>Manufacture of metal fasteners (nails, rivets, tacks, pins, staples, washers and similar non-threaded products and nuts, bolts, screws and other threaded products)</t>
  </si>
  <si>
    <t>Manufacture of brass metal fasteners</t>
  </si>
  <si>
    <t>Manufacture of metal fasteners</t>
  </si>
  <si>
    <t>Manufacture of metal containers</t>
  </si>
  <si>
    <t>Manufacture of metal cable and other articles made of wire (except for electric transmission)</t>
  </si>
  <si>
    <t>Manufacture of metal household articles (plates, saucers, pots, kettles, saucepans, frying pans and other non-electrical utensils, small hand-operated kitchen appliances and accessories)</t>
  </si>
  <si>
    <t>Manufacture of metal sanitary ware such as baths, sinks, washbasins and similar articles</t>
  </si>
  <si>
    <t>Manufacture of metal sanitary ware</t>
  </si>
  <si>
    <t>Manufacture of reinforced safes, vaults, strong room doors, gates and metal goods for office use (other than office furniture) and other purposes</t>
  </si>
  <si>
    <t>Manufacture of other fabricated metal products n.e.c.</t>
  </si>
  <si>
    <t>Manufacture of fabricated metal products</t>
  </si>
  <si>
    <t>Metals_zinc_M</t>
  </si>
  <si>
    <t>Zinc__Mfg_Segment_</t>
  </si>
  <si>
    <t>Manufacturing of lead, zinc and tin products and alloys</t>
  </si>
  <si>
    <t>Manufacture of zinc casted products</t>
  </si>
  <si>
    <t>Mining_M</t>
  </si>
  <si>
    <t>Mining__Mfg_Segment_</t>
  </si>
  <si>
    <t>Opencast mining of hard coal</t>
  </si>
  <si>
    <t>Other operations relating to mining and agglomeration of hard coal</t>
  </si>
  <si>
    <t>Mining of iron ores</t>
  </si>
  <si>
    <t>Mining of Aluminium ore (bauxite)</t>
  </si>
  <si>
    <t>Mining of manganese ore</t>
  </si>
  <si>
    <t>Mining of chromium ore</t>
  </si>
  <si>
    <t>Mining of precious metal ore (gold, silver)</t>
  </si>
  <si>
    <t>Mining of precious metal ore (gold)</t>
  </si>
  <si>
    <t>Mining of precious metal ore (silver)</t>
  </si>
  <si>
    <t>Mining of lead and zinc ore</t>
  </si>
  <si>
    <t>Mining of lead and zinc ores</t>
  </si>
  <si>
    <t>Mining of other non-ferrous metal ores, n.e.c. [titanium (limonite and rutile),niobium, tantalum, vanadium or zirconium ores; tin bearing ores and, nickel, cobalt, tungsten, molybdenum, antimony and other non-ferrous metal ores]</t>
  </si>
  <si>
    <t>Mining of antimony</t>
  </si>
  <si>
    <t>Mining of cobalt</t>
  </si>
  <si>
    <t>Mining of molybdenum</t>
  </si>
  <si>
    <t>Mining of nickel</t>
  </si>
  <si>
    <t>Mining of niobium</t>
  </si>
  <si>
    <t>Mining of other non-ferrous metal ores</t>
  </si>
  <si>
    <t>Mining of tantalum</t>
  </si>
  <si>
    <t>Mining of tin bearing ores</t>
  </si>
  <si>
    <t>Mining of titanium (ilmenite and rutile)</t>
  </si>
  <si>
    <t>Mining of tungsten</t>
  </si>
  <si>
    <t>Mining of vanadium or zirconium ores</t>
  </si>
  <si>
    <t>Mining of dolomite</t>
  </si>
  <si>
    <t>Mining of gypsum including selenite</t>
  </si>
  <si>
    <t>Mining/quarrying of limestone, lime shell, ‘kankar’ and other calcareous minerals including calcite, chalk and shale</t>
  </si>
  <si>
    <t>Mining/quarrying of calcite</t>
  </si>
  <si>
    <t>Mining/quarrying of chalk</t>
  </si>
  <si>
    <t>Mining/quarrying of limestone</t>
  </si>
  <si>
    <t>Mining/quarrying of other calcareous minerals</t>
  </si>
  <si>
    <t>Mining/quarrying of shale</t>
  </si>
  <si>
    <t>Mining/quarrying of limeshell</t>
  </si>
  <si>
    <t>Mining of clays (kaolin, ball clay, wollastonite, bentonite, fuller’s earth, fire clay etc.)</t>
  </si>
  <si>
    <t>Mining of ball clay</t>
  </si>
  <si>
    <t>Mining of bentonite</t>
  </si>
  <si>
    <t>Mining of fire clay</t>
  </si>
  <si>
    <t>Mining of fuller’s earth</t>
  </si>
  <si>
    <t>Mining of kaolin</t>
  </si>
  <si>
    <t>Mining of other clays</t>
  </si>
  <si>
    <t>Mining of wollastonite</t>
  </si>
  <si>
    <t>Mining of refractory non-clay minerals (andalusite, kyanite, sillimanite, dunite, diaspore magnesite, diaspore, magnesite)</t>
  </si>
  <si>
    <t>Mining of andalusite</t>
  </si>
  <si>
    <t>Mining of diaspore magnesite</t>
  </si>
  <si>
    <t>Mining of dunite</t>
  </si>
  <si>
    <t>Mining of kyanite</t>
  </si>
  <si>
    <t xml:space="preserve">Mining of refractory non-clay minerals </t>
  </si>
  <si>
    <t>Mining of sillimanite</t>
  </si>
  <si>
    <t>Mining of native sulphur or pyrites and pyrrhotites valued chiefly for sulphur</t>
  </si>
  <si>
    <t>Mining of native sulphur</t>
  </si>
  <si>
    <t>Mining of pyrites and pyrrhotites valued chiefly</t>
  </si>
  <si>
    <t>Mining of natural phosphates including apatite minerals</t>
  </si>
  <si>
    <t>Mining of apatite minerals</t>
  </si>
  <si>
    <t>Mining of natural phosphates</t>
  </si>
  <si>
    <t>Mining of earth colors (ochre including red oxide).</t>
  </si>
  <si>
    <t>Mining of earth colours</t>
  </si>
  <si>
    <t>Mining of ochre</t>
  </si>
  <si>
    <t>Mining of red oxide</t>
  </si>
  <si>
    <t>Mining of fluorspar</t>
  </si>
  <si>
    <t>Mining of barytes</t>
  </si>
  <si>
    <t>Mining of potash bearing salts/minerals; borate minerals and other fertilizer and chemical minerals n.e.c.</t>
  </si>
  <si>
    <t>Mining of borate minerals</t>
  </si>
  <si>
    <t>Mining of other fertiliser and chemical minerals</t>
  </si>
  <si>
    <t>Mining of potash bearing mineral</t>
  </si>
  <si>
    <t>Mining of potash bearing salts</t>
  </si>
  <si>
    <t>Salt mining, quarrying, screening etc.</t>
  </si>
  <si>
    <t>Mining of gemstones (agate, diamond, emerald, garnet (gem), jasper, rubby/sapphire etc.</t>
  </si>
  <si>
    <t>Mining of agate</t>
  </si>
  <si>
    <t>Mining of diamond</t>
  </si>
  <si>
    <t>Mining of emerald</t>
  </si>
  <si>
    <t>Mining of garnet (gem)</t>
  </si>
  <si>
    <t>Mining of gemstones</t>
  </si>
  <si>
    <t>Mining of jasper</t>
  </si>
  <si>
    <t>Mining of rubby/saphire</t>
  </si>
  <si>
    <t>Mining and quarrying of abrasive materials (pumice stone, emery, corundum, garnet and other natural abrasives)</t>
  </si>
  <si>
    <t>Mining and quarrying of abrasive materials</t>
  </si>
  <si>
    <t>Mining and quarrying of corundum</t>
  </si>
  <si>
    <t>Mining and quarrying of emery</t>
  </si>
  <si>
    <t>Mining and quarrying of garnet</t>
  </si>
  <si>
    <t>Mining and quarrying of other natural abrasives</t>
  </si>
  <si>
    <t>Mining and quarrying pumice stone</t>
  </si>
  <si>
    <t>Mining of mica</t>
  </si>
  <si>
    <t>Mining of natural graphite</t>
  </si>
  <si>
    <t>Mining of asbestos</t>
  </si>
  <si>
    <t>Mining of vermiculite, perlite and chlorites</t>
  </si>
  <si>
    <t>Mining of chlorites</t>
  </si>
  <si>
    <t>Mining of perlite</t>
  </si>
  <si>
    <t>Mining of vermiculite</t>
  </si>
  <si>
    <t>Mining of felspar and silica minerals including quartz, quartzite and fuch. Quartzite</t>
  </si>
  <si>
    <t>Mining of felspar</t>
  </si>
  <si>
    <t>Mining of quartz</t>
  </si>
  <si>
    <t>Mining of quartzite and fuch. quartzite</t>
  </si>
  <si>
    <t>Mining of silica minerals</t>
  </si>
  <si>
    <t>Mining of talc/steatite</t>
  </si>
  <si>
    <t>Mining of talc</t>
  </si>
  <si>
    <t>Mining of laterite, diatomite and siliceous fossil meals (e.g. diatomite) and other natural fluxes, natural asphalt or bitumen and other mining n.e.c.</t>
  </si>
  <si>
    <t>Mining of bitumen</t>
  </si>
  <si>
    <t>Mining of diatomite</t>
  </si>
  <si>
    <t>Mining of laterite</t>
  </si>
  <si>
    <t>Mining of other</t>
  </si>
  <si>
    <t>Mining of other natural fluxes</t>
  </si>
  <si>
    <t>Mining of silicious fossil meals</t>
  </si>
  <si>
    <t>Mining ofnatural asphalt</t>
  </si>
  <si>
    <t>Packaging_M</t>
  </si>
  <si>
    <t>Packaging_Material__Mfg_Segment_</t>
  </si>
  <si>
    <t>Manufacture of HDPE packaging material</t>
  </si>
  <si>
    <t>Plastic_Packaging_Goods__Mfg_Segment_</t>
  </si>
  <si>
    <t>Manufacture of plastic articles for the packing of goods (plastic bags, sacks, containers, boxes, cases, carboys, bottles etc.)1</t>
  </si>
  <si>
    <t>Manufacture of flexible packagingg</t>
  </si>
  <si>
    <t>Paints_M</t>
  </si>
  <si>
    <t>Paints_and_Varnishes__Mfg_Segment_</t>
  </si>
  <si>
    <t>Manufacture of paints and varnishes, enamels or lacquers</t>
  </si>
  <si>
    <t>Manufacture of paints</t>
  </si>
  <si>
    <t>Manufacture of caulking compounds and similar non-refractory filling or surfacing preparations, mastics, prepared paint or varnish removers, organic composite solvents and thinners and other related products n.e.c.</t>
  </si>
  <si>
    <t>Paper_M</t>
  </si>
  <si>
    <t>Paper_and_Paper_Products__Mfg_Segment_</t>
  </si>
  <si>
    <t>Manufacture of packing paper</t>
  </si>
  <si>
    <t>Manufacture of other special purpose paper (excluding computer stationary)</t>
  </si>
  <si>
    <t>Manufacture of paper board, straw board</t>
  </si>
  <si>
    <t>Manufacture of paper board</t>
  </si>
  <si>
    <t>Manufacture of other primary paper materials including composite paper and paper board n.e.c.</t>
  </si>
  <si>
    <t>Manufacture of kraft paper</t>
  </si>
  <si>
    <t>Manufacture of corrugated paper and paperboard</t>
  </si>
  <si>
    <t>Manufacture of corrugated paper board containers</t>
  </si>
  <si>
    <t>Manufacture of other containers of paper and paperboard n.e.c.</t>
  </si>
  <si>
    <t>Manufacture of paper cups, saucers, plates, hoops, cones and other similar products</t>
  </si>
  <si>
    <t>Manufacture of paper cup</t>
  </si>
  <si>
    <t>Manufacture of printing, writing and photocopying paper ready for use</t>
  </si>
  <si>
    <t>Manufacture of writing &amp; printing paper</t>
  </si>
  <si>
    <t>Manufacture of paper pulp articles other than containers (such as egg trays)</t>
  </si>
  <si>
    <t>Manufacture of wall paper</t>
  </si>
  <si>
    <t>Manufacture of carbon paper &amp; stationary items</t>
  </si>
  <si>
    <t>Manufacture of other paper products n.e.c.</t>
  </si>
  <si>
    <t>Manufacture of paper roll</t>
  </si>
  <si>
    <t>Manufacture of paper stationery product</t>
  </si>
  <si>
    <t>Manufacture of photo graphic color paper</t>
  </si>
  <si>
    <t>Pesticides_M</t>
  </si>
  <si>
    <t>Pesticied__Mfg_Segment_</t>
  </si>
  <si>
    <t>Manufacture of pesticides</t>
  </si>
  <si>
    <t>Pharmaceuticals_M</t>
  </si>
  <si>
    <t>Biotech_Research__Mfg_Segment_</t>
  </si>
  <si>
    <t>Manufacture of medicinal substances used in the manufacture of pharmaceuticals: antibiotics, endocrine products, basic vitamins; opium derivatives; sulpha drugs; serums and plasmas; salicylic acid, its salts and esters; glycosides and vegetable alkal1x</t>
  </si>
  <si>
    <t>CRAMS_or_Formulations_or_API_or_Ayurveda_or_Bulk_Drugs__Mfg_Segment_</t>
  </si>
  <si>
    <t>Manufacture of medicinal substances used in the manufacture of pharmaceuticals: antibiotics, endocrine products, basic vitamins; opium derivatives; sulpha drugs; serums and plasmas; salicylic acid, its salts and esters; glycosides and vegetable alkal</t>
  </si>
  <si>
    <t>Manufacture of allopathic mediciness</t>
  </si>
  <si>
    <t>Manufacture of ayurvedic medicinal productss</t>
  </si>
  <si>
    <t>Manufacture of pharmaceutical formulations</t>
  </si>
  <si>
    <t>Manufacture of active pharmaceutical ingredient</t>
  </si>
  <si>
    <t>Manufacture of allopathic pharmaceutical preparations</t>
  </si>
  <si>
    <t>Manufacture of allopathic medicines</t>
  </si>
  <si>
    <t>Manufacture of `ayurvedic’ or `unani’ pharmaceutical preparation</t>
  </si>
  <si>
    <t>Manufacture of ayurvedic medicinal products</t>
  </si>
  <si>
    <t>Manufacture of veterinary preparations</t>
  </si>
  <si>
    <t>Manufacture of veterinary formulations</t>
  </si>
  <si>
    <t>Manufacture of medical impregnated wadding, gauze, bandages, dressings, surgical gut string etc.</t>
  </si>
  <si>
    <t>Manufacture of other pharmaceutical and botanical products n.e.c. like hina powder etc.</t>
  </si>
  <si>
    <t>Manufacture of contrast media intermediaries</t>
  </si>
  <si>
    <t>Manufacture of drug intermediaries</t>
  </si>
  <si>
    <t>Manufacture of iodine derivatives</t>
  </si>
  <si>
    <t>Manufacture of pharmaceuticals</t>
  </si>
  <si>
    <t>Photographic_and_Allied_Products_M</t>
  </si>
  <si>
    <t>Photgraphic_and_Allied_Products__Mfg_Segment_</t>
  </si>
  <si>
    <t>Manufacture of printing, writing and photocopying paper ready for uses</t>
  </si>
  <si>
    <t>Pipes_M</t>
  </si>
  <si>
    <t>Manufacturing_and_sales_of_pipes_PVC_including_dealers__Mfg_Segment_</t>
  </si>
  <si>
    <t>Manufacture of rubber plates, sheets, strips, rods, tubes, pipes, hoses and profile -shapes etc</t>
  </si>
  <si>
    <t>Manufacture of HDPE pipe fittings</t>
  </si>
  <si>
    <t>Manufacture of HDPE pipes</t>
  </si>
  <si>
    <t>Manufacture of PVC pipe fittings</t>
  </si>
  <si>
    <t>Manufacture of PVC pipes</t>
  </si>
  <si>
    <t>Manufacture of hume pipes and other pre-fabricated structural components of cement and/or concrete for building or civil engineerings</t>
  </si>
  <si>
    <t>Manufacture of tubes, pipes and hollow profiles and of tube or pipe fittings of cast-iron/cast-steel</t>
  </si>
  <si>
    <t>Manufacture of pipe fittings</t>
  </si>
  <si>
    <t>Manufacture of welded pipes</t>
  </si>
  <si>
    <t>Plastics_M</t>
  </si>
  <si>
    <t>Polymers__Mfg_Segment_</t>
  </si>
  <si>
    <t>Manufacture of polymer/ synthetic / PVC water storage tanks</t>
  </si>
  <si>
    <t>Manufacture of display components (plasma, polymer, LCD, LED)</t>
  </si>
  <si>
    <t>Plastic_Films__Mfg_Segment_</t>
  </si>
  <si>
    <t>Manufacture of plastic films</t>
  </si>
  <si>
    <t>Manufacture of plastic in primary forms</t>
  </si>
  <si>
    <t>Plastic_tubes_and_sheets_and_other_plastic_products_plastic_resins_thermoplastics__Mfg_Segment_</t>
  </si>
  <si>
    <t>Manufacture of footwear made primarily of vulcanized or molded rubber and plastic</t>
  </si>
  <si>
    <t>Manufacture of semi-finished of plastic products (plastic plates, sheets, blocks, film, foil, strip etc.)</t>
  </si>
  <si>
    <t>Manufacture of plastic rolls</t>
  </si>
  <si>
    <t>Manufacture of tableware, kitchenware and other household articles and toilet articles of plastic, including manufacture of vacuum flasks and other vacuum vessels</t>
  </si>
  <si>
    <t>Manufacture of plastics jars and caps</t>
  </si>
  <si>
    <t>Manufacture of plastic articles for the packing of goods (plastic bags, sacks, containers, boxes, cases, carboys, bottles etc.)</t>
  </si>
  <si>
    <t>Manufacture of plastic bags</t>
  </si>
  <si>
    <t>Manufacture of plastic bottles</t>
  </si>
  <si>
    <t>Manufacture  plastic containers</t>
  </si>
  <si>
    <t>Manufacture of bathing tubs, wash-basins, lavatory pans and covers, flushing cisterns and similar sanitary-ware of plastics</t>
  </si>
  <si>
    <t>Manufacture of plastic buckets</t>
  </si>
  <si>
    <t>Manufacture of travel goods of plastics (suitcase, vanity bags, holdalls and similar articles)</t>
  </si>
  <si>
    <t>Manufacture of spectacle frames of plastic</t>
  </si>
  <si>
    <t>Manufacture of molded industrial accessories of plastics</t>
  </si>
  <si>
    <t>Manufacture of industrial plastic components</t>
  </si>
  <si>
    <t>Manufacture of plastic mouldings</t>
  </si>
  <si>
    <t>Manufacture of plastic preforms</t>
  </si>
  <si>
    <t>Manufacture of other plastics products n.e.c.</t>
  </si>
  <si>
    <t>Manufacture of disposable plastic cups</t>
  </si>
  <si>
    <t>Manufacture of disposable plastic glass</t>
  </si>
  <si>
    <t>Manufacture of disposable plastic plates</t>
  </si>
  <si>
    <t>Manufacture of plastic sheet products</t>
  </si>
  <si>
    <t>Manufacture of self-adhesive plastic tapes</t>
  </si>
  <si>
    <t>Manufacture of plastic components</t>
  </si>
  <si>
    <t>Poultry_M</t>
  </si>
  <si>
    <t>Poultry_and_Meat_Products__Mfg_Segment_</t>
  </si>
  <si>
    <t>Preservation, Processing and canning of meat</t>
  </si>
  <si>
    <t>Processing of buffalo meat</t>
  </si>
  <si>
    <t>Operation of poultry hatcheries</t>
  </si>
  <si>
    <t>Manufacture of poultry feed</t>
  </si>
  <si>
    <t>Power_M</t>
  </si>
  <si>
    <t>Motors_Generator_and_pumps_and_other_power_equipments__Mfg_Segment_</t>
  </si>
  <si>
    <t>Manufacture of power generators (except battery charging alternators for internal combustion engines), motor generator sets (except turbine generator set units</t>
  </si>
  <si>
    <t>Manufacture of electric motors (except internal combustion engine starting motors)</t>
  </si>
  <si>
    <t>Manufacture of power generators (except battery charging alternators for internal combustion engines), motor generator sets (except turbine generator set units)</t>
  </si>
  <si>
    <t>Manufacture of motor vehicle electrical equipment, such as generators, alternators, spark plugs, ignition wiring harnesses, power window and door systems, assembly of purchased gauges into instrument panels, voltage regulators, etc.</t>
  </si>
  <si>
    <t>Transformers__Mfg_Segment_</t>
  </si>
  <si>
    <t>Manufacture of electronic capacitors, resistors, chokes, coils, transformers (electronic) and similar components</t>
  </si>
  <si>
    <t>Manufacture of electric power distribution transformers, arc-welding transformers, fluorescent ballasts, transmission and distribution voltage regulators</t>
  </si>
  <si>
    <t>Manufacture of transformer bushings</t>
  </si>
  <si>
    <t>Rubber_Natural_M</t>
  </si>
  <si>
    <t>Rubber_and_Rubber_products__Mfg_Segment_</t>
  </si>
  <si>
    <t>Manufacture of footwear made primarily of vulcanized or molded rubber and plastic.</t>
  </si>
  <si>
    <t>Manufacture of rubber tyres and tubes for motor vehicles, motorcycles, scooters, three-wheelers, tractors and aircrafts</t>
  </si>
  <si>
    <t>Manufacture of rubber tyres and tubes n.e.c…</t>
  </si>
  <si>
    <t>Manufacture of rubber plates, sheets, strips, rods, tubes, pipes, hoses and profile -shapes etc.</t>
  </si>
  <si>
    <t>Manufacture of rubber conveyor or transmission belts or belting</t>
  </si>
  <si>
    <t>Manufacture of rubber balloons</t>
  </si>
  <si>
    <t>Manufacture of other rubber products n.e.c.</t>
  </si>
  <si>
    <t xml:space="preserve">Manufacture of other rubber products for automobile </t>
  </si>
  <si>
    <t>Manufacture of rubber gaskets</t>
  </si>
  <si>
    <t>Manufacture of rubber mats</t>
  </si>
  <si>
    <t>Manufacture of rubber soles</t>
  </si>
  <si>
    <t>Soaps_and_Detergents_M</t>
  </si>
  <si>
    <t>Manufacturers_of_toiler_soaps_detergents_shampoos_toothpaste_shaving_products_shoe_polish_and_household_accessories__Mfg_Segment_</t>
  </si>
  <si>
    <t>Manufacture of hair oil, shampoo, hair dye etcs</t>
  </si>
  <si>
    <t>Manufacture of soap all forms</t>
  </si>
  <si>
    <t>Manufacture of detergent and similar washing agents excluding soap</t>
  </si>
  <si>
    <t>Manufacture of hair oil, shampoo, hair dye etc.</t>
  </si>
  <si>
    <t>Manufacture of hair oil</t>
  </si>
  <si>
    <t>Speciality_M</t>
  </si>
  <si>
    <t>Sports_Goods_Sports_Academy__Mfg_Segment_</t>
  </si>
  <si>
    <t>Manufacture of sports goods</t>
  </si>
  <si>
    <t>Home_Furnishing_or_Kitchen_and_household_hardware__Mfg_Segment_</t>
  </si>
  <si>
    <t>Manufacture of door hardware products</t>
  </si>
  <si>
    <t>Manufacture of cutlery such as knives, forks, spoons, cleavers, choppers, razors, razor blades, scissors, hair clippers etc.</t>
  </si>
  <si>
    <t>Sugar_M</t>
  </si>
  <si>
    <t>Sugar__Mfg_Segment_</t>
  </si>
  <si>
    <t>Manufacture or refining of sugar (sucrose) from sugarcane</t>
  </si>
  <si>
    <t>Manufacture or refining of sugercane sugar (sucrose)</t>
  </si>
  <si>
    <t>Tea_M</t>
  </si>
  <si>
    <t>Tea__Mfg_Segment_</t>
  </si>
  <si>
    <t>Growing of tea</t>
  </si>
  <si>
    <t>Plantation &amp; cultivation of tea</t>
  </si>
  <si>
    <t>Processing and blending of tea including manufacture of instant tea</t>
  </si>
  <si>
    <t>Processing of tea</t>
  </si>
  <si>
    <t>Manufacture of other machinery for the industrial preparation or manufacture of food or drink n.e.c. (including tea or coffee making machines).</t>
  </si>
  <si>
    <t>Textile_Machinery_M</t>
  </si>
  <si>
    <t>Textile_machinery__Mfg_Segment_</t>
  </si>
  <si>
    <t>Manufacture of machinery for preparation of textile fibers, spinning machines, machines for preparing textile yarns, weaving machines (looms), including hand looms, knitting machine</t>
  </si>
  <si>
    <t>Manufacture of machinery for washing, bleaching, dyeing, dressing, finishing coating or impregnating textile fabrics, machines for reeling, unreeling, folding, cutting or pinking textile fabrics, and similar machinery for fabric processings</t>
  </si>
  <si>
    <t>Textile_Furnishing_M</t>
  </si>
  <si>
    <t>Home_furnishing__Mfg_Segment_</t>
  </si>
  <si>
    <t>Manufacture of home furnishing</t>
  </si>
  <si>
    <t>Textile_Yarn_M</t>
  </si>
  <si>
    <t>Textiles_Blended_Yarn__Mfg_Segment_</t>
  </si>
  <si>
    <t>Manufacture of cotton yarn</t>
  </si>
  <si>
    <t>Preparation and spinning of jute, Mesta and other natural fibers including blended natural fibers n.e.c. *Blended yarn/fabrics means, yarn/fabrics containing more than 50% of one fiber.</t>
  </si>
  <si>
    <t>Manufacture hosiery yarn</t>
  </si>
  <si>
    <t>Manufacture of metallized yarn or gimped yarn, rubber thread or cord covered with textile material, textile yarn or strip impregnated, covered or sheathed with rubber or plastic</t>
  </si>
  <si>
    <t>Manufacture of textile yarn or strip impregnated</t>
  </si>
  <si>
    <t>Manufacture of grey fabric yarns</t>
  </si>
  <si>
    <t>Manufacture of multifilament yarn</t>
  </si>
  <si>
    <t>Manufacture of synthetic or artificial filament yarn, tenacity yarn whether or not textured including high tenacity yarn</t>
  </si>
  <si>
    <t>Manufacture of synthetic yarn</t>
  </si>
  <si>
    <t>Textile_Garments_and_Apparels_M</t>
  </si>
  <si>
    <t>Readymade_garments__Mfg_Segment_</t>
  </si>
  <si>
    <t>Manufacture of all types of textile garments and clothing accessories</t>
  </si>
  <si>
    <t>Manufacture of ready-made garments</t>
  </si>
  <si>
    <t>Manufacturing of garments</t>
  </si>
  <si>
    <t>Textile_Fabric_M</t>
  </si>
  <si>
    <t>Cotton_synthetic_blended_knitted_and_silk_fabric_or_cloth__Mfg_Segment_</t>
  </si>
  <si>
    <t>Manufacture grey fabric</t>
  </si>
  <si>
    <t>Weaving, manufacture of cotton and cotton mixture fabrics.</t>
  </si>
  <si>
    <t>Manufacture of cotton fabric</t>
  </si>
  <si>
    <t>Weaving, manufacturing of man-made fiber and man-made mixture fabric</t>
  </si>
  <si>
    <t>Manufacture of polyester fabric</t>
  </si>
  <si>
    <t>Finishing of jute, mesta and other vegetable textiles fabrics</t>
  </si>
  <si>
    <t>Dyeing &amp; printing grey fabric</t>
  </si>
  <si>
    <t>Manufacture of knitted and crocheted cotton fabrics</t>
  </si>
  <si>
    <t>Manufacture of knitted and crocheted woolen fabrics</t>
  </si>
  <si>
    <t>Manufacture of knitted and crocheted synthetic fabrics</t>
  </si>
  <si>
    <t>Manufacture of synthetic fabrics</t>
  </si>
  <si>
    <t>Manufacture of other knitted and crocheted fabrics</t>
  </si>
  <si>
    <t>Manufacture of grey fabric yarn</t>
  </si>
  <si>
    <t>Manufacture of non woven fabric</t>
  </si>
  <si>
    <t>Manufacture of shirting fabric</t>
  </si>
  <si>
    <t>Manufacture of textile fabric</t>
  </si>
  <si>
    <t>Manufacture of rain coats of waterproof textile fabrics or plastic sheetings</t>
  </si>
  <si>
    <t>Manufacture of rain coats of waterproof textile fabrics</t>
  </si>
  <si>
    <t>Manufacture of prefabricated buildings, or elements thereof, predominantly of wood</t>
  </si>
  <si>
    <t>Manufacture of PP fabric</t>
  </si>
  <si>
    <t>Manufacture of HDPE fabric</t>
  </si>
  <si>
    <t>Manufacture of glass fiber (including glass-wool) and yarn of glass fiber nonwoven glass fabrics, mats, boards and similar non-woven products</t>
  </si>
  <si>
    <t>Textile_Ginning_M</t>
  </si>
  <si>
    <t>Ginning_of_cotton__Mfg_Segment_</t>
  </si>
  <si>
    <t>Cotton ginning, cleaning and bailing</t>
  </si>
  <si>
    <t>Ginning of cotton</t>
  </si>
  <si>
    <t>Activity of ginning and pressing cotton bales</t>
  </si>
  <si>
    <t>Textile_Others_M</t>
  </si>
  <si>
    <t>Textile_other_than_mentioned_above__Mfg_Segment_</t>
  </si>
  <si>
    <t>Other activities relating to finishing of textile n.e.c.</t>
  </si>
  <si>
    <t>Manufacture of other made-up textile articles, except apparel n.e.c.</t>
  </si>
  <si>
    <t>Manufacture of other textiles/textile products n.e.c.</t>
  </si>
  <si>
    <t>Manufacture of made-up textiles</t>
  </si>
  <si>
    <t>Textile_Synthetic_M</t>
  </si>
  <si>
    <t>Silk_PSF_VSF_nylon__Mfg_Segment_</t>
  </si>
  <si>
    <t>Preparation and spinning of man-made fiber including blended* man-made fiber</t>
  </si>
  <si>
    <t>Preparation of man-made fiber</t>
  </si>
  <si>
    <t>Spinning of man-made fibers</t>
  </si>
  <si>
    <t>Weaving, manufacturing of man-made fiber and man-made mixture fabrics.</t>
  </si>
  <si>
    <t>Finishing of man-made and blended man-made textiles.</t>
  </si>
  <si>
    <t>Spinning of man-made fiber</t>
  </si>
  <si>
    <t>Woolen__Mfg_Segment_</t>
  </si>
  <si>
    <t>Preparation and spinning of wool, including other animal hair and blended* wool including other animal hair</t>
  </si>
  <si>
    <t>Weaving, manufacture of wool and wool mixture fabrics.</t>
  </si>
  <si>
    <t>Manufacture of knitted and crocheted woolen fabric</t>
  </si>
  <si>
    <t>Manufacture of carpets and other floor coverings made of wool</t>
  </si>
  <si>
    <t>Manufacture of carpets made of wool</t>
  </si>
  <si>
    <t>Manufacture of rugs made of wool</t>
  </si>
  <si>
    <t>Tiles_Ceramic_or_Building_Construction_Material_M</t>
  </si>
  <si>
    <t>Construction_materials_ceramic_tiles__Mfg_Segment_</t>
  </si>
  <si>
    <t>Manufacture of ceramic tiles</t>
  </si>
  <si>
    <t>Manufactures raw material used in ceramic tiles</t>
  </si>
  <si>
    <t>Manufacture of metal frameworks or skeletons for construction and parts thereof (towers, masts, trusses, bridges etc.)</t>
  </si>
  <si>
    <t>Operation of sand or gravel pits, basalt/porphyry, clay (ordinary), crushing and breaking of stone for use as a flux or raw material in lime or cement, manufacture or as building material, road metal or ballast and other materials for construction</t>
  </si>
  <si>
    <t>Manufacture of m-sand</t>
  </si>
  <si>
    <t>Marble_and_Granite__Mfg_Segment_</t>
  </si>
  <si>
    <t>Quarrying of marble</t>
  </si>
  <si>
    <t>Quarrying of slate and building and monumental stone other than marble and granite</t>
  </si>
  <si>
    <t>Manufacture of marbles</t>
  </si>
  <si>
    <t>Quarrying of marbles</t>
  </si>
  <si>
    <t>Quarrying of granite</t>
  </si>
  <si>
    <t>Quarrying of red granite</t>
  </si>
  <si>
    <t>Quarrying of slate and building and monumental stone other than marble and granites</t>
  </si>
  <si>
    <t>Manufacture of granite tiles</t>
  </si>
  <si>
    <t>Manufacture of granite slabs</t>
  </si>
  <si>
    <t>Timber_and_Timber_Products_M</t>
  </si>
  <si>
    <t>Wood_and_wood_products__including_furnitures__Mfg_Segment_</t>
  </si>
  <si>
    <t>Logging camps and loggers primarily engaged in felling timber and producing wood in the rough such as pitprops, split poles, pickets, hewn railway ties</t>
  </si>
  <si>
    <t>Producing wood in the rough</t>
  </si>
  <si>
    <t>Manufacture of ply wood and veneer sheets</t>
  </si>
  <si>
    <t>Manufacture of decorative ply wood</t>
  </si>
  <si>
    <t>Manufacture of ply wood</t>
  </si>
  <si>
    <t>Manufacture of particle board and fiberboard including densified wood</t>
  </si>
  <si>
    <t>Manufacture of other plywood products n.e.c.</t>
  </si>
  <si>
    <t>Manufacture of structural wooden goods</t>
  </si>
  <si>
    <t>Manufacture of wooden boxes, barrels, vats, tubs, packing cases etc.</t>
  </si>
  <si>
    <t>Manufacture of wooden boxes &amp; racks</t>
  </si>
  <si>
    <t>Manufacture of plywood chests</t>
  </si>
  <si>
    <t>Manufacture of other wooden containers and products entirely or mainly of cane, rattan, bamboo, willow, fiber, leaves and grass n.e.c.</t>
  </si>
  <si>
    <t>Manufacture of wooden industrial goods</t>
  </si>
  <si>
    <t>Manufacture of wooden agricultural implements</t>
  </si>
  <si>
    <t>Manufacture of other wood products n.e.c.</t>
  </si>
  <si>
    <t>Printing directly onto textiles, flexographic plastic, glass, metal, wood and ceramics</t>
  </si>
  <si>
    <t>Manufacture of cleaning and polishing products (preparations for perfuming or deodorizing rooms; artificial waxes and prepared waxes; polishes and creams for leather, wood, glass, metal etc.; scouring pastes and powders, including paper, wadding etc.</t>
  </si>
  <si>
    <t>Manufacture of insulation boards of vegetable fiber, straw or wood waste, agglomerated with cement &amp; other mineral binders.</t>
  </si>
  <si>
    <t>Manufacture of furniture made of wood</t>
  </si>
  <si>
    <t>Manufacture of wooden furniture</t>
  </si>
  <si>
    <t>Tobacco_M</t>
  </si>
  <si>
    <t>Tobacco_Products__Mfg_Segment_</t>
  </si>
  <si>
    <t>Preparation of tobacco leaves</t>
  </si>
  <si>
    <t>Manufacture of other tobacco products including chewing tobacco n.e.c.</t>
  </si>
  <si>
    <t>Tractors_M</t>
  </si>
  <si>
    <t>Tractors__Mfg_Segment_</t>
  </si>
  <si>
    <t>Manufacture of tractors used in agriculture and forestry</t>
  </si>
  <si>
    <t>Manufacture of commercial vehicles such as vans, lorries, over-the-road tractors for semi-trailers etc.</t>
  </si>
  <si>
    <t>Tyres_M</t>
  </si>
  <si>
    <t>Tyres__Mfg_Segment_</t>
  </si>
  <si>
    <t>Manufacture of rubber tyres and tubes for motor vehicles, motorcycles, scooters, three-wheelers, tractors and aircraft</t>
  </si>
  <si>
    <t>Manufacture of rubber tyres and tubes n.e.c.</t>
  </si>
  <si>
    <t>Watches_M</t>
  </si>
  <si>
    <t>Clocks_and_Watches__Mfg_Segment_</t>
  </si>
  <si>
    <t>Manufacture of watches and clocks, including instrument panel clocks (except time-recording equipment)</t>
  </si>
  <si>
    <t>Product 2</t>
  </si>
  <si>
    <t>Agriculture_Trading</t>
  </si>
  <si>
    <t>Spices_and_Grams_Trading_Segment</t>
  </si>
  <si>
    <t>Wholesale of edible oils, fats, sugar and processed/manufactured spices etc.1</t>
  </si>
  <si>
    <t>Wholesale of spices</t>
  </si>
  <si>
    <t>Retail sale of cereals and pulses, tea, coffee, spices and flour2</t>
  </si>
  <si>
    <t>Dry_Fruits_Trading_Segment</t>
  </si>
  <si>
    <t>Wholesale of cashew kernels</t>
  </si>
  <si>
    <t>Wholesale of dryfruits</t>
  </si>
  <si>
    <t>Wholesale of cashew nuts</t>
  </si>
  <si>
    <t>Floriculture_Trading_Segment</t>
  </si>
  <si>
    <t>Wholesale of flowers and plants</t>
  </si>
  <si>
    <t>Seed_Related_Trading_Segment</t>
  </si>
  <si>
    <t>Wholesale of oilseed oleaginous fruits</t>
  </si>
  <si>
    <t>Wholesale of cotton seeds</t>
  </si>
  <si>
    <t>Wholesale of seeds</t>
  </si>
  <si>
    <t>Wholesale of ploughs, manure spreaders, seeders, harvesters, threshers</t>
  </si>
  <si>
    <t>Auto_Ancilliaries_Trading</t>
  </si>
  <si>
    <t>Auto_Ancilliaries_Trading_Segment</t>
  </si>
  <si>
    <t>Wholesale of automotive components</t>
  </si>
  <si>
    <t>Retail sale of automotive fuel in specialized stores (includes the activity of petrol filling stations)</t>
  </si>
  <si>
    <t>Storage_Batteries_Trading_Segment</t>
  </si>
  <si>
    <t>Wholesale of batteries</t>
  </si>
  <si>
    <t>Valves_Trading_Segment</t>
  </si>
  <si>
    <t>Wholesale of electronic valves and tubes, semiconductor devices, microchips, integrated circuits and printed circuits</t>
  </si>
  <si>
    <t>Automobile_2W_Trading</t>
  </si>
  <si>
    <t>Two_wheeler_dealers_and_manufacturers_including_scooters_bikes_etc_Trading_Segment</t>
  </si>
  <si>
    <t>Wholesale or retail sale of new motorcycles, mopeds, scooters and three wheelers</t>
  </si>
  <si>
    <t>Retail of three wheeler</t>
  </si>
  <si>
    <t>Retail sale of two wheeler</t>
  </si>
  <si>
    <t>Wholesale of three wheeler</t>
  </si>
  <si>
    <t>Wholesale of two wheeler</t>
  </si>
  <si>
    <t>Wholesale or retail sale of parts and accessories of motorcycles, mopeds, scooters and three wheelers</t>
  </si>
  <si>
    <t>Wholesale of three wheeler spares</t>
  </si>
  <si>
    <t>Wholesale of two wheeler spares</t>
  </si>
  <si>
    <t>Retail of two wheeler spares</t>
  </si>
  <si>
    <t>Automobile_4W_Trading</t>
  </si>
  <si>
    <t>Authorised_car_dealers_servicing_manufacturers_Trading_Segment</t>
  </si>
  <si>
    <t>Retail of commercial vehicle</t>
  </si>
  <si>
    <t>Retail of heavy commercial vehicle</t>
  </si>
  <si>
    <t>Retail of light commercial vehicle</t>
  </si>
  <si>
    <t>Retail of medium commercial vehicle</t>
  </si>
  <si>
    <t>Retail sale of passenger motor vehicles</t>
  </si>
  <si>
    <t>Retail of small commercial vehicle</t>
  </si>
  <si>
    <t>Wholesale of commercial vehicle</t>
  </si>
  <si>
    <t>Wholesale of heavy commercial vehicle</t>
  </si>
  <si>
    <t>Wholesale of light commercial vehicle</t>
  </si>
  <si>
    <t>Wholesale of medium commercial vehicle</t>
  </si>
  <si>
    <t>Wholesale of passenger motor vehicle</t>
  </si>
  <si>
    <t>Wholesale of small commercial vehicle</t>
  </si>
  <si>
    <t>Wholesale and retail sale of used motor vehicles</t>
  </si>
  <si>
    <t>Wholesale of used motor vehicles</t>
  </si>
  <si>
    <t>Cement_Trading</t>
  </si>
  <si>
    <t>Cement_and_Asbestos_Products_Trading_Segment</t>
  </si>
  <si>
    <t>Wholesale of cement</t>
  </si>
  <si>
    <t>Chemicals_Trading</t>
  </si>
  <si>
    <t>Chemicals_petrochemicals_specility_chemicals_Trading_Segment</t>
  </si>
  <si>
    <t>Activities of commission agents dealing in wholesale trade in wood, paper, skin, leather and fur, fuel, petroleum products, chemicals, perfumery and cosmetics, glass, minerals, ores and metals</t>
  </si>
  <si>
    <t>Wholesale of petrochemicals</t>
  </si>
  <si>
    <t>Wholesale of industrial chemical</t>
  </si>
  <si>
    <t>Wholesale of chemicals used in paper industries.</t>
  </si>
  <si>
    <t>Wholesale of chemicals</t>
  </si>
  <si>
    <t>Wholesale of industrial chemicals</t>
  </si>
  <si>
    <t>Wholesale of speciality chemicals</t>
  </si>
  <si>
    <t>Wholesale of fertilizers and agrochemical products.</t>
  </si>
  <si>
    <t>Coal_Trading</t>
  </si>
  <si>
    <t>Coal_and_Lignite_Minerals_Trading_Segment</t>
  </si>
  <si>
    <t>Wholesale of coal</t>
  </si>
  <si>
    <t>Wholesale of non-coking coal</t>
  </si>
  <si>
    <t>Coffee_Trading</t>
  </si>
  <si>
    <t>Coffee_Producers_and_coffee_chains_Trading_Segment</t>
  </si>
  <si>
    <t>Wholesale of tea, coffee &amp; cocoa.</t>
  </si>
  <si>
    <t>Wholesale of coffee</t>
  </si>
  <si>
    <t>Retail sale of cereals and pulses, tea, coffee, spices and flours</t>
  </si>
  <si>
    <t>Commercial_Vehicle_Trading</t>
  </si>
  <si>
    <t>LCV_HCV_Commercial_Vehicles_Trading_Segment</t>
  </si>
  <si>
    <t>Retail of commercial vehicles</t>
  </si>
  <si>
    <t>Retail of heavy commercial vehicles</t>
  </si>
  <si>
    <t>Retail of light commercial vehicles</t>
  </si>
  <si>
    <t>Retail of medium commercial vehicles</t>
  </si>
  <si>
    <t>Retail of small commercial vehicles</t>
  </si>
  <si>
    <t>Wholesale of commercial vehicles</t>
  </si>
  <si>
    <t>Wholesale of heavy commercial vehicles</t>
  </si>
  <si>
    <t>Wholesale of light commercial vehicles</t>
  </si>
  <si>
    <t>Wholesale of medium commercial vehicles</t>
  </si>
  <si>
    <t>Wholesale of small commercial vehicles</t>
  </si>
  <si>
    <t>Consumer_Durables_Trading</t>
  </si>
  <si>
    <t>Electronic_Equipment_Trading_Segment</t>
  </si>
  <si>
    <t>Wholesale of other electronic equipment's and parts thereof.</t>
  </si>
  <si>
    <t>Consumer_Electronic_Spares___Components_Trading_Segment</t>
  </si>
  <si>
    <t>Wholesale of other electronic equipment's and parts thereof</t>
  </si>
  <si>
    <t>Cosmetics_and_Toiletries_Trading</t>
  </si>
  <si>
    <t>Perfumes_cosmetics_toiletries_hair_oil_cream_Trading_Segment</t>
  </si>
  <si>
    <t>Wholesale of toiletry, perfumery and cosmetics</t>
  </si>
  <si>
    <t>Drug_Stores_Trading</t>
  </si>
  <si>
    <t>Drugs_and_pharmaceuticals_drug_proprietaries_and_druggists_sundries_Trading_Segment</t>
  </si>
  <si>
    <t>Wholesale of bulk drugs</t>
  </si>
  <si>
    <t>Wholesale of pharmaceutical and medical goods</t>
  </si>
  <si>
    <t>Wholesale of pharmaceutical products</t>
  </si>
  <si>
    <t>Wholesale of pharmaceutical goods</t>
  </si>
  <si>
    <t>Wholesale of pharmaceuticals</t>
  </si>
  <si>
    <t>Dyes_and_Pigments_Trading</t>
  </si>
  <si>
    <t>Dyes_and_Pigments_Trading_Segment</t>
  </si>
  <si>
    <t>Wholesale of dyes</t>
  </si>
  <si>
    <t>Edible_Oils_Trading</t>
  </si>
  <si>
    <t>Edible_Oils_Trading_Segment</t>
  </si>
  <si>
    <t>Wholesale of edible oils, fats, sugar and processed/manufactured spices etc.2</t>
  </si>
  <si>
    <t>Wholesale of edible oil</t>
  </si>
  <si>
    <t>Electricals_Trading</t>
  </si>
  <si>
    <t>Electrical_good_and_equipments_Trading_Segment</t>
  </si>
  <si>
    <t>Wholesale of other electrical equipment</t>
  </si>
  <si>
    <t>Wholesale of electrical machinery, equipment and supplies, n.e.c..</t>
  </si>
  <si>
    <t>Wholesale of electrical equipment</t>
  </si>
  <si>
    <t>Retail sale of refrigerators, washing machines and other electrical/electronic household goods.</t>
  </si>
  <si>
    <t>Fertiliser_Trading</t>
  </si>
  <si>
    <t>Fertilisers_Trading_Segment</t>
  </si>
  <si>
    <t>Wholesale of fertilizers and agrochemical products</t>
  </si>
  <si>
    <t>Wholesale of fertilizers</t>
  </si>
  <si>
    <t>FMCG_Trading</t>
  </si>
  <si>
    <t>Wholesales_of_food_products_Trading_Segment</t>
  </si>
  <si>
    <t>Wholesale of food products</t>
  </si>
  <si>
    <t>Food_Processing_Trading</t>
  </si>
  <si>
    <t>Cocoa_Confectionary_Dairy_packaged_food_bakery_Trading_Segment</t>
  </si>
  <si>
    <t>Wholesale of tea, coffee &amp; cocoa..</t>
  </si>
  <si>
    <t>Wholesale of confectionery, bakery products and beverages other than intoxicants</t>
  </si>
  <si>
    <t>Wholesale of confectionery products</t>
  </si>
  <si>
    <t>Wholesale of raw milk &amp; dairy products</t>
  </si>
  <si>
    <t>Wholesale of dairy products</t>
  </si>
  <si>
    <t>Retail sale of bakery products, dairy products and eggs</t>
  </si>
  <si>
    <t>Marine_Foods_Soya_bean_products_Trading_Segment</t>
  </si>
  <si>
    <t>Wholesale of meat, fish &amp; eggs.</t>
  </si>
  <si>
    <t>Gems_and_Jewellery_Trading</t>
  </si>
  <si>
    <t>Gems_and_jewellery_Trading_Segment</t>
  </si>
  <si>
    <t>Wholesale of gold jewellery</t>
  </si>
  <si>
    <t>Wholesale of precious metals and jewellery</t>
  </si>
  <si>
    <t>Retail sale of jewellery and imitation jewellery</t>
  </si>
  <si>
    <t>Retail sale of gold jewellery</t>
  </si>
  <si>
    <t>Retail sale of silver jewellery</t>
  </si>
  <si>
    <t>Retail sale of diamond jewellery</t>
  </si>
  <si>
    <t>Retail sale of diamond-studded jewellery</t>
  </si>
  <si>
    <t>Industrial_Equipment_or_Machinery_Trading</t>
  </si>
  <si>
    <t>Industrial_Machinery_Trading_Segment</t>
  </si>
  <si>
    <t>Wholesale of agricultural machinery</t>
  </si>
  <si>
    <t>Wholesale of other agriculture machinery n.e.c.</t>
  </si>
  <si>
    <t>Wholesale of electrical machinery, equipment and supplies, n.e.c.</t>
  </si>
  <si>
    <t>Wholesale of construction and civil engineering machinery and equipment</t>
  </si>
  <si>
    <t>Wholesale of construction and civil machinery and equipment</t>
  </si>
  <si>
    <t>Wholesale of machinery and equipment for the textile, wood and metal industries etc..</t>
  </si>
  <si>
    <t>Wholesale of scientific, medical and surgical machinery and equipment</t>
  </si>
  <si>
    <t>Wholesale of other machinery, equipment and supplies n.e.c. including computer-controlled machine tools and computer-controlled sewing and knitting machines</t>
  </si>
  <si>
    <t>Wholesale of machinery, equipment and supplies</t>
  </si>
  <si>
    <t>Machine_Tools_Trading_Segment</t>
  </si>
  <si>
    <t>Wholesale of other machinery, equipment and supplies n.e.c. including computer-controlled machine tools and computer-controlled sewing and knitting machines.</t>
  </si>
  <si>
    <t>Pumps_Trading_Segment</t>
  </si>
  <si>
    <t>Wholesale of pump sets</t>
  </si>
  <si>
    <t>Liquor_or_Breweries_or_imfi_Trading</t>
  </si>
  <si>
    <t>Beer_Wine_and_Distilled_Alcoholic_Beverages_Trading_Segment</t>
  </si>
  <si>
    <t>Wholesale of beer</t>
  </si>
  <si>
    <t>Retail sale of alcoholic beverages not consumed on the spot</t>
  </si>
  <si>
    <t>Medical_or_Pharma_Equipments_Trading</t>
  </si>
  <si>
    <t>Medical_Equipment_Trading_Segment</t>
  </si>
  <si>
    <t>Wholesale of medical equipment</t>
  </si>
  <si>
    <t>Metals_aluminium_Trading</t>
  </si>
  <si>
    <t>Aluminium_and_Aluminium_Products__manufacturers__Trading_Segment</t>
  </si>
  <si>
    <t>Wholesale of aluminium products</t>
  </si>
  <si>
    <t>Metals_copper_Trading</t>
  </si>
  <si>
    <t>Copper_and_Copper_Products_Trading_Segment</t>
  </si>
  <si>
    <t>Wholesale of copper products</t>
  </si>
  <si>
    <t>Metals_Iron_and_Steel_Trading</t>
  </si>
  <si>
    <t>Iron_Steel_and_Steel_Alloys_Wires_and_Cables_Trading_Segment</t>
  </si>
  <si>
    <t>Wholesale of iron products</t>
  </si>
  <si>
    <t>Wholesale of iron ore</t>
  </si>
  <si>
    <t>Wholesale of pig iron</t>
  </si>
  <si>
    <t>Wholesale of sponge iron</t>
  </si>
  <si>
    <t>Wholesale of cast iron</t>
  </si>
  <si>
    <t>Wholesale of iron and steel product</t>
  </si>
  <si>
    <t>Wholesale of iron ore fines</t>
  </si>
  <si>
    <t>Wholesale of iron scrap</t>
  </si>
  <si>
    <t>Wholesale of other steel products</t>
  </si>
  <si>
    <t>Wholesale of structured steel products</t>
  </si>
  <si>
    <t>Wholesale of steel pipes.</t>
  </si>
  <si>
    <t>Wholesale of mild-steel products</t>
  </si>
  <si>
    <t>Wholesale of steel sheet</t>
  </si>
  <si>
    <t>Wholesale of steel strips/tubes</t>
  </si>
  <si>
    <t>Wholesale of cold-rolled steel coils</t>
  </si>
  <si>
    <t>Wholesale of hot and cold rolled steel coils</t>
  </si>
  <si>
    <t>Wholesale of hot-rolled steel coils</t>
  </si>
  <si>
    <t>Wholesale of iron and steel products</t>
  </si>
  <si>
    <t>Wholesale of steel</t>
  </si>
  <si>
    <t>Wholesale of steel  billets</t>
  </si>
  <si>
    <t>Wholesale of steel angles</t>
  </si>
  <si>
    <t>Wholesale of steel beams</t>
  </si>
  <si>
    <t>Wholesale of steel channels</t>
  </si>
  <si>
    <t>Wholesale of steel coils</t>
  </si>
  <si>
    <t>Wholesale of steel plates</t>
  </si>
  <si>
    <t>Wholesale of steel product</t>
  </si>
  <si>
    <t>Wholesale of steel round bars</t>
  </si>
  <si>
    <t>Wholesale of steel utensils</t>
  </si>
  <si>
    <t>Wholesale of steel scrap</t>
  </si>
  <si>
    <t>Wholesale of steel sheets</t>
  </si>
  <si>
    <t>Metals_others_Trading</t>
  </si>
  <si>
    <t>other_than_iron_and_steel_zince_copper_aluminium_Trading_Segment</t>
  </si>
  <si>
    <t>Wholesale of metals and metal ores</t>
  </si>
  <si>
    <t>Wholesale of other metal products</t>
  </si>
  <si>
    <t>Wholesale of metal and non-metal waste and scrap n.e.c.</t>
  </si>
  <si>
    <t>Wholesale of metal waste</t>
  </si>
  <si>
    <t>Wholesale of other metal scrap</t>
  </si>
  <si>
    <t>Wholesale of metal wastes</t>
  </si>
  <si>
    <t>Metals_zinc_Trading</t>
  </si>
  <si>
    <t>Zinc_Trading_Segment</t>
  </si>
  <si>
    <t>Wholesale of zinc</t>
  </si>
  <si>
    <t>Paints_Trading</t>
  </si>
  <si>
    <t>Paints_and_Varnishes_Trading_Segment</t>
  </si>
  <si>
    <t>Wholesale of paints, varnishes, and lacquers</t>
  </si>
  <si>
    <t>Wholesale of paints</t>
  </si>
  <si>
    <t>Paper_Trading</t>
  </si>
  <si>
    <t>Paper_and_Paper_Products_Trading_Segment</t>
  </si>
  <si>
    <t>Wholesale of paper and other stationery items; books, magazines and newspapers.</t>
  </si>
  <si>
    <t>Wholesale of writing paper</t>
  </si>
  <si>
    <t>Wholesale of newsprint paper</t>
  </si>
  <si>
    <t>wholesale of coated paper</t>
  </si>
  <si>
    <t>Wholesale of kraft paper</t>
  </si>
  <si>
    <t>Wholesale of specialty paper</t>
  </si>
  <si>
    <t>Wholesale of uncoated paper</t>
  </si>
  <si>
    <t>Wholesale of chemicals used in paper industries</t>
  </si>
  <si>
    <t>Wholesale of paper in bulk</t>
  </si>
  <si>
    <t>Wholesale of paper</t>
  </si>
  <si>
    <t>Wholesale of waste paper</t>
  </si>
  <si>
    <t>Retail sale of wallpaper and floor coverings</t>
  </si>
  <si>
    <t>Retail sale of stationery office supplies such as pens, pencils, paper etc…</t>
  </si>
  <si>
    <t>Pesticides_Trading</t>
  </si>
  <si>
    <t>Pesticied_Trading_Segment</t>
  </si>
  <si>
    <t>Wholesale of pesticides</t>
  </si>
  <si>
    <t>Pipes_Trading</t>
  </si>
  <si>
    <t>Manufacturing_and_sales_of_pipes_PVC_including_dealers_Trading_Segment</t>
  </si>
  <si>
    <t>Wholesale of steel pipes</t>
  </si>
  <si>
    <t>Wholesale of pipes</t>
  </si>
  <si>
    <t>Plastics_Trading</t>
  </si>
  <si>
    <t>Polymers_Trading_Segment</t>
  </si>
  <si>
    <t>Del-crdere agent for polymer products</t>
  </si>
  <si>
    <t>Wholesale of polymers</t>
  </si>
  <si>
    <t>Plastic_tubes_and_sheets_and_other_plastic_products_plastic_resins_thermoplastics_Trading_Segment</t>
  </si>
  <si>
    <t>Wholesale of plastic materials in primary forms.</t>
  </si>
  <si>
    <t>Wholesale of polyethylene plastic granules</t>
  </si>
  <si>
    <t>Wholesale of plastic granuels</t>
  </si>
  <si>
    <t>Wholesale of plastic materials in primary forms</t>
  </si>
  <si>
    <t>Poultry_Trading</t>
  </si>
  <si>
    <t>Poultry_and_Meat_Products_Trading_Segment</t>
  </si>
  <si>
    <t>Wholesale of meat, fish &amp; eggs</t>
  </si>
  <si>
    <t>Wholesale of live animals and poultry</t>
  </si>
  <si>
    <t>Wholesale of straw, fodder &amp; other animal/poultry feed</t>
  </si>
  <si>
    <t>Wholesale of poultry feed</t>
  </si>
  <si>
    <t>Retail_Trading</t>
  </si>
  <si>
    <t>Multibrand_Stores_Trading_Segment</t>
  </si>
  <si>
    <t>Retail sale of textiles in specialized stores..</t>
  </si>
  <si>
    <t>Other retail sale of new goods in specialized stores n.e.c (weapons and ammunition, non food products)</t>
  </si>
  <si>
    <t>General_Merchandise_Stores___Kiryana_Stores_grocery_stores_etc_Trading_Segment</t>
  </si>
  <si>
    <t>Retail sale of cereals and pulses, tea, coffee, spices and flour.</t>
  </si>
  <si>
    <t>Rubber_Natural_Trading</t>
  </si>
  <si>
    <t>Rubber_and_Rubber_products_Trading_Segment</t>
  </si>
  <si>
    <t>Wholesale of rubber</t>
  </si>
  <si>
    <t>Speciality_Trading</t>
  </si>
  <si>
    <t>Books_office_supplies_and_stationery_Trading_Segment</t>
  </si>
  <si>
    <t>Wholesale of paper and other stationery items; books, magazines and newspapers</t>
  </si>
  <si>
    <t>Wholesale of stationery items</t>
  </si>
  <si>
    <t>Sports_Goods_Sports_Academy_Trading_Segment</t>
  </si>
  <si>
    <t>Wholesale of textiles, fabrics, yarn, household linen, articles of clothing, floor coverings and tapestry, sports clothes..</t>
  </si>
  <si>
    <t>Home_Furnishing___Kitchen_and_household_hardware_Trading_Segment</t>
  </si>
  <si>
    <t>Wholesale of hardware and sanitary fittings and fixtures and flat glass including tools such as hammers, saws, screwdrivers and other hand tools</t>
  </si>
  <si>
    <t>Home_Appliances___Kitchen_Appliances_Trading_Segment</t>
  </si>
  <si>
    <t>Wholesale of radio, television and other consumer electronics including CD/DVD players and recorders</t>
  </si>
  <si>
    <t>Retail sale of refrigerators, washing machines and other electrical/electronic household goods</t>
  </si>
  <si>
    <t>Retail sale of household appliances</t>
  </si>
  <si>
    <t>Sugar_Trading</t>
  </si>
  <si>
    <t>Sugar_Trading_Segment</t>
  </si>
  <si>
    <t>Wholesale of edible oils, fats, sugar and processed/manufactured spices etc.3</t>
  </si>
  <si>
    <t>Wholesale of sugar</t>
  </si>
  <si>
    <t>Tea_Trading</t>
  </si>
  <si>
    <t>Tea_Trading_Segment</t>
  </si>
  <si>
    <t>Wholesale of tea, coffee &amp; cocoa</t>
  </si>
  <si>
    <t>Wholesale of tea</t>
  </si>
  <si>
    <t>Retail sale of cereals and pulses, tea, coffee, spices and flour</t>
  </si>
  <si>
    <t>Telecom_and_Telecom_Products_Trading</t>
  </si>
  <si>
    <t>Other_communication_services__telex_wireless_fax_pager_other_telephone___communication_services__mobile_phones_retail_wholesale_seller_Trading_Segment</t>
  </si>
  <si>
    <t>Retail sale of telecommunication equipment</t>
  </si>
  <si>
    <t>Wholesale of telephone, mobile phone and communications equipment and parts</t>
  </si>
  <si>
    <t>Wholesale of mobile phones</t>
  </si>
  <si>
    <t>Textile_Yarn_Trading</t>
  </si>
  <si>
    <t>Textiles_Blended_Yarn_Trading_Segment</t>
  </si>
  <si>
    <t>Wholesale of textiles, fabrics, yarn, household linen, articles of clothing, floor coverings and tapestry, sports clothes</t>
  </si>
  <si>
    <t>Wholesale of cotton yarn</t>
  </si>
  <si>
    <t>Wholesale of other yarn</t>
  </si>
  <si>
    <t>Wholesale of synthetic yarn</t>
  </si>
  <si>
    <t>Wholesale of viscose yarn</t>
  </si>
  <si>
    <t>Textile_Garments_and_Apparels_Trading</t>
  </si>
  <si>
    <t>Readymade_garments_Trading_Segment</t>
  </si>
  <si>
    <t>Wholesale of ready-made garments</t>
  </si>
  <si>
    <t>Wholesale of garment</t>
  </si>
  <si>
    <t>Retail sale of readymade garments, hosiery goods, other articles of clothing and clothing accessories such as gloves, ties, braces etc.</t>
  </si>
  <si>
    <t>Retail sale of ready made garments</t>
  </si>
  <si>
    <t>Textile_Fabric_Trading</t>
  </si>
  <si>
    <t>Cotton_synthetic_blended_knitted_and_silk_fabric_or_cloth_Trading_Segment</t>
  </si>
  <si>
    <t>Wholesale of fabric</t>
  </si>
  <si>
    <t>Wholesale of cotton fabrics</t>
  </si>
  <si>
    <t>Wholesale of grey fabric</t>
  </si>
  <si>
    <t>Textile_Others_Trading</t>
  </si>
  <si>
    <t>Textile_other_than_mentioned_above_Trading_Segment</t>
  </si>
  <si>
    <t>Retail sale of textiles in specialized stores</t>
  </si>
  <si>
    <t>Tiles_Ceramic_or_Building_Construction_Material_Trading</t>
  </si>
  <si>
    <t>Construction_materials_ceramic_tiles_Trading_Segment</t>
  </si>
  <si>
    <t>Wholesale of ceramic tiles</t>
  </si>
  <si>
    <t>Wholesale of construction materials (sand, gravel etc.)</t>
  </si>
  <si>
    <t>Wholesale of construction material</t>
  </si>
  <si>
    <t>Marble_and_Granite_Trading_Segment</t>
  </si>
  <si>
    <t>Wholesale of marbles</t>
  </si>
  <si>
    <t>Wholesale of granite</t>
  </si>
  <si>
    <t>Timber_and_Timber_Products_Trading</t>
  </si>
  <si>
    <t>Wood_and_wood_products__including_furnitures_Trading_Segment</t>
  </si>
  <si>
    <t>Wholesale of wood in the rough and products of primary processing of wood</t>
  </si>
  <si>
    <t>Wholesale of wood</t>
  </si>
  <si>
    <t>Wholesale of hardwood</t>
  </si>
  <si>
    <t>Wholesale of plywood</t>
  </si>
  <si>
    <t>Wholesale of softwood</t>
  </si>
  <si>
    <t>Wholesale of teak wood</t>
  </si>
  <si>
    <t>Retail sale of building material such as bricks, wood, sanitary equipment</t>
  </si>
  <si>
    <t>Retail sale of household fuel oil, bottled gas, coal and fuel wood</t>
  </si>
  <si>
    <t>Tobacco_Trading</t>
  </si>
  <si>
    <t>Tobacco_Products_Trading_Segment</t>
  </si>
  <si>
    <t>Wholesale of un-manufactured tobacco, paan (betel leaf), opium, ganja, cinchona etc.</t>
  </si>
  <si>
    <t>Wholesale of manufactured tobacco &amp; tobacco products</t>
  </si>
  <si>
    <t>Tractors_Trading</t>
  </si>
  <si>
    <t>Tractors_Trading_Segment</t>
  </si>
  <si>
    <t>Wholesale of tractors used in agriculture and forestry</t>
  </si>
  <si>
    <t>Wholesale of tractors</t>
  </si>
  <si>
    <t>Watches_Trading</t>
  </si>
  <si>
    <t>Clocks_and_Watches_Trading_Segment</t>
  </si>
  <si>
    <t>Retail sale of watches and clocks</t>
  </si>
  <si>
    <t xml:space="preserve">Automobile_4W_Services_Industry
</t>
  </si>
  <si>
    <t>Authorised_car_dealers__servicing__manufacturers_Service_Segment</t>
  </si>
  <si>
    <t>Maintenance and repair of motor vehicles</t>
  </si>
  <si>
    <t>Maintenance and repair of passenger motor vehicles</t>
  </si>
  <si>
    <t>Sale of motor vehicle parts and accessoriess</t>
  </si>
  <si>
    <t>Sale of motor vehicle parts and accessories</t>
  </si>
  <si>
    <t>Maintenance and repair of commercial vehicless</t>
  </si>
  <si>
    <t>Maintenance and repair of motor vehicles1</t>
  </si>
  <si>
    <t xml:space="preserve">Aviation_Services_Industry
</t>
  </si>
  <si>
    <t>Maintenance_and_overhauling_servicesl_ground_handling_Service_Segment</t>
  </si>
  <si>
    <t>Cargo handling incidental to land transport</t>
  </si>
  <si>
    <t>Cargo handling incidental to water transport</t>
  </si>
  <si>
    <t>Cargo handling incidental to air transport</t>
  </si>
  <si>
    <t xml:space="preserve">Cable_TV_Services_Industry
</t>
  </si>
  <si>
    <t>Cable_and_other_pay_TV_services_Service_Segment</t>
  </si>
  <si>
    <t>Installation of telecommunications wiring, computer network and cable television wiring, including fiber optic, satellite dishessx</t>
  </si>
  <si>
    <t xml:space="preserve">Cold_Storage_Services_Industry
</t>
  </si>
  <si>
    <t>Cold_storage_chains_Service_Segment</t>
  </si>
  <si>
    <t>Warehousing of refrigerated (cold storage)</t>
  </si>
  <si>
    <t>Cold storage facility</t>
  </si>
  <si>
    <t>Cold storage facility for potato farmers</t>
  </si>
  <si>
    <t xml:space="preserve">Commercial_Vehicle_Services_Industry
</t>
  </si>
  <si>
    <t>LCV__HCV__Commercial_Vehicles_Service_Segment</t>
  </si>
  <si>
    <t>Maintenance and repair of commercial vehicles</t>
  </si>
  <si>
    <t xml:space="preserve">Computer_and_Peripherals_Services_Industry
</t>
  </si>
  <si>
    <t>Office_Equipment__Networking_Service_Segment</t>
  </si>
  <si>
    <t>Installation of telecommunications wiring, computer network and cable television wiring, including fiber optic, satellite dishes.</t>
  </si>
  <si>
    <t xml:space="preserve">Construction_Services_Industry
</t>
  </si>
  <si>
    <t>Contractor_Service_Segment</t>
  </si>
  <si>
    <t>Construction and maintenance of motorways, streets, roads, other vehicular and pedestrian ways, highways, bridges, tunnels and subwayss</t>
  </si>
  <si>
    <t>Structurals_Service_Segment</t>
  </si>
  <si>
    <t>Construction of bridges.</t>
  </si>
  <si>
    <t>Construction of roads.</t>
  </si>
  <si>
    <t>Construction and maintenance of railways and rail-bridges.</t>
  </si>
  <si>
    <t>Construction of railway infrastructures</t>
  </si>
  <si>
    <t>Construction and maintenance of airfield runways.</t>
  </si>
  <si>
    <t>Construction and maintenance of power plants.</t>
  </si>
  <si>
    <t>Construction of hydroelectric power plants.</t>
  </si>
  <si>
    <t>Construction of power plants.</t>
  </si>
  <si>
    <t>Construction of power substations.</t>
  </si>
  <si>
    <t>Construction of power houses.</t>
  </si>
  <si>
    <t>Construction/erection and maintenance of power, telecommunication and transmission lines.</t>
  </si>
  <si>
    <t>Construction of transmission lines.</t>
  </si>
  <si>
    <t>Construction of long distance pipelines or urban pipelines.</t>
  </si>
  <si>
    <t>Construction of pipelines.</t>
  </si>
  <si>
    <t>Construction and maintenance of water main and line connection, water reservoirs including irrigation system (canal).</t>
  </si>
  <si>
    <t>Construction of irrigation systems.</t>
  </si>
  <si>
    <t>Construction of water supply line.</t>
  </si>
  <si>
    <t>Construction of water tanks.</t>
  </si>
  <si>
    <t>Construction and repair of sewer systems including sewage disposal plants and pumping stations.</t>
  </si>
  <si>
    <t>Construction of sewage system.</t>
  </si>
  <si>
    <t>Construction of drainage works.</t>
  </si>
  <si>
    <t>Construction of utility projects n.e.c..</t>
  </si>
  <si>
    <t>Construction of utility projects.</t>
  </si>
  <si>
    <t>Construction and maintenance of industrial facilities such as refineries.</t>
  </si>
  <si>
    <t>Construction of industrial plants.</t>
  </si>
  <si>
    <t>Construction of waterways, harbors and river works, dredging of waterways.</t>
  </si>
  <si>
    <t>Construction of dams etc..</t>
  </si>
  <si>
    <t>Construction of dams.</t>
  </si>
  <si>
    <t>Construction of outdoor sports facilities.</t>
  </si>
  <si>
    <t>Civil construction &amp; engineering servicess</t>
  </si>
  <si>
    <t xml:space="preserve">Construction_Equipment_Services_Industry
</t>
  </si>
  <si>
    <t>Prime_Movers_Service_Segment</t>
  </si>
  <si>
    <t>Clearing of building sites, earth moving: excavation, landfill, levelling and grading of construction sites, trench digging, rock removal, blasting etc.</t>
  </si>
  <si>
    <t>Activities of earth work</t>
  </si>
  <si>
    <t xml:space="preserve">Consumer_Durables_Services_Industry
</t>
  </si>
  <si>
    <t>Electronic_Equipment_Service_Segment</t>
  </si>
  <si>
    <t>Renting of tent, furniture, pottery and glass, kitchen and tableware, utensils, household electrical and electronic equipment's etc..</t>
  </si>
  <si>
    <t xml:space="preserve">Education_Services_Industry
</t>
  </si>
  <si>
    <t>Education_Service_Segment</t>
  </si>
  <si>
    <t>Pre-primary education (education preceding the first level)</t>
  </si>
  <si>
    <t>Education - pre-primary</t>
  </si>
  <si>
    <t>Primary education (education at the first level)</t>
  </si>
  <si>
    <t>Education - primary</t>
  </si>
  <si>
    <t>General school education in the first stage of the secondary level (up to X th standard) without any special subject pre-requisite</t>
  </si>
  <si>
    <t>Education - school</t>
  </si>
  <si>
    <t>General school education in the second stage of the secondary level (Senior/Higher secondary) giving, in principle, access to higher education</t>
  </si>
  <si>
    <t>Education - junior college</t>
  </si>
  <si>
    <t>Special education for handicapped students at first stage or second stage of secondary level</t>
  </si>
  <si>
    <t>Technical and vocational education below the level of higher education except for handicapped</t>
  </si>
  <si>
    <t>Technical and vocational education for handicapped students below the level of higher education</t>
  </si>
  <si>
    <t>Higher education in science, commerce, humanity and fine arts leading to a university degree or equivalent</t>
  </si>
  <si>
    <t>Education - non technical</t>
  </si>
  <si>
    <t>Higher education in engineering / other technical courses leading to a university degree or equivalent</t>
  </si>
  <si>
    <t>Education - technical</t>
  </si>
  <si>
    <t>Higher education in medical/bio-technology and related courses leading to a university degree or equivalent</t>
  </si>
  <si>
    <t>Education - medical</t>
  </si>
  <si>
    <t>Education - para-medical</t>
  </si>
  <si>
    <t>Higher education in management courses leading to a degree or equivalent</t>
  </si>
  <si>
    <t>Education - management</t>
  </si>
  <si>
    <t>Higher education in law leading to a degree or equivalent</t>
  </si>
  <si>
    <t>Education - law</t>
  </si>
  <si>
    <t>Higher education in other professional/ vocational courses leading to a degree or equivalent</t>
  </si>
  <si>
    <t>Education - fashion designing</t>
  </si>
  <si>
    <t>Education - film making</t>
  </si>
  <si>
    <t>Education - hotel management &amp; catering</t>
  </si>
  <si>
    <t>Higher education not leading to a degree or equivalent</t>
  </si>
  <si>
    <t>Sports and recreation education</t>
  </si>
  <si>
    <t>Cultural education</t>
  </si>
  <si>
    <t>Other educational services n.e.c.</t>
  </si>
  <si>
    <t>Educational support services</t>
  </si>
  <si>
    <t>Engineering_Services_Industry</t>
  </si>
  <si>
    <t>Engineering_Service_Segment</t>
  </si>
  <si>
    <t>Civil construction &amp; engineering services.</t>
  </si>
  <si>
    <t xml:space="preserve">Entertainment_and_Leisure_Services_Industry
</t>
  </si>
  <si>
    <t>Recreation_and_Amusement_parks__event_management__gyms_Service_Segment</t>
  </si>
  <si>
    <t>Activities of amusement parks and theme parks</t>
  </si>
  <si>
    <t>Activities of amusement parks</t>
  </si>
  <si>
    <t xml:space="preserve">Film_Industry_Services_Industry
</t>
  </si>
  <si>
    <t>Entertainment_and_Medic_content_provider__motion_picture_production__distribution__exhibition_Service_Segment</t>
  </si>
  <si>
    <t>Production of motion picture</t>
  </si>
  <si>
    <t>Motion picture distribution</t>
  </si>
  <si>
    <t>Motion picture or video tape projection in cinemas, in the open air or in other projection facilities</t>
  </si>
  <si>
    <t xml:space="preserve">Financial_Services_Services_Industry
</t>
  </si>
  <si>
    <t>Finance_relared_companies_and_consultancies__advisory_firms_Service_Segment</t>
  </si>
  <si>
    <t>Activities auxiliary to financial service activities n.e.c.</t>
  </si>
  <si>
    <t>Other financial service activities, except insurance and pension funding activities, n.e.c.</t>
  </si>
  <si>
    <t xml:space="preserve">Future_Rentals_Services_Industry
</t>
  </si>
  <si>
    <t>LRD__lease_rentals__rental_income_Service_Segment</t>
  </si>
  <si>
    <t>Renting and leasing of other machinery and equipment n.e.c. without operator</t>
  </si>
  <si>
    <t>Rental of private cars with driver</t>
  </si>
  <si>
    <t>Renting and leasing of motor vehicles</t>
  </si>
  <si>
    <t>Renting of tent, furniture, pottery and glass, kitchen and tableware, utensils, household electrical and electronic equipment's etc.</t>
  </si>
  <si>
    <t>Renting of jewellery, musical instruments, scenery and costumes</t>
  </si>
  <si>
    <t>Renting of textiles, wearing apparel, footwear, sleeping bag, rucksack, household goods</t>
  </si>
  <si>
    <t>Renting of other personal and household goods n.e.c.</t>
  </si>
  <si>
    <t>Renting and operational leasing, without operator, of other machinery and equipment that are generally used as capital goods by industries</t>
  </si>
  <si>
    <t>Renting and operational leasing of agricultural and forestry machinery and equipment without operator</t>
  </si>
  <si>
    <t>Renting and operational leasing of construction and civil-engineering machinery and equipment without operator</t>
  </si>
  <si>
    <t>Renting and operational leasing of office machinery and equipment without operator</t>
  </si>
  <si>
    <t>Renting and operational leasing of land-transport equipment (other than motor vehicles) without drivers</t>
  </si>
  <si>
    <t>Renting and operational leasing of water-transport equipment without operator</t>
  </si>
  <si>
    <t>Renting and operational leasing of air transport equipment without operator</t>
  </si>
  <si>
    <t>Renting of other tangible goods with out operator</t>
  </si>
  <si>
    <t xml:space="preserve">Hospitals_and_Clinics_Services_Industry
</t>
  </si>
  <si>
    <t>Diagnostic_Centre__Hospitals_or_Gyms_or_health_Centre_Service_Segment</t>
  </si>
  <si>
    <t>Activities of independent diagnostic/pathological laboratories.</t>
  </si>
  <si>
    <t>Activities of independent diagnostic/pathological laboratories</t>
  </si>
  <si>
    <t>Hospital activities</t>
  </si>
  <si>
    <t>Activities of operating hospital</t>
  </si>
  <si>
    <t>Operates multi-specialty hospital</t>
  </si>
  <si>
    <t>Residential care activities for mental retardation, mental health and substance abuse</t>
  </si>
  <si>
    <t xml:space="preserve">Hotel_and_Restaurants_Services_Industry
</t>
  </si>
  <si>
    <t>Hotels_and_Restaurants_Service_Segment</t>
  </si>
  <si>
    <t>Hotels and Motels, inns, resorts providing short term lodging facilities includes accommodation in house boats</t>
  </si>
  <si>
    <t>Activity of operating hotel</t>
  </si>
  <si>
    <t>Restaurants without bars</t>
  </si>
  <si>
    <t>Restaurant services</t>
  </si>
  <si>
    <t>Bars and Restaurants with bars</t>
  </si>
  <si>
    <t>Restaurant &amp; bar services</t>
  </si>
  <si>
    <t>Industrial_Machinery_Service_Segment</t>
  </si>
  <si>
    <t>Installation of industrial machinery and equipment.</t>
  </si>
  <si>
    <t>Installation of industrial machinery and equipment</t>
  </si>
  <si>
    <t>Cleaning of industrial machinery</t>
  </si>
  <si>
    <t xml:space="preserve">IT_or_Software_or_ITES_or_BPO_or_KPO_Services_Industry
</t>
  </si>
  <si>
    <t>Computer_Software_and_Education_and_post_production_animation_Service_Segment</t>
  </si>
  <si>
    <t>Activities of programming, consultancy etc</t>
  </si>
  <si>
    <t>Computer consultancy and computer facilities management activities</t>
  </si>
  <si>
    <t>ITES_or_Call_Centres_Service_Segment</t>
  </si>
  <si>
    <t>Other information technology and computer service activities n.e.c</t>
  </si>
  <si>
    <t>ERP_or_any_type_of_protecting_systems_or_anti_virus_Service_Segment</t>
  </si>
  <si>
    <t>Writing , modifying, testing of computer program to meet the needs of a particular client excluding web-page designing</t>
  </si>
  <si>
    <t xml:space="preserve">Media_or_Entertainment_TV_Broadcasting_Services_Industry
</t>
  </si>
  <si>
    <t>Media__Advertising_and_Broadcasting__Animation_and_Post_production_Service_Segment</t>
  </si>
  <si>
    <t>Advertising</t>
  </si>
  <si>
    <t xml:space="preserve">Metals_Iron_and_Steel_Services_Industry
</t>
  </si>
  <si>
    <t>Iron__Steel_and_Steel_Alloys__Wires_and_Cables_Service_Segment</t>
  </si>
  <si>
    <t>Repair and maintenance of metal tanks, reservoirs, containers, steel shipping drums etc.</t>
  </si>
  <si>
    <t xml:space="preserve">Mining_Services_Industry
</t>
  </si>
  <si>
    <t>Mining_Service_Segment</t>
  </si>
  <si>
    <t>Site preparation for mining including overburden removal and other development and preparation of mineral properties and sites except oil and gas sites</t>
  </si>
  <si>
    <t>Site preparation for mining</t>
  </si>
  <si>
    <t>Others_Services_Industries</t>
  </si>
  <si>
    <t>Industry_not_classified_elsewhere_Service_Segment</t>
  </si>
  <si>
    <t>Industries_not_classified_elsewhere_Service_Segment</t>
  </si>
  <si>
    <t xml:space="preserve">Packaging_Services_Industry
</t>
  </si>
  <si>
    <t>Plastic_Packaging_Goods_Service_Segment</t>
  </si>
  <si>
    <t>Packaging activities</t>
  </si>
  <si>
    <t xml:space="preserve">Paints_Services_Industry
</t>
  </si>
  <si>
    <t>Paints_and_Varnishes_Service_Segment</t>
  </si>
  <si>
    <t>Interior and exterior painting, glazing, plastering and decorating of buildings or civil engineering structures</t>
  </si>
  <si>
    <t xml:space="preserve">Pipes_Services_Industry
</t>
  </si>
  <si>
    <t>Manufacturing_and_sales_of_pipes__PVC_including_dealers_Service_Segment</t>
  </si>
  <si>
    <t>Repair and maintenance of pipes and pipelines</t>
  </si>
  <si>
    <t xml:space="preserve">Power_Services_Industry
</t>
  </si>
  <si>
    <t>Transmission_line_towers_and_equipment_Service_Segment</t>
  </si>
  <si>
    <t>Construction/erection and maintenance of power, telecommunication and transmission lines</t>
  </si>
  <si>
    <t>Construction of transmission lines</t>
  </si>
  <si>
    <t xml:space="preserve">Printing_and_Publishing_Services_Industry
</t>
  </si>
  <si>
    <t>Publishing_Service_Segment</t>
  </si>
  <si>
    <t>Publishing of books, brochures, leaflets and similar publications, including publishing encyclopedias (including on CD-ROM)</t>
  </si>
  <si>
    <t>Publishing of atlases, maps and charts</t>
  </si>
  <si>
    <t>Publishing of textbooks</t>
  </si>
  <si>
    <t>Publishing of newspapers.</t>
  </si>
  <si>
    <t>Publishing of newspapers</t>
  </si>
  <si>
    <t>Publishing of journals and periodicals</t>
  </si>
  <si>
    <t>On-line publishing of statistics and other information</t>
  </si>
  <si>
    <t>Other publishing activities (including on-line) n.e.c.</t>
  </si>
  <si>
    <t>Printing of newspapers</t>
  </si>
  <si>
    <t>Printing of magazines and other periodicals, books and brochures, maps, atlases, posters etc.</t>
  </si>
  <si>
    <t>Printing of postage stams, taxation stamps, cheques and other security papers</t>
  </si>
  <si>
    <t>Printing of bank notes, currency notes</t>
  </si>
  <si>
    <t>Other printing activities like screen printing other than textile n.e.c.</t>
  </si>
  <si>
    <t>Other service activities related to printing n.e.c.</t>
  </si>
  <si>
    <t>Architectural and engineering activities and related technical consultancy</t>
  </si>
  <si>
    <t>Architectural and consultancy services</t>
  </si>
  <si>
    <t>Computer consultancy and computer facilities management activities.</t>
  </si>
  <si>
    <t>Activities of programming, consultancy etc.</t>
  </si>
  <si>
    <t>Medical practice activities</t>
  </si>
  <si>
    <t>Activities of nurses, masseurs, physiotherapists or other para-medical practitioners</t>
  </si>
  <si>
    <t>Rental of private cars with drivers.</t>
  </si>
  <si>
    <t>Renting and leasing of motor vehicles.</t>
  </si>
  <si>
    <t>Renting and leasing of recreational and sports goods.</t>
  </si>
  <si>
    <t>Renting of video tapes and disks..</t>
  </si>
  <si>
    <t>Renting of tent, furniture, pottery and glass, kitchen and tableware, utensils, household electrical and electronic equipment's etc…</t>
  </si>
  <si>
    <t>Renting of books, journals and magazines.</t>
  </si>
  <si>
    <t>Renting of jewellery, musical instruments, scenery and costumes.</t>
  </si>
  <si>
    <t>Renting of textiles, wearing apparel, footwear, sleeping bag, rucksack, household goods.x.</t>
  </si>
  <si>
    <t>Renting of other personal and household goods n.e.c..</t>
  </si>
  <si>
    <t>Renting and operational leasing, without operator, of other machinery and equipment that are generally used as capital goods by industries.</t>
  </si>
  <si>
    <t>Renting and operational leasing of agricultural and forestry machinery and equipment without operator..</t>
  </si>
  <si>
    <t>Renting and operational leasing of construction and civil-engineering machinery and equipment without operator..</t>
  </si>
  <si>
    <t>Renting and operational leasing of office machinery and equipment without operator.</t>
  </si>
  <si>
    <t>Renting and operational leasing of land-transport equipment (other than motor vehicles) without drivers.</t>
  </si>
  <si>
    <t>Renting and operational leasing of water-transport equipment without operator.</t>
  </si>
  <si>
    <t>Renting and operational leasing of air transport equipment without operator.</t>
  </si>
  <si>
    <t>Renting of other tangible goods with out operator.</t>
  </si>
  <si>
    <t>Renting and leasing of other machinery and equipment n.e.c. without operator..</t>
  </si>
  <si>
    <t>Executive_search_or_manpower_servicess__hostel_management_Service_Segment</t>
  </si>
  <si>
    <t>Supply of skilled man power</t>
  </si>
  <si>
    <t>Human resources provision and management of human resources functions</t>
  </si>
  <si>
    <t>Tax_and_Audit__Architects_Service_Segment</t>
  </si>
  <si>
    <t>Architectural and engineering activities and related technical consultancys</t>
  </si>
  <si>
    <t>Architectural and consultancy servicess</t>
  </si>
  <si>
    <t>HR_and_A_or_Medical_Transcriptions_Service_Segment</t>
  </si>
  <si>
    <t>Human resources provision and management of human resources functions.</t>
  </si>
  <si>
    <t xml:space="preserve">Real_Estate_Services_Industry
</t>
  </si>
  <si>
    <t>Commercial_residential_industrial_buildings_Service_Segment</t>
  </si>
  <si>
    <t>Construction of buildings carried out on own-account basis or on a fee or contract basis</t>
  </si>
  <si>
    <t>Construction of buildings</t>
  </si>
  <si>
    <t>Construction of commercial buildings</t>
  </si>
  <si>
    <t>Construction of residential building</t>
  </si>
  <si>
    <t>Construction and maintenance of motorways, streets, roads, other vehicular and pedestrian ways, highways, bridges, tunnels and subways</t>
  </si>
  <si>
    <t>Construction of bridges</t>
  </si>
  <si>
    <t>Construction of roads</t>
  </si>
  <si>
    <t>Construction and maintenance of railways and rail-bridges</t>
  </si>
  <si>
    <t>Construction of railway infrastructure</t>
  </si>
  <si>
    <t>Construction and maintenance of airfield runways</t>
  </si>
  <si>
    <t>Construction and maintenance of power plants</t>
  </si>
  <si>
    <t>Construction of hydroelectric power plants</t>
  </si>
  <si>
    <t>Construction of power plants</t>
  </si>
  <si>
    <t>Construction of power substations</t>
  </si>
  <si>
    <t>Construction of power houses</t>
  </si>
  <si>
    <t>Construction/erection and maintenance of power, telecommunication and transmission lines…</t>
  </si>
  <si>
    <t>Construction of transmission linesx</t>
  </si>
  <si>
    <t>Construction of long distance pipelines or urban pipelines</t>
  </si>
  <si>
    <t>Construction of pipelines</t>
  </si>
  <si>
    <t>Construction and maintenance of water main and line connection, water reservoirs including irrigation system (canal)</t>
  </si>
  <si>
    <t>Construction of irrigation systems</t>
  </si>
  <si>
    <t>Construction of water supply line</t>
  </si>
  <si>
    <t>Construction of water tanks</t>
  </si>
  <si>
    <t>Construction and repair of sewer systems including sewage disposal plants and pumping stations</t>
  </si>
  <si>
    <t>Construction of sewage system</t>
  </si>
  <si>
    <t>Construction of drainage works</t>
  </si>
  <si>
    <t>Construction of utility projects n.e.c.</t>
  </si>
  <si>
    <t>Construction of utility projects</t>
  </si>
  <si>
    <t>Construction and maintenance of industrial facilities such as refineries</t>
  </si>
  <si>
    <t>Construction of industrial plants</t>
  </si>
  <si>
    <t>Construction of waterways, harbors and river works, dredging of waterways</t>
  </si>
  <si>
    <t>Construction of dams etc.</t>
  </si>
  <si>
    <t>Construction of dams</t>
  </si>
  <si>
    <t>Construction of outdoor sports facilities</t>
  </si>
  <si>
    <t>Civil construction &amp; engineering services</t>
  </si>
  <si>
    <t>Construction of canals</t>
  </si>
  <si>
    <t>Construction of highways</t>
  </si>
  <si>
    <t>Other specialized construction activities</t>
  </si>
  <si>
    <t xml:space="preserve">Telecom_and_Telecom_Products_Services_Industry
</t>
  </si>
  <si>
    <t>Other_communication_services__telex__wireless__fax__pager__other_telephone_or_communication_services__mobile_phones_retail_wholesale_seller_Service_Segment</t>
  </si>
  <si>
    <t>Construction/erection and maintenance of power, telecommunication and transmission lines..</t>
  </si>
  <si>
    <t>Installation of telecommunications wiring, computer network and cable television wiring, including fiber optic, satellite dishes</t>
  </si>
  <si>
    <t xml:space="preserve">Tours_and_Travels_Services_Industry
</t>
  </si>
  <si>
    <t>Taxi_or_Car_Rental_Service_Segment</t>
  </si>
  <si>
    <t>Rental of private cars with drivers</t>
  </si>
  <si>
    <t>EBITDA</t>
  </si>
  <si>
    <t>CIBIL / Repayment Track</t>
  </si>
  <si>
    <t>Risk Layer</t>
  </si>
  <si>
    <t>Risk Layer - Yes/No</t>
  </si>
  <si>
    <t>Mitigant</t>
  </si>
  <si>
    <t>Number of Risk Layering Deviations</t>
  </si>
  <si>
    <r>
      <t>BANKING SYNOPSIS, (</t>
    </r>
    <r>
      <rPr>
        <b/>
        <i/>
        <sz val="11"/>
        <color rgb="FFFFFFFF"/>
        <rFont val="Calibri"/>
        <family val="2"/>
        <charset val="1"/>
      </rPr>
      <t>PS:- Data entry to be made from Row No. 15</t>
    </r>
    <r>
      <rPr>
        <b/>
        <sz val="11"/>
        <color rgb="FFFFFFFF"/>
        <rFont val="Calibri"/>
        <family val="2"/>
        <charset val="1"/>
      </rPr>
      <t>) - Ver Nov'18</t>
    </r>
  </si>
  <si>
    <t>Retail sale of pharmaceuticals, medical and orthopedic goods and toilet articles</t>
  </si>
  <si>
    <t>GST Program</t>
  </si>
  <si>
    <t>Basis GST Turnover of current running FY</t>
  </si>
  <si>
    <t>BTO% (Basis Financial)</t>
  </si>
  <si>
    <t>BTO% (Basis GST)</t>
  </si>
  <si>
    <t>Entity Type</t>
  </si>
  <si>
    <t>COST OF Sales</t>
  </si>
  <si>
    <t xml:space="preserve">Changes in Inventories </t>
  </si>
  <si>
    <t xml:space="preserve">Bank &amp; Finance Charges </t>
  </si>
  <si>
    <t>Other Expenses</t>
  </si>
  <si>
    <t>Total Interest expenses</t>
  </si>
  <si>
    <t>EBITDA (Incl Int on OD/CC)</t>
  </si>
  <si>
    <t>EBITDA (Excl Int on OD/CC)</t>
  </si>
  <si>
    <t>Extraordinary items</t>
  </si>
  <si>
    <t>PAT (After Extraordinary Items)</t>
  </si>
  <si>
    <t>Reserves and Surplus (excluding revaluation reserve)</t>
  </si>
  <si>
    <t>Revaluation Reserve</t>
  </si>
  <si>
    <t>Other Long Term Liabilities</t>
  </si>
  <si>
    <t>Intangible Assets</t>
  </si>
  <si>
    <t>Net Fixed Assets (excluding revaluation reserve)</t>
  </si>
  <si>
    <t>Loans and Advances (Business Related : Security Deposits &amp; other Long Term Advances)</t>
  </si>
  <si>
    <t>Loans and Advances (Business Related Short Term)</t>
  </si>
  <si>
    <t>Other Non Current Assets</t>
  </si>
  <si>
    <t>Doubtful Loans and Advances</t>
  </si>
  <si>
    <t>EBITDA Ratio</t>
  </si>
  <si>
    <t>EBIDTA Ratio (net of interest to borrowers not coming on loan)</t>
  </si>
  <si>
    <t>Net Working Capital</t>
  </si>
  <si>
    <t>Current Ratio(CA Including Debtors &gt;6 Months) (CL incl OD/CC)</t>
  </si>
  <si>
    <t>Total Debt/EBITDA</t>
  </si>
  <si>
    <t>DSCR</t>
  </si>
  <si>
    <t>Add back: Depletion expense</t>
  </si>
  <si>
    <t>Add back: Bad debts written off</t>
  </si>
  <si>
    <t>Decrease / (Increase) in Non current assets</t>
  </si>
  <si>
    <t>Sale/ (Purchase) of Fixed Assets And Intangible Assets</t>
  </si>
  <si>
    <t>Audited (DD-Month-YY)</t>
  </si>
  <si>
    <t>No Deviation</t>
  </si>
  <si>
    <t>Dip in turnover upto 20%</t>
  </si>
  <si>
    <t>Partnership Firm</t>
  </si>
  <si>
    <t>Partner</t>
  </si>
  <si>
    <t>Proprietor</t>
  </si>
  <si>
    <t>Director</t>
  </si>
  <si>
    <t>Spouse</t>
  </si>
  <si>
    <t>Brother</t>
  </si>
  <si>
    <t>Father</t>
  </si>
  <si>
    <t>Mother</t>
  </si>
  <si>
    <t>Other</t>
  </si>
  <si>
    <t>Clear</t>
  </si>
  <si>
    <t>Bounce</t>
  </si>
  <si>
    <t>Ahmedabad</t>
  </si>
  <si>
    <t>Debit Amount</t>
  </si>
  <si>
    <t>EMI bounce in last 6 months</t>
  </si>
  <si>
    <t>No. of CIBIL Enquieris in Last 3 Months All loans</t>
  </si>
  <si>
    <t>No of Unsecured loans CIBIL Enquiry in last 3 months</t>
  </si>
  <si>
    <t>% Growth in Sales</t>
  </si>
  <si>
    <t>ABB (Average Bank Balance)</t>
  </si>
  <si>
    <t>Considered Turnover</t>
  </si>
  <si>
    <t>NCM Deviation</t>
  </si>
  <si>
    <t>Professional_Services_Services_Industry</t>
  </si>
  <si>
    <t>Industrial_Equipment_or_Machinery_Services_Industry</t>
  </si>
  <si>
    <t>Average Utilization %</t>
  </si>
  <si>
    <t>No.  of Cash Out Loan in Last 3 month</t>
  </si>
  <si>
    <t>PL UPDATE IN RS LACS</t>
  </si>
  <si>
    <t>Month 1
(Newest)</t>
  </si>
  <si>
    <t>Month 2</t>
  </si>
  <si>
    <t>Month 3</t>
  </si>
  <si>
    <t>Month 4</t>
  </si>
  <si>
    <t>Month 12
(Oldest)</t>
  </si>
  <si>
    <t>POS Settlement Credits</t>
  </si>
  <si>
    <t>Nos. of POS Settlements</t>
  </si>
  <si>
    <t>Provisions/Departmental/Grocery Store</t>
  </si>
  <si>
    <t>Median monthly POS Settlement</t>
  </si>
  <si>
    <t>Median Monthly Card Sales</t>
  </si>
  <si>
    <t>Median monthly number of POS Settlement</t>
  </si>
  <si>
    <t>Median Daily Card Sales</t>
  </si>
  <si>
    <t>I/w bounce</t>
  </si>
  <si>
    <t>Witholding Percentage</t>
  </si>
  <si>
    <t>O/w bounce</t>
  </si>
  <si>
    <t>Maximum Daily Amount Payable to Clix</t>
  </si>
  <si>
    <t>POS Value % of Sales</t>
  </si>
  <si>
    <t>Tenor (in Days)</t>
  </si>
  <si>
    <t>Business Vintage (in years)</t>
  </si>
  <si>
    <t>Interest rate (reducing)</t>
  </si>
  <si>
    <t>Eligible Amount ( A )</t>
  </si>
  <si>
    <t>Proposed Loan Amount (in lakhs)</t>
  </si>
  <si>
    <t>Loan Amount As per  Multiplier</t>
  </si>
  <si>
    <t>Multiplier Applicable</t>
  </si>
  <si>
    <t>FINAL ELIGIBILIY (In Rs Lacs)</t>
  </si>
  <si>
    <t>Monthly Median Card Sales</t>
  </si>
  <si>
    <t>Eligible Amount ( B )</t>
  </si>
  <si>
    <t>Lower of (A) &amp; (B)</t>
  </si>
  <si>
    <t>Principal O/s of existing loan linked to the POS machine</t>
  </si>
  <si>
    <t>Total Eligibility</t>
  </si>
  <si>
    <t>DSCR related</t>
  </si>
  <si>
    <t xml:space="preserve">Annualised Total Banking Credits </t>
  </si>
  <si>
    <t>Applicable Industry Margin</t>
  </si>
  <si>
    <t>EBIDTA (annualised banking credits x Industry Margin)</t>
  </si>
  <si>
    <t>Existing Obligation + Proposed Loan Obligation (Annualised)</t>
  </si>
  <si>
    <t>DSCR on "Proposed Loan Amount"</t>
  </si>
  <si>
    <t>Number of Settlements</t>
  </si>
  <si>
    <t>Sub Industry</t>
  </si>
  <si>
    <t>With Holding Percentrages</t>
  </si>
  <si>
    <t>Multiplier</t>
  </si>
  <si>
    <t>Animal Products</t>
  </si>
  <si>
    <t xml:space="preserve">Apparels / Textile </t>
  </si>
  <si>
    <t>Auto Dealership Service Centre (all vehicle types)</t>
  </si>
  <si>
    <t>Auto Dealerships(Two wheeler - No funding to 4W)</t>
  </si>
  <si>
    <t>Batteries</t>
  </si>
  <si>
    <t>Ceramics</t>
  </si>
  <si>
    <t>Clinics &amp; Labs</t>
  </si>
  <si>
    <t>Consumer Durable and IT</t>
  </si>
  <si>
    <t>Cosmetics</t>
  </si>
  <si>
    <t>Diagnostic Centre</t>
  </si>
  <si>
    <t>Educational Institute</t>
  </si>
  <si>
    <t>Entertainment/ Gaming Centres</t>
  </si>
  <si>
    <r>
      <t>Eye wear with </t>
    </r>
    <r>
      <rPr>
        <i/>
        <sz val="11"/>
        <color rgb="FF000000"/>
        <rFont val="Calibri"/>
        <family val="2"/>
      </rPr>
      <t>Opticians</t>
    </r>
  </si>
  <si>
    <t>Fertilizers</t>
  </si>
  <si>
    <t>Food &amp; Beverages (Restaurants and/or Pub)</t>
  </si>
  <si>
    <t>Footwear</t>
  </si>
  <si>
    <t>Furniture &amp; Home Furnishing</t>
  </si>
  <si>
    <t>Gifts &amp; Novelties</t>
  </si>
  <si>
    <t>Hardware</t>
  </si>
  <si>
    <t>Health &amp; Fitness Centre</t>
  </si>
  <si>
    <t>Home Appliances</t>
  </si>
  <si>
    <t>Hospital</t>
  </si>
  <si>
    <t>Hospital (Dental)</t>
  </si>
  <si>
    <t>Hotels</t>
  </si>
  <si>
    <t>IATA Travel &amp; Tours</t>
  </si>
  <si>
    <t>Imitation Or Fashion Jewelry and Fashion Accessories shop</t>
  </si>
  <si>
    <t>Jewellery Showroom</t>
  </si>
  <si>
    <t>Kids Shop</t>
  </si>
  <si>
    <t>Luggage</t>
  </si>
  <si>
    <t>Mobile Shops</t>
  </si>
  <si>
    <t>Music Instruments</t>
  </si>
  <si>
    <t>Others </t>
  </si>
  <si>
    <t>Pet Shop</t>
  </si>
  <si>
    <t>Petrol Pumps</t>
  </si>
  <si>
    <t>Pharmacy</t>
  </si>
  <si>
    <t>Poultry &amp; Meat Products</t>
  </si>
  <si>
    <t>Spa &amp; Salon</t>
  </si>
  <si>
    <t>Spare Parts</t>
  </si>
  <si>
    <t>Sports Equipments</t>
  </si>
  <si>
    <t>Tyre Accessories &amp; Repairs</t>
  </si>
  <si>
    <t>Wine Shops</t>
  </si>
  <si>
    <t>LAEP (Non Exclusive)</t>
  </si>
  <si>
    <t>Total Exposure</t>
  </si>
  <si>
    <t>I/W return &gt; norms</t>
  </si>
  <si>
    <t>CC/OD overutilized upto 120% without inward cheque bouncing.</t>
  </si>
  <si>
    <t>CC/OD overutilized &gt;100% with inward cheque bouncing.</t>
  </si>
  <si>
    <t>CIBIL Negative / RTR bounce norms not met</t>
  </si>
  <si>
    <t>Yes,
unless technical - no deviation on EMI Bounce in the last 6 months</t>
  </si>
  <si>
    <t>Upto 80% NACH clearance (for daily EMI loans)</t>
  </si>
  <si>
    <t>POS value % of Sales should be at least 15%</t>
  </si>
  <si>
    <t>Residence Stability norms not met</t>
  </si>
  <si>
    <t>Office Stability norms not met</t>
  </si>
  <si>
    <t>Other Policy Deviation</t>
  </si>
  <si>
    <t>NA</t>
  </si>
  <si>
    <t>BTO Less than 80%</t>
  </si>
  <si>
    <t>DSCR below 0.75 (upto 0.65) (DSCR norm Not applicable for 20 Lakhs to 30 Lakhs )</t>
  </si>
  <si>
    <t>Proprietorship</t>
  </si>
  <si>
    <t>Trust</t>
  </si>
  <si>
    <t>Society</t>
  </si>
  <si>
    <t>Partnership</t>
  </si>
  <si>
    <t>LLP</t>
  </si>
  <si>
    <t>PVT</t>
  </si>
  <si>
    <t>Public</t>
  </si>
  <si>
    <t>“Tofu hospitality private limited” was registered on Feb – 2017. Mr. Puneet who was director in KPN Hospitality private limited resigned the company &amp; joined Tofu hospitality as a 33% shareholder.
Mr. Puneet &amp; Mr. Amit the two directors with 66% of Shareholding are coming into the loan structure. 
Mr. Punnet stays in rented premises at Kadubesnahalli &amp; his own residence is in Korrol bagh Central Delhi. 
Mr. Amit frequently visits the Bangalore premises he stays in Punjab.</t>
  </si>
  <si>
    <t>Tofu Hospitality was atarted in Feb 2017. One of the director  Mr Punnet was  earlier was running a company in name of kPN Hospitality since 2014 which was closed in 2016</t>
  </si>
  <si>
    <t>January</t>
  </si>
  <si>
    <t>February</t>
  </si>
  <si>
    <t>March</t>
  </si>
  <si>
    <t>April</t>
  </si>
  <si>
    <t>May</t>
  </si>
  <si>
    <t>June</t>
  </si>
  <si>
    <t>Company is planning to open "Global Grab"  in Hyderabad at Banjara hills  and hence funds ar required for it</t>
  </si>
  <si>
    <t>Suppliers –
There are more than 30 plus vendors who supply grocery and other Meet items to the client. Company enjoys 45 days credit period and major among them are as fallows
N A Chicken
A C Enterprises
Fine food Enterprises.
Customers
Retail clients or walk in customers is the major business clients.</t>
  </si>
  <si>
    <t>“Tofo hospitality private limited” is into Service Industry. Company has four different business set ups &amp; Brand names
1. The global grab Started on Jan 2017 – it’s a buffet restaurant - Monthly sales fo 70 lacs credited to Axis bank
2.The Sidewalk bar and Kitchen opened on Dec 2017– Fine dine restaurant set up (liquor service is also available)- Monthly sales of 60 lacs credited to HDFC bank
3. The Punjab house started on Jan 2017 -  Monthly sales of 4 lacs credited ot yes bank
4.  The Global Grub at JP Nagar opened on Jan 2019 - Monthly sales of 20 lacs credited to yes bank
All the outlets are made on a 5 year lease with first three-business set up  at Marathahalli Bangalore. Monthly rental paid by the Client for all the outlets is Rs. 18 lacs with a total security deposit of 50 lacs.
Company turnover for the F Y 2017-18 is Rs.  4.5 cr and for F Y 2018-19 it is Rs. 12.8 cr 
Current monthly sales are around 140 lacs with 12% Net margin on the total turnover.
Overall 137 Employees are associated with the company whose monthly salary expenses will be around R. 22 lacs.</t>
  </si>
  <si>
    <t>Debit/Credit (No)</t>
  </si>
  <si>
    <t>Debit/Credit (Value)</t>
  </si>
  <si>
    <t>Latest 3 M / Prv 3 M Credit Growth</t>
  </si>
  <si>
    <t>% of Card Sales Vs Total Credit</t>
  </si>
  <si>
    <t>Latest 3 M / Prv 3 M Card Sales Growth</t>
  </si>
  <si>
    <t>Positive</t>
  </si>
  <si>
    <t>Negative</t>
  </si>
  <si>
    <t>Waived</t>
  </si>
  <si>
    <t>Refered</t>
  </si>
  <si>
    <t>Low</t>
  </si>
  <si>
    <t>Medium</t>
  </si>
  <si>
    <t>High</t>
  </si>
  <si>
    <t>Co Applicant</t>
  </si>
  <si>
    <t>EBITDA Ratio (net of interest to borrowers not coming on loan)</t>
  </si>
  <si>
    <t>CUSTOMER'S DETAIL CUM RECO NOTE (ver Jan '20 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</si>
</sst>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\-??_);_(@_)"/>
    <numFmt numFmtId="165" formatCode="0.0"/>
    <numFmt numFmtId="166" formatCode="d\-mmm\-yy;@"/>
    <numFmt numFmtId="167" formatCode="0.00_);[Red]\(0.00\)"/>
    <numFmt numFmtId="168" formatCode="_(* #,##0_);_(* \(#,##0\);_(* \-??_);_(@_)"/>
    <numFmt numFmtId="169" formatCode="mmm\-yy;@"/>
    <numFmt numFmtId="170" formatCode="#,##0.0"/>
    <numFmt numFmtId="171" formatCode="_(* #,##0_);_(* \(#,##0\);_(* &quot;-&quot;??_);_(@_)"/>
    <numFmt numFmtId="172" formatCode="0.0%"/>
    <numFmt numFmtId="173" formatCode="0.00;[Red]0.00"/>
  </numFmts>
  <fonts count="53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i/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FFFF"/>
      <name val="Calibri"/>
      <family val="2"/>
      <charset val="1"/>
    </font>
    <font>
      <b/>
      <sz val="9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9"/>
      <name val="Tahoma"/>
      <family val="2"/>
      <charset val="1"/>
    </font>
    <font>
      <sz val="14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1"/>
      <color rgb="FFFF0000"/>
      <name val="Calibri"/>
      <family val="2"/>
      <charset val="1"/>
    </font>
    <font>
      <i/>
      <sz val="9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2"/>
      <color rgb="FFFF0000"/>
      <name val="Calibri"/>
      <family val="2"/>
    </font>
    <font>
      <sz val="10"/>
      <color indexed="8"/>
      <name val="Calibri"/>
      <family val="2"/>
    </font>
    <font>
      <b/>
      <sz val="11"/>
      <color rgb="FFFF0000"/>
      <name val="Calibri"/>
      <family val="2"/>
    </font>
    <font>
      <b/>
      <sz val="9"/>
      <color rgb="FF00000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8"/>
      <color rgb="FFFFFFFF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8"/>
      <color rgb="FFFF0000"/>
      <name val="Calibri"/>
      <family val="2"/>
    </font>
    <font>
      <sz val="11"/>
      <color theme="0"/>
      <name val="Calibri"/>
      <family val="2"/>
    </font>
    <font>
      <sz val="10"/>
      <color rgb="FF002060"/>
      <name val="Arial"/>
      <family val="2"/>
    </font>
    <font>
      <sz val="10"/>
      <color theme="1"/>
      <name val="Arial"/>
      <family val="2"/>
    </font>
    <font>
      <sz val="10"/>
      <name val="Calibri"/>
      <family val="2"/>
      <charset val="1"/>
    </font>
    <font>
      <sz val="10"/>
      <color theme="0"/>
      <name val="Calibri"/>
      <family val="2"/>
      <charset val="1"/>
    </font>
    <font>
      <b/>
      <sz val="10"/>
      <color rgb="FF000000"/>
      <name val="Calibri"/>
      <family val="2"/>
    </font>
    <font>
      <sz val="9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i/>
      <sz val="9"/>
      <color rgb="FF000000"/>
      <name val="Calibri"/>
      <family val="2"/>
    </font>
    <font>
      <b/>
      <sz val="12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rgb="FF000000"/>
      <name val="Calibri"/>
      <family val="2"/>
    </font>
    <font>
      <sz val="11"/>
      <color theme="0"/>
      <name val="Calibri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8EB4E3"/>
        <bgColor rgb="FF95B3D7"/>
      </patternFill>
    </fill>
    <fill>
      <patternFill patternType="solid">
        <fgColor rgb="FFFFC000"/>
        <bgColor rgb="FFFFFF00"/>
      </patternFill>
    </fill>
    <fill>
      <patternFill patternType="solid">
        <fgColor rgb="FFFFFF00"/>
        <bgColor rgb="FFFFC000"/>
      </patternFill>
    </fill>
    <fill>
      <patternFill patternType="solid">
        <fgColor rgb="FFBFBFBF"/>
        <bgColor rgb="FFCCC1DA"/>
      </patternFill>
    </fill>
    <fill>
      <patternFill patternType="solid">
        <fgColor rgb="FF333399"/>
        <bgColor rgb="FF1F497D"/>
      </patternFill>
    </fill>
    <fill>
      <patternFill patternType="solid">
        <fgColor rgb="FFFFFFFF"/>
        <bgColor rgb="FFF2F2F2"/>
      </patternFill>
    </fill>
    <fill>
      <patternFill patternType="solid">
        <fgColor rgb="FF99CCFF"/>
        <bgColor rgb="FF8EB4E3"/>
      </patternFill>
    </fill>
    <fill>
      <patternFill patternType="solid">
        <fgColor rgb="FFCCFFCC"/>
        <bgColor rgb="FFCCFFFF"/>
      </patternFill>
    </fill>
    <fill>
      <patternFill patternType="solid">
        <fgColor rgb="FFFF8080"/>
        <bgColor rgb="FFFF99FF"/>
      </patternFill>
    </fill>
    <fill>
      <patternFill patternType="solid">
        <fgColor rgb="FFFFFF99"/>
        <bgColor rgb="FFF2F2F2"/>
      </patternFill>
    </fill>
    <fill>
      <patternFill patternType="solid">
        <fgColor rgb="FF95B3D7"/>
        <bgColor rgb="FF8EB4E3"/>
      </patternFill>
    </fill>
    <fill>
      <patternFill patternType="solid">
        <fgColor rgb="FFD9D9D9"/>
        <bgColor rgb="FFDDD9C3"/>
      </patternFill>
    </fill>
    <fill>
      <patternFill patternType="solid">
        <fgColor rgb="FF558ED5"/>
        <bgColor rgb="FF3366FF"/>
      </patternFill>
    </fill>
    <fill>
      <patternFill patternType="solid">
        <fgColor rgb="FFA6A6A6"/>
        <bgColor rgb="FF95B3D7"/>
      </patternFill>
    </fill>
    <fill>
      <patternFill patternType="solid">
        <fgColor rgb="FFDCE6F2"/>
        <bgColor rgb="FFD9D9D9"/>
      </patternFill>
    </fill>
    <fill>
      <patternFill patternType="solid">
        <fgColor rgb="FFC6D9F1"/>
        <bgColor rgb="FFD9D9D9"/>
      </patternFill>
    </fill>
    <fill>
      <patternFill patternType="solid">
        <fgColor rgb="FF33CCCC"/>
        <bgColor rgb="FF00CCFF"/>
      </patternFill>
    </fill>
    <fill>
      <patternFill patternType="solid">
        <fgColor rgb="FFFF6600"/>
        <bgColor rgb="FFFF8080"/>
      </patternFill>
    </fill>
    <fill>
      <patternFill patternType="solid">
        <fgColor rgb="FFDDD9C3"/>
        <bgColor rgb="FFD9D9D9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rgb="FFF2F2F2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rgb="FFF2F2F2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theme="3" tint="0.79998168889431442"/>
        <bgColor rgb="FFF2F2F2"/>
      </patternFill>
    </fill>
    <fill>
      <patternFill patternType="solid">
        <fgColor theme="3" tint="0.79998168889431442"/>
        <bgColor rgb="FFEDEDED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164" fontId="25" fillId="0" borderId="0" applyBorder="0" applyProtection="0">
      <alignment vertical="center"/>
    </xf>
    <xf numFmtId="9" fontId="25" fillId="0" borderId="0" applyBorder="0" applyProtection="0">
      <alignment vertical="center"/>
    </xf>
    <xf numFmtId="9" fontId="24" fillId="0" borderId="0" applyBorder="0" applyProtection="0">
      <alignment vertical="center"/>
    </xf>
    <xf numFmtId="0" fontId="2" fillId="0" borderId="0"/>
    <xf numFmtId="0" fontId="2" fillId="0" borderId="0"/>
    <xf numFmtId="164" fontId="24" fillId="0" borderId="0" applyBorder="0" applyProtection="0">
      <alignment vertical="center"/>
    </xf>
    <xf numFmtId="0" fontId="24" fillId="0" borderId="0">
      <alignment vertical="center"/>
    </xf>
  </cellStyleXfs>
  <cellXfs count="643">
    <xf numFmtId="0" fontId="0" fillId="0" borderId="0" xfId="0">
      <alignment vertical="center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 applyProtection="1">
      <protection locked="0"/>
    </xf>
    <xf numFmtId="0" fontId="7" fillId="6" borderId="0" xfId="0" applyFont="1" applyFill="1" applyAlignment="1" applyProtection="1">
      <alignment horizontal="left"/>
    </xf>
    <xf numFmtId="0" fontId="8" fillId="6" borderId="0" xfId="0" applyFont="1" applyFill="1" applyAlignment="1" applyProtection="1">
      <alignment horizontal="center"/>
    </xf>
    <xf numFmtId="0" fontId="6" fillId="0" borderId="0" xfId="0" applyFont="1" applyAlignment="1" applyProtection="1"/>
    <xf numFmtId="0" fontId="6" fillId="7" borderId="0" xfId="0" applyFont="1" applyFill="1" applyAlignment="1" applyProtection="1">
      <alignment horizontal="center"/>
    </xf>
    <xf numFmtId="0" fontId="6" fillId="7" borderId="0" xfId="0" applyFont="1" applyFill="1" applyAlignment="1" applyProtection="1">
      <alignment horizontal="center" vertical="top"/>
    </xf>
    <xf numFmtId="0" fontId="6" fillId="7" borderId="0" xfId="0" applyFont="1" applyFill="1" applyAlignment="1" applyProtection="1"/>
    <xf numFmtId="166" fontId="9" fillId="0" borderId="1" xfId="0" applyNumberFormat="1" applyFont="1" applyBorder="1" applyAlignment="1" applyProtection="1">
      <alignment horizontal="center" vertical="top"/>
      <protection locked="0"/>
    </xf>
    <xf numFmtId="1" fontId="9" fillId="0" borderId="0" xfId="0" applyNumberFormat="1" applyFont="1" applyBorder="1" applyAlignment="1" applyProtection="1">
      <alignment vertical="top"/>
      <protection locked="0"/>
    </xf>
    <xf numFmtId="10" fontId="6" fillId="7" borderId="0" xfId="2" applyNumberFormat="1" applyFont="1" applyFill="1" applyBorder="1" applyAlignment="1" applyProtection="1">
      <protection locked="0"/>
    </xf>
    <xf numFmtId="0" fontId="9" fillId="0" borderId="0" xfId="0" applyFont="1" applyBorder="1" applyAlignment="1" applyProtection="1">
      <alignment horizontal="center" vertical="top"/>
      <protection locked="0"/>
    </xf>
    <xf numFmtId="0" fontId="6" fillId="7" borderId="1" xfId="0" applyFont="1" applyFill="1" applyBorder="1" applyAlignment="1" applyProtection="1">
      <protection locked="0"/>
    </xf>
    <xf numFmtId="0" fontId="6" fillId="7" borderId="0" xfId="0" applyFont="1" applyFill="1" applyBorder="1" applyAlignment="1" applyProtection="1">
      <protection locked="0"/>
    </xf>
    <xf numFmtId="0" fontId="6" fillId="9" borderId="1" xfId="0" applyFont="1" applyFill="1" applyBorder="1" applyAlignment="1" applyProtection="1">
      <alignment horizontal="center" vertical="top"/>
      <protection locked="0"/>
    </xf>
    <xf numFmtId="0" fontId="9" fillId="0" borderId="0" xfId="0" applyFont="1" applyBorder="1" applyAlignment="1" applyProtection="1">
      <alignment vertical="top"/>
      <protection locked="0"/>
    </xf>
    <xf numFmtId="3" fontId="6" fillId="7" borderId="1" xfId="0" applyNumberFormat="1" applyFont="1" applyFill="1" applyBorder="1" applyAlignment="1" applyProtection="1">
      <alignment horizontal="right"/>
      <protection hidden="1"/>
    </xf>
    <xf numFmtId="3" fontId="6" fillId="7" borderId="0" xfId="0" applyNumberFormat="1" applyFont="1" applyFill="1" applyBorder="1" applyAlignment="1" applyProtection="1">
      <alignment horizontal="right"/>
      <protection hidden="1"/>
    </xf>
    <xf numFmtId="0" fontId="6" fillId="7" borderId="0" xfId="0" applyFont="1" applyFill="1" applyAlignment="1" applyProtection="1">
      <alignment horizontal="center" vertical="top"/>
      <protection locked="0"/>
    </xf>
    <xf numFmtId="1" fontId="9" fillId="0" borderId="0" xfId="0" applyNumberFormat="1" applyFont="1" applyBorder="1" applyAlignment="1" applyProtection="1">
      <alignment horizontal="center" vertical="top"/>
      <protection locked="0"/>
    </xf>
    <xf numFmtId="0" fontId="10" fillId="8" borderId="1" xfId="0" applyFont="1" applyFill="1" applyBorder="1" applyAlignment="1" applyProtection="1">
      <alignment horizontal="center" vertical="top" wrapText="1"/>
    </xf>
    <xf numFmtId="0" fontId="6" fillId="0" borderId="0" xfId="0" applyFont="1" applyAlignment="1" applyProtection="1">
      <alignment vertical="top" wrapText="1"/>
    </xf>
    <xf numFmtId="0" fontId="6" fillId="10" borderId="0" xfId="0" applyFont="1" applyFill="1" applyAlignment="1" applyProtection="1">
      <alignment vertical="top" wrapText="1"/>
    </xf>
    <xf numFmtId="0" fontId="6" fillId="0" borderId="1" xfId="0" applyFont="1" applyBorder="1" applyAlignment="1" applyProtection="1">
      <alignment horizontal="center" vertical="top"/>
      <protection locked="0"/>
    </xf>
    <xf numFmtId="9" fontId="6" fillId="0" borderId="1" xfId="2" applyFont="1" applyBorder="1" applyAlignment="1" applyProtection="1">
      <alignment horizontal="center" vertical="top"/>
      <protection locked="0"/>
    </xf>
    <xf numFmtId="166" fontId="6" fillId="0" borderId="1" xfId="0" applyNumberFormat="1" applyFont="1" applyBorder="1" applyAlignment="1" applyProtection="1">
      <alignment horizontal="center" vertical="top"/>
      <protection locked="0"/>
    </xf>
    <xf numFmtId="1" fontId="6" fillId="0" borderId="1" xfId="0" applyNumberFormat="1" applyFont="1" applyBorder="1" applyAlignment="1" applyProtection="1">
      <alignment horizontal="center" vertical="top"/>
      <protection hidden="1"/>
    </xf>
    <xf numFmtId="1" fontId="6" fillId="0" borderId="1" xfId="0" applyNumberFormat="1" applyFont="1" applyBorder="1" applyAlignment="1" applyProtection="1">
      <alignment horizontal="center" vertical="top" wrapText="1"/>
      <protection locked="0"/>
    </xf>
    <xf numFmtId="0" fontId="6" fillId="7" borderId="1" xfId="0" applyFont="1" applyFill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10" fontId="6" fillId="11" borderId="1" xfId="2" applyNumberFormat="1" applyFont="1" applyFill="1" applyBorder="1" applyAlignment="1" applyProtection="1">
      <alignment horizontal="center" vertical="top" wrapText="1"/>
      <protection hidden="1"/>
    </xf>
    <xf numFmtId="10" fontId="6" fillId="11" borderId="1" xfId="2" applyNumberFormat="1" applyFont="1" applyFill="1" applyBorder="1" applyAlignment="1" applyProtection="1">
      <alignment horizontal="center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9" fillId="0" borderId="0" xfId="0" applyFont="1" applyAlignment="1" applyProtection="1">
      <alignment vertical="top"/>
      <protection locked="0"/>
    </xf>
    <xf numFmtId="0" fontId="6" fillId="7" borderId="0" xfId="0" applyFont="1" applyFill="1" applyBorder="1" applyAlignment="1" applyProtection="1">
      <alignment horizontal="center"/>
    </xf>
    <xf numFmtId="0" fontId="6" fillId="7" borderId="0" xfId="0" applyFont="1" applyFill="1" applyBorder="1" applyAlignment="1" applyProtection="1">
      <alignment horizontal="center" vertical="top"/>
    </xf>
    <xf numFmtId="9" fontId="6" fillId="7" borderId="0" xfId="2" applyFont="1" applyFill="1" applyBorder="1" applyAlignment="1" applyProtection="1">
      <alignment horizontal="center" vertical="top"/>
    </xf>
    <xf numFmtId="0" fontId="6" fillId="7" borderId="0" xfId="0" applyFont="1" applyFill="1" applyAlignment="1" applyProtection="1">
      <protection locked="0"/>
    </xf>
    <xf numFmtId="0" fontId="6" fillId="0" borderId="0" xfId="0" applyFont="1" applyAlignment="1" applyProtection="1">
      <alignment vertical="top"/>
    </xf>
    <xf numFmtId="0" fontId="6" fillId="8" borderId="1" xfId="0" applyFont="1" applyFill="1" applyBorder="1" applyAlignment="1" applyProtection="1">
      <alignment horizontal="left" vertical="top" wrapText="1"/>
    </xf>
    <xf numFmtId="0" fontId="6" fillId="7" borderId="0" xfId="0" applyFont="1" applyFill="1" applyBorder="1" applyAlignment="1" applyProtection="1">
      <alignment horizontal="center" vertical="top"/>
      <protection locked="0"/>
    </xf>
    <xf numFmtId="0" fontId="8" fillId="7" borderId="0" xfId="0" applyFont="1" applyFill="1" applyBorder="1" applyAlignment="1" applyProtection="1">
      <alignment horizontal="center" vertical="center"/>
      <protection locked="0"/>
    </xf>
    <xf numFmtId="0" fontId="8" fillId="7" borderId="0" xfId="0" applyFont="1" applyFill="1" applyBorder="1" applyAlignment="1" applyProtection="1">
      <alignment horizontal="center" vertical="center"/>
      <protection hidden="1"/>
    </xf>
    <xf numFmtId="0" fontId="6" fillId="8" borderId="1" xfId="0" applyFont="1" applyFill="1" applyBorder="1" applyAlignment="1" applyProtection="1">
      <alignment horizontal="left" vertical="center" wrapText="1"/>
    </xf>
    <xf numFmtId="0" fontId="6" fillId="7" borderId="0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 hidden="1"/>
    </xf>
    <xf numFmtId="0" fontId="6" fillId="7" borderId="0" xfId="0" applyFont="1" applyFill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center" vertical="top"/>
      <protection locked="0"/>
    </xf>
    <xf numFmtId="0" fontId="6" fillId="7" borderId="0" xfId="0" applyFont="1" applyFill="1" applyAlignment="1" applyProtection="1">
      <alignment horizontal="center"/>
      <protection locked="0"/>
    </xf>
    <xf numFmtId="0" fontId="0" fillId="0" borderId="0" xfId="0" applyProtection="1">
      <alignment vertical="center"/>
    </xf>
    <xf numFmtId="1" fontId="0" fillId="7" borderId="1" xfId="0" applyNumberFormat="1" applyFill="1" applyBorder="1" applyAlignment="1" applyProtection="1">
      <alignment horizontal="center"/>
      <protection locked="0"/>
    </xf>
    <xf numFmtId="0" fontId="0" fillId="7" borderId="1" xfId="0" applyFill="1" applyBorder="1" applyAlignment="1" applyProtection="1">
      <alignment horizontal="center"/>
      <protection locked="0"/>
    </xf>
    <xf numFmtId="0" fontId="13" fillId="0" borderId="0" xfId="0" applyFont="1" applyAlignment="1" applyProtection="1"/>
    <xf numFmtId="2" fontId="13" fillId="0" borderId="0" xfId="0" applyNumberFormat="1" applyFont="1" applyAlignment="1" applyProtection="1">
      <alignment horizontal="center"/>
      <protection locked="0"/>
    </xf>
    <xf numFmtId="2" fontId="13" fillId="7" borderId="0" xfId="0" applyNumberFormat="1" applyFont="1" applyFill="1" applyAlignment="1" applyProtection="1">
      <protection locked="0"/>
    </xf>
    <xf numFmtId="0" fontId="13" fillId="0" borderId="0" xfId="0" applyFont="1" applyAlignment="1" applyProtection="1">
      <protection locked="0"/>
    </xf>
    <xf numFmtId="0" fontId="14" fillId="6" borderId="0" xfId="0" applyFont="1" applyFill="1" applyAlignment="1" applyProtection="1"/>
    <xf numFmtId="0" fontId="15" fillId="9" borderId="0" xfId="0" applyFont="1" applyFill="1" applyAlignment="1" applyProtection="1">
      <protection locked="0"/>
    </xf>
    <xf numFmtId="0" fontId="13" fillId="7" borderId="0" xfId="0" applyFont="1" applyFill="1" applyAlignment="1" applyProtection="1">
      <protection locked="0"/>
    </xf>
    <xf numFmtId="0" fontId="13" fillId="7" borderId="0" xfId="0" applyFont="1" applyFill="1" applyBorder="1" applyAlignment="1" applyProtection="1">
      <protection locked="0"/>
    </xf>
    <xf numFmtId="2" fontId="13" fillId="11" borderId="1" xfId="0" applyNumberFormat="1" applyFont="1" applyFill="1" applyBorder="1" applyAlignment="1" applyProtection="1">
      <alignment horizontal="center"/>
    </xf>
    <xf numFmtId="10" fontId="13" fillId="11" borderId="1" xfId="2" applyNumberFormat="1" applyFont="1" applyFill="1" applyBorder="1" applyAlignment="1" applyProtection="1">
      <alignment horizontal="center"/>
    </xf>
    <xf numFmtId="0" fontId="13" fillId="7" borderId="0" xfId="0" applyFont="1" applyFill="1" applyAlignment="1" applyProtection="1"/>
    <xf numFmtId="0" fontId="13" fillId="7" borderId="0" xfId="0" applyFont="1" applyFill="1" applyAlignment="1" applyProtection="1">
      <alignment horizontal="center"/>
    </xf>
    <xf numFmtId="0" fontId="13" fillId="8" borderId="1" xfId="0" applyFont="1" applyFill="1" applyBorder="1" applyAlignment="1" applyProtection="1"/>
    <xf numFmtId="0" fontId="16" fillId="8" borderId="1" xfId="0" applyFont="1" applyFill="1" applyBorder="1" applyAlignment="1" applyProtection="1">
      <alignment horizontal="center"/>
      <protection locked="0"/>
    </xf>
    <xf numFmtId="0" fontId="16" fillId="8" borderId="5" xfId="0" applyFont="1" applyFill="1" applyBorder="1" applyAlignment="1" applyProtection="1">
      <alignment horizontal="center"/>
      <protection locked="0"/>
    </xf>
    <xf numFmtId="0" fontId="16" fillId="8" borderId="1" xfId="0" applyFont="1" applyFill="1" applyBorder="1" applyAlignment="1" applyProtection="1"/>
    <xf numFmtId="166" fontId="16" fillId="8" borderId="1" xfId="0" applyNumberFormat="1" applyFont="1" applyFill="1" applyBorder="1" applyAlignment="1" applyProtection="1">
      <alignment horizontal="center"/>
      <protection locked="0"/>
    </xf>
    <xf numFmtId="166" fontId="16" fillId="8" borderId="5" xfId="0" applyNumberFormat="1" applyFont="1" applyFill="1" applyBorder="1" applyAlignment="1" applyProtection="1">
      <alignment horizontal="center"/>
      <protection locked="0"/>
    </xf>
    <xf numFmtId="0" fontId="13" fillId="0" borderId="1" xfId="0" applyFont="1" applyBorder="1" applyAlignment="1" applyProtection="1"/>
    <xf numFmtId="2" fontId="13" fillId="0" borderId="1" xfId="0" applyNumberFormat="1" applyFont="1" applyBorder="1" applyAlignment="1" applyProtection="1">
      <alignment horizontal="center"/>
      <protection locked="0"/>
    </xf>
    <xf numFmtId="2" fontId="13" fillId="7" borderId="0" xfId="0" applyNumberFormat="1" applyFont="1" applyFill="1" applyBorder="1" applyAlignment="1" applyProtection="1">
      <protection locked="0"/>
    </xf>
    <xf numFmtId="2" fontId="13" fillId="0" borderId="0" xfId="0" applyNumberFormat="1" applyFont="1" applyAlignment="1" applyProtection="1">
      <alignment horizontal="center"/>
    </xf>
    <xf numFmtId="2" fontId="13" fillId="7" borderId="0" xfId="0" applyNumberFormat="1" applyFont="1" applyFill="1" applyBorder="1" applyAlignment="1" applyProtection="1"/>
    <xf numFmtId="166" fontId="16" fillId="8" borderId="1" xfId="0" applyNumberFormat="1" applyFont="1" applyFill="1" applyBorder="1" applyAlignment="1" applyProtection="1">
      <alignment horizontal="center"/>
    </xf>
    <xf numFmtId="166" fontId="16" fillId="8" borderId="5" xfId="0" applyNumberFormat="1" applyFont="1" applyFill="1" applyBorder="1" applyAlignment="1" applyProtection="1">
      <alignment horizontal="center"/>
    </xf>
    <xf numFmtId="0" fontId="13" fillId="0" borderId="7" xfId="0" applyFont="1" applyBorder="1" applyAlignment="1" applyProtection="1">
      <protection locked="0"/>
    </xf>
    <xf numFmtId="0" fontId="13" fillId="0" borderId="1" xfId="0" applyFont="1" applyBorder="1" applyAlignment="1" applyProtection="1">
      <protection locked="0"/>
    </xf>
    <xf numFmtId="0" fontId="13" fillId="0" borderId="0" xfId="0" applyFont="1" applyBorder="1" applyAlignment="1" applyProtection="1">
      <protection locked="0"/>
    </xf>
    <xf numFmtId="2" fontId="13" fillId="0" borderId="5" xfId="0" applyNumberFormat="1" applyFont="1" applyBorder="1" applyAlignment="1" applyProtection="1">
      <alignment horizontal="center"/>
      <protection locked="0"/>
    </xf>
    <xf numFmtId="0" fontId="13" fillId="8" borderId="1" xfId="0" applyFont="1" applyFill="1" applyBorder="1" applyAlignment="1" applyProtection="1">
      <alignment horizontal="center"/>
      <protection locked="0"/>
    </xf>
    <xf numFmtId="0" fontId="13" fillId="8" borderId="5" xfId="0" applyFont="1" applyFill="1" applyBorder="1" applyAlignment="1" applyProtection="1">
      <alignment horizontal="center"/>
      <protection locked="0"/>
    </xf>
    <xf numFmtId="0" fontId="13" fillId="0" borderId="1" xfId="0" applyFont="1" applyBorder="1" applyAlignment="1" applyProtection="1">
      <alignment horizontal="right"/>
    </xf>
    <xf numFmtId="9" fontId="13" fillId="11" borderId="1" xfId="2" applyFont="1" applyFill="1" applyBorder="1" applyAlignment="1" applyProtection="1">
      <alignment horizontal="center"/>
    </xf>
    <xf numFmtId="0" fontId="14" fillId="0" borderId="0" xfId="0" applyFont="1" applyAlignment="1" applyProtection="1">
      <protection hidden="1"/>
    </xf>
    <xf numFmtId="0" fontId="15" fillId="0" borderId="0" xfId="0" applyFont="1" applyAlignment="1" applyProtection="1">
      <alignment horizontal="center"/>
      <protection hidden="1"/>
    </xf>
    <xf numFmtId="0" fontId="13" fillId="0" borderId="0" xfId="0" applyFont="1" applyBorder="1" applyAlignment="1" applyProtection="1">
      <protection hidden="1"/>
    </xf>
    <xf numFmtId="0" fontId="13" fillId="0" borderId="0" xfId="0" applyFont="1" applyAlignment="1" applyProtection="1">
      <protection hidden="1"/>
    </xf>
    <xf numFmtId="2" fontId="13" fillId="11" borderId="1" xfId="0" applyNumberFormat="1" applyFont="1" applyFill="1" applyBorder="1" applyAlignment="1" applyProtection="1">
      <alignment horizontal="center"/>
      <protection hidden="1"/>
    </xf>
    <xf numFmtId="0" fontId="13" fillId="7" borderId="0" xfId="0" applyFont="1" applyFill="1" applyBorder="1" applyAlignment="1" applyProtection="1">
      <protection hidden="1"/>
    </xf>
    <xf numFmtId="10" fontId="13" fillId="11" borderId="1" xfId="2" applyNumberFormat="1" applyFont="1" applyFill="1" applyBorder="1" applyAlignment="1" applyProtection="1">
      <alignment horizontal="center"/>
      <protection hidden="1"/>
    </xf>
    <xf numFmtId="0" fontId="13" fillId="7" borderId="0" xfId="0" applyFont="1" applyFill="1" applyBorder="1" applyAlignment="1" applyProtection="1">
      <alignment horizontal="center"/>
      <protection hidden="1"/>
    </xf>
    <xf numFmtId="0" fontId="13" fillId="7" borderId="0" xfId="0" applyFont="1" applyFill="1" applyAlignment="1" applyProtection="1">
      <protection hidden="1"/>
    </xf>
    <xf numFmtId="0" fontId="13" fillId="7" borderId="0" xfId="0" applyFont="1" applyFill="1" applyAlignment="1" applyProtection="1">
      <alignment horizontal="center"/>
      <protection hidden="1"/>
    </xf>
    <xf numFmtId="2" fontId="13" fillId="11" borderId="5" xfId="0" applyNumberFormat="1" applyFont="1" applyFill="1" applyBorder="1" applyAlignment="1" applyProtection="1">
      <alignment horizontal="center"/>
      <protection hidden="1"/>
    </xf>
    <xf numFmtId="2" fontId="13" fillId="0" borderId="1" xfId="0" applyNumberFormat="1" applyFont="1" applyBorder="1" applyAlignment="1" applyProtection="1">
      <alignment horizontal="center"/>
      <protection hidden="1"/>
    </xf>
    <xf numFmtId="2" fontId="13" fillId="0" borderId="5" xfId="0" applyNumberFormat="1" applyFont="1" applyBorder="1" applyAlignment="1" applyProtection="1">
      <alignment horizontal="center"/>
      <protection hidden="1"/>
    </xf>
    <xf numFmtId="0" fontId="16" fillId="8" borderId="1" xfId="0" applyFont="1" applyFill="1" applyBorder="1" applyAlignment="1" applyProtection="1">
      <protection hidden="1"/>
    </xf>
    <xf numFmtId="166" fontId="16" fillId="8" borderId="1" xfId="0" applyNumberFormat="1" applyFont="1" applyFill="1" applyBorder="1" applyAlignment="1" applyProtection="1">
      <alignment horizontal="center"/>
      <protection hidden="1"/>
    </xf>
    <xf numFmtId="166" fontId="16" fillId="8" borderId="5" xfId="0" applyNumberFormat="1" applyFont="1" applyFill="1" applyBorder="1" applyAlignment="1" applyProtection="1">
      <alignment horizontal="center"/>
      <protection hidden="1"/>
    </xf>
    <xf numFmtId="0" fontId="13" fillId="8" borderId="1" xfId="0" applyFont="1" applyFill="1" applyBorder="1" applyAlignment="1" applyProtection="1">
      <protection hidden="1"/>
    </xf>
    <xf numFmtId="9" fontId="13" fillId="11" borderId="1" xfId="2" applyFont="1" applyFill="1" applyBorder="1" applyAlignment="1" applyProtection="1">
      <alignment horizontal="center"/>
      <protection hidden="1"/>
    </xf>
    <xf numFmtId="9" fontId="13" fillId="11" borderId="5" xfId="2" applyFont="1" applyFill="1" applyBorder="1" applyAlignment="1" applyProtection="1">
      <alignment horizontal="center"/>
      <protection hidden="1"/>
    </xf>
    <xf numFmtId="10" fontId="13" fillId="11" borderId="5" xfId="2" applyNumberFormat="1" applyFont="1" applyFill="1" applyBorder="1" applyAlignment="1" applyProtection="1">
      <alignment horizontal="center"/>
      <protection hidden="1"/>
    </xf>
    <xf numFmtId="2" fontId="13" fillId="7" borderId="0" xfId="0" applyNumberFormat="1" applyFont="1" applyFill="1" applyAlignment="1" applyProtection="1">
      <alignment horizontal="center"/>
      <protection hidden="1"/>
    </xf>
    <xf numFmtId="2" fontId="13" fillId="7" borderId="1" xfId="0" applyNumberFormat="1" applyFont="1" applyFill="1" applyBorder="1" applyAlignment="1" applyProtection="1">
      <alignment horizontal="center"/>
      <protection hidden="1"/>
    </xf>
    <xf numFmtId="0" fontId="16" fillId="7" borderId="1" xfId="0" applyFont="1" applyFill="1" applyBorder="1" applyAlignment="1" applyProtection="1">
      <protection hidden="1"/>
    </xf>
    <xf numFmtId="0" fontId="16" fillId="0" borderId="1" xfId="0" applyFont="1" applyBorder="1" applyAlignment="1" applyProtection="1">
      <protection hidden="1"/>
    </xf>
    <xf numFmtId="0" fontId="13" fillId="0" borderId="1" xfId="0" applyFont="1" applyBorder="1" applyAlignment="1" applyProtection="1">
      <protection hidden="1"/>
    </xf>
    <xf numFmtId="167" fontId="13" fillId="0" borderId="1" xfId="0" applyNumberFormat="1" applyFont="1" applyBorder="1" applyAlignment="1" applyProtection="1">
      <alignment horizontal="center"/>
      <protection hidden="1"/>
    </xf>
    <xf numFmtId="167" fontId="13" fillId="0" borderId="5" xfId="0" applyNumberFormat="1" applyFont="1" applyBorder="1" applyAlignment="1" applyProtection="1">
      <alignment horizontal="center"/>
      <protection hidden="1"/>
    </xf>
    <xf numFmtId="0" fontId="16" fillId="16" borderId="1" xfId="0" applyFont="1" applyFill="1" applyBorder="1" applyAlignment="1" applyProtection="1">
      <protection hidden="1"/>
    </xf>
    <xf numFmtId="2" fontId="16" fillId="17" borderId="1" xfId="0" applyNumberFormat="1" applyFont="1" applyFill="1" applyBorder="1" applyAlignment="1" applyProtection="1">
      <alignment horizontal="center"/>
      <protection hidden="1"/>
    </xf>
    <xf numFmtId="167" fontId="16" fillId="17" borderId="1" xfId="0" applyNumberFormat="1" applyFont="1" applyFill="1" applyBorder="1" applyAlignment="1" applyProtection="1">
      <alignment horizontal="center"/>
      <protection hidden="1"/>
    </xf>
    <xf numFmtId="167" fontId="16" fillId="17" borderId="5" xfId="0" applyNumberFormat="1" applyFont="1" applyFill="1" applyBorder="1" applyAlignment="1" applyProtection="1">
      <alignment horizontal="center"/>
      <protection hidden="1"/>
    </xf>
    <xf numFmtId="0" fontId="16" fillId="17" borderId="1" xfId="0" applyFont="1" applyFill="1" applyBorder="1" applyAlignment="1" applyProtection="1">
      <protection hidden="1"/>
    </xf>
    <xf numFmtId="2" fontId="13" fillId="17" borderId="1" xfId="0" applyNumberFormat="1" applyFont="1" applyFill="1" applyBorder="1" applyAlignment="1" applyProtection="1">
      <alignment horizontal="center"/>
      <protection hidden="1"/>
    </xf>
    <xf numFmtId="167" fontId="13" fillId="17" borderId="1" xfId="0" applyNumberFormat="1" applyFont="1" applyFill="1" applyBorder="1" applyAlignment="1" applyProtection="1">
      <alignment horizontal="center"/>
      <protection hidden="1"/>
    </xf>
    <xf numFmtId="167" fontId="13" fillId="17" borderId="5" xfId="0" applyNumberFormat="1" applyFont="1" applyFill="1" applyBorder="1" applyAlignment="1" applyProtection="1">
      <alignment horizontal="center"/>
      <protection hidden="1"/>
    </xf>
    <xf numFmtId="0" fontId="0" fillId="7" borderId="0" xfId="0" applyFill="1" applyAlignment="1" applyProtection="1"/>
    <xf numFmtId="0" fontId="0" fillId="7" borderId="0" xfId="0" applyFill="1" applyAlignment="1" applyProtection="1">
      <alignment horizontal="center" vertical="top" wrapText="1"/>
    </xf>
    <xf numFmtId="0" fontId="0" fillId="8" borderId="1" xfId="0" applyFill="1" applyBorder="1" applyAlignment="1" applyProtection="1"/>
    <xf numFmtId="0" fontId="3" fillId="8" borderId="5" xfId="0" applyFont="1" applyFill="1" applyBorder="1" applyAlignment="1" applyProtection="1">
      <alignment horizontal="center"/>
    </xf>
    <xf numFmtId="0" fontId="3" fillId="8" borderId="1" xfId="0" applyFont="1" applyFill="1" applyBorder="1" applyAlignment="1" applyProtection="1"/>
    <xf numFmtId="1" fontId="0" fillId="11" borderId="1" xfId="0" applyNumberFormat="1" applyFill="1" applyBorder="1" applyAlignment="1" applyProtection="1">
      <alignment horizontal="center" vertical="top" wrapText="1"/>
    </xf>
    <xf numFmtId="10" fontId="0" fillId="11" borderId="1" xfId="0" applyNumberFormat="1" applyFont="1" applyFill="1" applyBorder="1" applyAlignment="1" applyProtection="1">
      <alignment horizontal="center" vertical="top" wrapText="1"/>
    </xf>
    <xf numFmtId="0" fontId="0" fillId="0" borderId="0" xfId="0" applyAlignment="1" applyProtection="1"/>
    <xf numFmtId="0" fontId="0" fillId="11" borderId="5" xfId="0" applyFill="1" applyBorder="1" applyAlignment="1" applyProtection="1">
      <alignment horizontal="center" vertical="top" wrapText="1"/>
    </xf>
    <xf numFmtId="0" fontId="0" fillId="7" borderId="1" xfId="0" applyFont="1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 vertical="top" wrapText="1"/>
    </xf>
    <xf numFmtId="0" fontId="3" fillId="8" borderId="1" xfId="0" applyFont="1" applyFill="1" applyBorder="1" applyAlignment="1" applyProtection="1">
      <alignment horizontal="center" vertical="top" wrapText="1"/>
    </xf>
    <xf numFmtId="1" fontId="11" fillId="11" borderId="1" xfId="0" applyNumberFormat="1" applyFont="1" applyFill="1" applyBorder="1" applyAlignment="1" applyProtection="1">
      <alignment horizontal="center" vertical="top" wrapText="1"/>
    </xf>
    <xf numFmtId="1" fontId="11" fillId="11" borderId="1" xfId="0" applyNumberFormat="1" applyFont="1" applyFill="1" applyBorder="1" applyAlignment="1" applyProtection="1">
      <alignment horizontal="center"/>
    </xf>
    <xf numFmtId="10" fontId="0" fillId="11" borderId="1" xfId="0" applyNumberFormat="1" applyFill="1" applyBorder="1" applyAlignment="1" applyProtection="1">
      <alignment horizontal="center"/>
    </xf>
    <xf numFmtId="10" fontId="0" fillId="7" borderId="1" xfId="0" applyNumberFormat="1" applyFill="1" applyBorder="1" applyAlignment="1" applyProtection="1">
      <alignment horizontal="center"/>
      <protection locked="0"/>
    </xf>
    <xf numFmtId="2" fontId="0" fillId="11" borderId="1" xfId="0" applyNumberFormat="1" applyFill="1" applyBorder="1" applyAlignment="1" applyProtection="1">
      <alignment horizontal="center" vertical="top" wrapText="1"/>
    </xf>
    <xf numFmtId="2" fontId="0" fillId="11" borderId="1" xfId="0" applyNumberFormat="1" applyFill="1" applyBorder="1" applyAlignment="1" applyProtection="1">
      <alignment horizontal="center"/>
    </xf>
    <xf numFmtId="2" fontId="0" fillId="11" borderId="1" xfId="0" applyNumberFormat="1" applyFill="1" applyBorder="1" applyAlignment="1" applyProtection="1">
      <alignment horizontal="center" vertical="top" wrapText="1"/>
      <protection locked="0"/>
    </xf>
    <xf numFmtId="0" fontId="0" fillId="8" borderId="0" xfId="0" applyFill="1" applyBorder="1" applyAlignment="1" applyProtection="1"/>
    <xf numFmtId="2" fontId="0" fillId="11" borderId="0" xfId="0" applyNumberFormat="1" applyFill="1" applyBorder="1" applyAlignment="1" applyProtection="1">
      <alignment horizontal="center" vertical="top" wrapText="1"/>
    </xf>
    <xf numFmtId="2" fontId="0" fillId="11" borderId="0" xfId="0" applyNumberForma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 vertical="top" wrapText="1"/>
    </xf>
    <xf numFmtId="0" fontId="0" fillId="0" borderId="1" xfId="0" applyBorder="1" applyAlignment="1" applyProtection="1"/>
    <xf numFmtId="0" fontId="18" fillId="6" borderId="1" xfId="0" applyFont="1" applyFill="1" applyBorder="1" applyAlignment="1" applyProtection="1"/>
    <xf numFmtId="2" fontId="18" fillId="6" borderId="1" xfId="0" applyNumberFormat="1" applyFont="1" applyFill="1" applyBorder="1" applyAlignment="1" applyProtection="1">
      <alignment horizontal="center" vertical="top" wrapText="1"/>
    </xf>
    <xf numFmtId="0" fontId="13" fillId="0" borderId="0" xfId="0" applyFont="1" applyAlignment="1" applyProtection="1">
      <alignment horizontal="center"/>
      <protection locked="0"/>
    </xf>
    <xf numFmtId="0" fontId="13" fillId="7" borderId="0" xfId="0" applyFont="1" applyFill="1" applyAlignment="1" applyProtection="1">
      <alignment horizontal="center"/>
      <protection locked="0"/>
    </xf>
    <xf numFmtId="0" fontId="19" fillId="6" borderId="0" xfId="0" applyFont="1" applyFill="1" applyAlignment="1" applyProtection="1">
      <alignment horizontal="left"/>
    </xf>
    <xf numFmtId="0" fontId="14" fillId="6" borderId="0" xfId="0" applyFont="1" applyFill="1" applyAlignment="1" applyProtection="1">
      <alignment horizontal="center"/>
    </xf>
    <xf numFmtId="0" fontId="13" fillId="0" borderId="0" xfId="0" applyFont="1" applyAlignment="1" applyProtection="1">
      <alignment vertical="center"/>
    </xf>
    <xf numFmtId="0" fontId="16" fillId="8" borderId="0" xfId="0" applyFont="1" applyFill="1" applyAlignment="1" applyProtection="1">
      <alignment vertical="center"/>
    </xf>
    <xf numFmtId="0" fontId="16" fillId="8" borderId="0" xfId="0" applyFont="1" applyFill="1" applyAlignment="1" applyProtection="1">
      <alignment vertical="center" wrapText="1"/>
    </xf>
    <xf numFmtId="0" fontId="16" fillId="8" borderId="0" xfId="0" applyFont="1" applyFill="1" applyAlignment="1" applyProtection="1">
      <alignment horizontal="center" vertical="center"/>
    </xf>
    <xf numFmtId="0" fontId="16" fillId="8" borderId="0" xfId="0" applyFont="1" applyFill="1" applyAlignment="1" applyProtection="1">
      <alignment horizontal="center" vertical="center" wrapText="1"/>
    </xf>
    <xf numFmtId="0" fontId="13" fillId="7" borderId="0" xfId="0" applyFont="1" applyFill="1" applyAlignment="1" applyProtection="1">
      <alignment vertical="center"/>
    </xf>
    <xf numFmtId="0" fontId="13" fillId="11" borderId="1" xfId="0" applyFont="1" applyFill="1" applyBorder="1" applyAlignment="1" applyProtection="1">
      <alignment horizontal="center"/>
      <protection locked="0"/>
    </xf>
    <xf numFmtId="0" fontId="13" fillId="11" borderId="1" xfId="0" applyFont="1" applyFill="1" applyBorder="1" applyAlignment="1" applyProtection="1">
      <alignment horizontal="center"/>
    </xf>
    <xf numFmtId="2" fontId="16" fillId="11" borderId="1" xfId="0" applyNumberFormat="1" applyFont="1" applyFill="1" applyBorder="1" applyAlignment="1" applyProtection="1">
      <alignment horizontal="center"/>
    </xf>
    <xf numFmtId="0" fontId="13" fillId="4" borderId="0" xfId="0" applyFont="1" applyFill="1" applyAlignment="1" applyProtection="1">
      <alignment horizontal="left"/>
    </xf>
    <xf numFmtId="0" fontId="13" fillId="4" borderId="0" xfId="0" applyFont="1" applyFill="1" applyAlignment="1" applyProtection="1">
      <alignment horizontal="center"/>
    </xf>
    <xf numFmtId="0" fontId="13" fillId="3" borderId="0" xfId="0" applyFont="1" applyFill="1" applyAlignment="1" applyProtection="1">
      <alignment horizontal="center" vertical="center" wrapText="1"/>
    </xf>
    <xf numFmtId="9" fontId="13" fillId="3" borderId="0" xfId="0" applyNumberFormat="1" applyFont="1" applyFill="1" applyAlignment="1" applyProtection="1">
      <alignment horizontal="center" vertical="center"/>
    </xf>
    <xf numFmtId="0" fontId="13" fillId="3" borderId="0" xfId="0" applyFont="1" applyFill="1" applyAlignment="1" applyProtection="1">
      <alignment horizontal="center" vertical="center"/>
    </xf>
    <xf numFmtId="0" fontId="13" fillId="7" borderId="0" xfId="0" applyFont="1" applyFill="1" applyBorder="1" applyAlignment="1" applyProtection="1">
      <alignment horizontal="center"/>
    </xf>
    <xf numFmtId="0" fontId="21" fillId="4" borderId="0" xfId="0" applyFont="1" applyFill="1" applyAlignment="1" applyProtection="1"/>
    <xf numFmtId="0" fontId="12" fillId="4" borderId="0" xfId="0" applyFont="1" applyFill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0" fontId="13" fillId="9" borderId="0" xfId="0" applyFont="1" applyFill="1" applyAlignment="1" applyProtection="1">
      <alignment horizontal="center"/>
      <protection locked="0"/>
    </xf>
    <xf numFmtId="0" fontId="16" fillId="0" borderId="9" xfId="0" applyFont="1" applyBorder="1" applyAlignment="1" applyProtection="1">
      <alignment horizontal="center"/>
    </xf>
    <xf numFmtId="0" fontId="22" fillId="8" borderId="12" xfId="0" applyFont="1" applyFill="1" applyBorder="1" applyAlignment="1" applyProtection="1">
      <alignment horizontal="center" vertical="top" wrapText="1"/>
    </xf>
    <xf numFmtId="0" fontId="22" fillId="8" borderId="1" xfId="0" applyFont="1" applyFill="1" applyBorder="1" applyAlignment="1" applyProtection="1">
      <alignment horizontal="center" vertical="top" wrapText="1"/>
    </xf>
    <xf numFmtId="0" fontId="22" fillId="8" borderId="13" xfId="0" applyFont="1" applyFill="1" applyBorder="1" applyAlignment="1" applyProtection="1">
      <alignment horizontal="center" vertical="top" wrapText="1"/>
    </xf>
    <xf numFmtId="0" fontId="13" fillId="0" borderId="0" xfId="0" applyFont="1" applyAlignment="1" applyProtection="1">
      <alignment vertical="top" wrapText="1"/>
    </xf>
    <xf numFmtId="169" fontId="13" fillId="0" borderId="12" xfId="0" applyNumberFormat="1" applyFont="1" applyBorder="1" applyAlignment="1" applyProtection="1">
      <alignment horizontal="center"/>
      <protection locked="0"/>
    </xf>
    <xf numFmtId="2" fontId="13" fillId="7" borderId="1" xfId="0" applyNumberFormat="1" applyFont="1" applyFill="1" applyBorder="1" applyAlignment="1" applyProtection="1">
      <alignment horizontal="center"/>
      <protection locked="0"/>
    </xf>
    <xf numFmtId="1" fontId="13" fillId="0" borderId="1" xfId="0" applyNumberFormat="1" applyFont="1" applyBorder="1" applyAlignment="1" applyProtection="1">
      <alignment horizontal="center"/>
      <protection locked="0"/>
    </xf>
    <xf numFmtId="0" fontId="13" fillId="0" borderId="1" xfId="0" applyFont="1" applyBorder="1" applyAlignment="1" applyProtection="1">
      <alignment horizontal="center"/>
      <protection locked="0"/>
    </xf>
    <xf numFmtId="169" fontId="13" fillId="11" borderId="12" xfId="0" applyNumberFormat="1" applyFont="1" applyFill="1" applyBorder="1" applyAlignment="1" applyProtection="1">
      <alignment horizontal="center"/>
    </xf>
    <xf numFmtId="0" fontId="13" fillId="0" borderId="12" xfId="0" applyFont="1" applyBorder="1" applyAlignment="1" applyProtection="1">
      <alignment horizontal="center"/>
    </xf>
    <xf numFmtId="0" fontId="13" fillId="7" borderId="1" xfId="0" applyFont="1" applyFill="1" applyBorder="1" applyAlignment="1" applyProtection="1">
      <alignment horizontal="center"/>
      <protection locked="0"/>
    </xf>
    <xf numFmtId="0" fontId="13" fillId="0" borderId="14" xfId="0" applyFont="1" applyBorder="1" applyAlignment="1" applyProtection="1">
      <alignment horizontal="center"/>
    </xf>
    <xf numFmtId="0" fontId="16" fillId="0" borderId="15" xfId="0" applyFont="1" applyBorder="1" applyAlignment="1" applyProtection="1">
      <alignment horizontal="center"/>
    </xf>
    <xf numFmtId="0" fontId="13" fillId="0" borderId="15" xfId="0" applyFont="1" applyBorder="1" applyAlignment="1" applyProtection="1">
      <alignment horizontal="center"/>
      <protection locked="0"/>
    </xf>
    <xf numFmtId="2" fontId="13" fillId="11" borderId="15" xfId="0" applyNumberFormat="1" applyFont="1" applyFill="1" applyBorder="1" applyAlignment="1" applyProtection="1">
      <alignment horizontal="center"/>
    </xf>
    <xf numFmtId="0" fontId="16" fillId="7" borderId="0" xfId="0" applyFont="1" applyFill="1" applyBorder="1" applyAlignment="1" applyProtection="1">
      <alignment horizontal="center"/>
    </xf>
    <xf numFmtId="0" fontId="13" fillId="11" borderId="15" xfId="0" applyFont="1" applyFill="1" applyBorder="1" applyAlignment="1" applyProtection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/>
    <xf numFmtId="0" fontId="0" fillId="18" borderId="1" xfId="0" applyFill="1" applyBorder="1" applyAlignment="1" applyProtection="1"/>
    <xf numFmtId="0" fontId="23" fillId="18" borderId="1" xfId="0" applyFont="1" applyFill="1" applyBorder="1" applyAlignment="1" applyProtection="1">
      <alignment horizontal="center"/>
    </xf>
    <xf numFmtId="0" fontId="23" fillId="18" borderId="1" xfId="0" applyFont="1" applyFill="1" applyBorder="1" applyAlignment="1" applyProtection="1">
      <alignment horizontal="center"/>
      <protection locked="0"/>
    </xf>
    <xf numFmtId="2" fontId="5" fillId="7" borderId="1" xfId="0" applyNumberFormat="1" applyFont="1" applyFill="1" applyBorder="1" applyAlignment="1" applyProtection="1">
      <alignment horizontal="center"/>
      <protection locked="0"/>
    </xf>
    <xf numFmtId="2" fontId="0" fillId="11" borderId="1" xfId="0" applyNumberFormat="1" applyFill="1" applyBorder="1" applyAlignment="1" applyProtection="1">
      <alignment horizontal="center"/>
      <protection hidden="1"/>
    </xf>
    <xf numFmtId="0" fontId="0" fillId="11" borderId="1" xfId="0" applyFill="1" applyBorder="1" applyAlignment="1" applyProtection="1">
      <alignment horizontal="center"/>
      <protection hidden="1"/>
    </xf>
    <xf numFmtId="0" fontId="3" fillId="4" borderId="0" xfId="0" applyFont="1" applyFill="1" applyAlignment="1" applyProtection="1"/>
    <xf numFmtId="0" fontId="3" fillId="4" borderId="0" xfId="0" applyFont="1" applyFill="1" applyAlignment="1" applyProtection="1">
      <alignment horizontal="center"/>
    </xf>
    <xf numFmtId="0" fontId="0" fillId="7" borderId="0" xfId="0" applyFont="1" applyFill="1" applyAlignment="1" applyProtection="1">
      <alignment horizontal="center"/>
    </xf>
    <xf numFmtId="166" fontId="13" fillId="11" borderId="1" xfId="0" applyNumberFormat="1" applyFont="1" applyFill="1" applyBorder="1" applyAlignment="1" applyProtection="1">
      <alignment horizontal="left"/>
      <protection locked="0"/>
    </xf>
    <xf numFmtId="0" fontId="13" fillId="7" borderId="0" xfId="0" applyFont="1" applyFill="1" applyBorder="1" applyAlignment="1" applyProtection="1">
      <alignment horizontal="center"/>
      <protection locked="0"/>
    </xf>
    <xf numFmtId="0" fontId="13" fillId="7" borderId="2" xfId="0" applyFont="1" applyFill="1" applyBorder="1" applyAlignment="1" applyProtection="1">
      <protection locked="0"/>
    </xf>
    <xf numFmtId="0" fontId="13" fillId="7" borderId="17" xfId="0" applyFont="1" applyFill="1" applyBorder="1" applyAlignment="1" applyProtection="1">
      <protection locked="0"/>
    </xf>
    <xf numFmtId="0" fontId="16" fillId="8" borderId="1" xfId="0" applyFont="1" applyFill="1" applyBorder="1" applyAlignment="1" applyProtection="1">
      <alignment horizontal="center" vertical="top" wrapText="1"/>
      <protection locked="0"/>
    </xf>
    <xf numFmtId="17" fontId="16" fillId="8" borderId="1" xfId="0" applyNumberFormat="1" applyFont="1" applyFill="1" applyBorder="1" applyAlignment="1" applyProtection="1">
      <alignment horizontal="center" vertical="top" wrapText="1"/>
      <protection locked="0"/>
    </xf>
    <xf numFmtId="0" fontId="16" fillId="7" borderId="0" xfId="0" applyFont="1" applyFill="1" applyAlignment="1" applyProtection="1">
      <alignment horizontal="center" vertical="top" wrapText="1"/>
    </xf>
    <xf numFmtId="0" fontId="13" fillId="9" borderId="1" xfId="0" applyFont="1" applyFill="1" applyBorder="1" applyAlignment="1" applyProtection="1">
      <alignment horizontal="center"/>
      <protection locked="0"/>
    </xf>
    <xf numFmtId="9" fontId="13" fillId="0" borderId="1" xfId="2" applyFont="1" applyBorder="1" applyAlignment="1" applyProtection="1">
      <alignment horizontal="center"/>
      <protection locked="0"/>
    </xf>
    <xf numFmtId="166" fontId="13" fillId="0" borderId="1" xfId="0" applyNumberFormat="1" applyFont="1" applyBorder="1" applyAlignment="1" applyProtection="1">
      <alignment horizontal="center"/>
      <protection locked="0"/>
    </xf>
    <xf numFmtId="166" fontId="13" fillId="11" borderId="1" xfId="0" applyNumberFormat="1" applyFont="1" applyFill="1" applyBorder="1" applyAlignment="1" applyProtection="1">
      <alignment horizontal="center"/>
    </xf>
    <xf numFmtId="168" fontId="13" fillId="11" borderId="1" xfId="1" applyNumberFormat="1" applyFont="1" applyFill="1" applyBorder="1" applyAlignment="1" applyProtection="1">
      <alignment horizontal="center"/>
    </xf>
    <xf numFmtId="0" fontId="13" fillId="0" borderId="1" xfId="0" applyFont="1" applyBorder="1" applyAlignment="1" applyProtection="1">
      <alignment horizontal="left"/>
      <protection locked="0"/>
    </xf>
    <xf numFmtId="0" fontId="13" fillId="19" borderId="0" xfId="0" applyFont="1" applyFill="1" applyAlignment="1" applyProtection="1"/>
    <xf numFmtId="0" fontId="13" fillId="19" borderId="0" xfId="0" applyFont="1" applyFill="1" applyAlignment="1" applyProtection="1">
      <protection locked="0"/>
    </xf>
    <xf numFmtId="0" fontId="13" fillId="19" borderId="0" xfId="0" applyFont="1" applyFill="1" applyAlignment="1" applyProtection="1">
      <alignment horizontal="center"/>
      <protection locked="0"/>
    </xf>
    <xf numFmtId="9" fontId="13" fillId="19" borderId="0" xfId="2" applyFont="1" applyFill="1" applyBorder="1" applyAlignment="1" applyProtection="1">
      <protection locked="0"/>
    </xf>
    <xf numFmtId="1" fontId="13" fillId="19" borderId="0" xfId="0" applyNumberFormat="1" applyFont="1" applyFill="1" applyAlignment="1" applyProtection="1">
      <protection hidden="1"/>
    </xf>
    <xf numFmtId="0" fontId="6" fillId="7" borderId="0" xfId="0" applyFont="1" applyFill="1" applyAlignment="1" applyProtection="1">
      <alignment wrapText="1"/>
    </xf>
    <xf numFmtId="0" fontId="6" fillId="0" borderId="0" xfId="0" applyFont="1" applyAlignment="1" applyProtection="1">
      <alignment horizontal="center" wrapText="1"/>
    </xf>
    <xf numFmtId="0" fontId="6" fillId="0" borderId="0" xfId="0" applyFont="1" applyAlignment="1" applyProtection="1">
      <alignment wrapText="1"/>
    </xf>
    <xf numFmtId="0" fontId="6" fillId="7" borderId="0" xfId="0" applyFont="1" applyFill="1" applyAlignment="1" applyProtection="1">
      <alignment horizontal="right" vertical="center" wrapText="1"/>
    </xf>
    <xf numFmtId="0" fontId="8" fillId="6" borderId="1" xfId="0" applyFont="1" applyFill="1" applyBorder="1" applyAlignment="1" applyProtection="1">
      <alignment vertical="top" wrapText="1"/>
    </xf>
    <xf numFmtId="0" fontId="8" fillId="6" borderId="2" xfId="0" applyFont="1" applyFill="1" applyBorder="1" applyAlignment="1" applyProtection="1">
      <alignment vertical="top" wrapText="1"/>
    </xf>
    <xf numFmtId="0" fontId="8" fillId="6" borderId="0" xfId="0" applyFont="1" applyFill="1" applyAlignment="1" applyProtection="1">
      <alignment vertical="top" wrapText="1"/>
    </xf>
    <xf numFmtId="0" fontId="8" fillId="6" borderId="0" xfId="0" applyFont="1" applyFill="1" applyAlignment="1" applyProtection="1">
      <alignment horizontal="right" vertical="center" wrapText="1"/>
    </xf>
    <xf numFmtId="0" fontId="6" fillId="20" borderId="1" xfId="0" applyFont="1" applyFill="1" applyBorder="1" applyAlignment="1" applyProtection="1">
      <alignment vertical="top" wrapText="1"/>
    </xf>
    <xf numFmtId="0" fontId="6" fillId="0" borderId="1" xfId="0" applyFont="1" applyBorder="1" applyAlignment="1" applyProtection="1">
      <alignment vertical="top" wrapText="1"/>
    </xf>
    <xf numFmtId="170" fontId="6" fillId="7" borderId="1" xfId="0" applyNumberFormat="1" applyFont="1" applyFill="1" applyBorder="1" applyAlignment="1" applyProtection="1">
      <alignment horizontal="right" vertical="top" wrapText="1"/>
    </xf>
    <xf numFmtId="2" fontId="6" fillId="0" borderId="1" xfId="0" applyNumberFormat="1" applyFont="1" applyBorder="1" applyAlignment="1" applyProtection="1">
      <alignment vertical="top" wrapText="1"/>
    </xf>
    <xf numFmtId="0" fontId="6" fillId="0" borderId="0" xfId="0" applyFont="1" applyAlignment="1" applyProtection="1">
      <alignment vertical="center" wrapText="1"/>
    </xf>
    <xf numFmtId="0" fontId="6" fillId="0" borderId="1" xfId="0" applyFont="1" applyBorder="1" applyAlignment="1" applyProtection="1">
      <alignment horizontal="right" vertical="top" wrapText="1"/>
    </xf>
    <xf numFmtId="9" fontId="6" fillId="0" borderId="1" xfId="2" applyFont="1" applyBorder="1" applyAlignment="1" applyProtection="1">
      <alignment horizontal="right" vertical="top" wrapText="1"/>
    </xf>
    <xf numFmtId="0" fontId="8" fillId="6" borderId="1" xfId="0" applyFont="1" applyFill="1" applyBorder="1" applyAlignment="1" applyProtection="1">
      <alignment vertical="center" wrapText="1"/>
    </xf>
    <xf numFmtId="0" fontId="6" fillId="0" borderId="1" xfId="0" applyFont="1" applyBorder="1" applyAlignment="1" applyProtection="1">
      <alignment horizontal="left" vertical="top" wrapText="1"/>
    </xf>
    <xf numFmtId="0" fontId="24" fillId="0" borderId="0" xfId="0" applyFont="1">
      <alignment vertical="center"/>
    </xf>
    <xf numFmtId="1" fontId="6" fillId="0" borderId="1" xfId="0" applyNumberFormat="1" applyFont="1" applyFill="1" applyBorder="1" applyAlignment="1" applyProtection="1">
      <alignment horizontal="center" vertical="top"/>
      <protection hidden="1"/>
    </xf>
    <xf numFmtId="1" fontId="29" fillId="0" borderId="1" xfId="0" applyNumberFormat="1" applyFont="1" applyBorder="1" applyAlignment="1" applyProtection="1">
      <alignment horizontal="center" vertical="top"/>
      <protection hidden="1"/>
    </xf>
    <xf numFmtId="0" fontId="0" fillId="7" borderId="0" xfId="0" applyFill="1" applyAlignment="1" applyProtection="1">
      <alignment vertical="center"/>
    </xf>
    <xf numFmtId="0" fontId="0" fillId="7" borderId="0" xfId="0" applyFill="1" applyAlignment="1" applyProtection="1">
      <alignment horizontal="center" vertical="center" wrapText="1"/>
    </xf>
    <xf numFmtId="0" fontId="30" fillId="21" borderId="0" xfId="0" applyFont="1" applyFill="1" applyAlignment="1" applyProtection="1">
      <alignment horizontal="center" vertical="center" wrapText="1"/>
    </xf>
    <xf numFmtId="0" fontId="0" fillId="0" borderId="0" xfId="0" applyAlignment="1">
      <alignment vertical="center"/>
    </xf>
    <xf numFmtId="9" fontId="16" fillId="3" borderId="0" xfId="2" applyFont="1" applyFill="1" applyBorder="1" applyAlignment="1" applyProtection="1">
      <alignment vertical="center"/>
    </xf>
    <xf numFmtId="0" fontId="16" fillId="3" borderId="0" xfId="0" applyFont="1" applyFill="1" applyAlignment="1" applyProtection="1">
      <alignment horizontal="center" vertical="center" wrapText="1"/>
    </xf>
    <xf numFmtId="0" fontId="24" fillId="7" borderId="1" xfId="0" applyFont="1" applyFill="1" applyBorder="1" applyAlignment="1" applyProtection="1">
      <alignment horizontal="center"/>
      <protection locked="0"/>
    </xf>
    <xf numFmtId="2" fontId="0" fillId="7" borderId="0" xfId="0" applyNumberFormat="1" applyFill="1" applyAlignment="1" applyProtection="1"/>
    <xf numFmtId="0" fontId="0" fillId="7" borderId="0" xfId="0" applyFill="1" applyAlignment="1" applyProtection="1">
      <alignment horizontal="center"/>
    </xf>
    <xf numFmtId="9" fontId="13" fillId="0" borderId="1" xfId="3" applyFont="1" applyBorder="1" applyAlignment="1" applyProtection="1">
      <alignment horizontal="center"/>
      <protection locked="0"/>
    </xf>
    <xf numFmtId="0" fontId="34" fillId="6" borderId="0" xfId="0" applyFont="1" applyFill="1" applyAlignment="1"/>
    <xf numFmtId="0" fontId="33" fillId="9" borderId="0" xfId="0" applyFont="1" applyFill="1" applyAlignment="1" applyProtection="1">
      <alignment horizontal="center" vertical="center"/>
      <protection locked="0"/>
    </xf>
    <xf numFmtId="0" fontId="33" fillId="9" borderId="0" xfId="0" applyFont="1" applyFill="1" applyAlignment="1" applyProtection="1">
      <protection locked="0"/>
    </xf>
    <xf numFmtId="2" fontId="35" fillId="7" borderId="0" xfId="0" applyNumberFormat="1" applyFont="1" applyFill="1" applyAlignment="1" applyProtection="1">
      <protection locked="0"/>
    </xf>
    <xf numFmtId="0" fontId="35" fillId="0" borderId="0" xfId="0" applyFont="1" applyAlignment="1" applyProtection="1">
      <protection locked="0"/>
    </xf>
    <xf numFmtId="2" fontId="35" fillId="11" borderId="1" xfId="0" applyNumberFormat="1" applyFont="1" applyFill="1" applyBorder="1" applyAlignment="1">
      <alignment horizontal="center" vertical="center"/>
    </xf>
    <xf numFmtId="2" fontId="35" fillId="11" borderId="1" xfId="0" applyNumberFormat="1" applyFont="1" applyFill="1" applyBorder="1" applyAlignment="1">
      <alignment horizontal="center" wrapText="1"/>
    </xf>
    <xf numFmtId="0" fontId="35" fillId="7" borderId="0" xfId="0" applyFont="1" applyFill="1" applyAlignment="1"/>
    <xf numFmtId="0" fontId="35" fillId="0" borderId="0" xfId="0" applyFont="1" applyAlignment="1"/>
    <xf numFmtId="2" fontId="35" fillId="11" borderId="1" xfId="0" applyNumberFormat="1" applyFont="1" applyFill="1" applyBorder="1" applyAlignment="1">
      <alignment horizontal="center" vertical="center" wrapText="1"/>
    </xf>
    <xf numFmtId="10" fontId="35" fillId="11" borderId="1" xfId="3" applyNumberFormat="1" applyFont="1" applyFill="1" applyBorder="1" applyAlignment="1">
      <alignment horizontal="center" vertical="center"/>
    </xf>
    <xf numFmtId="0" fontId="36" fillId="7" borderId="3" xfId="0" applyFont="1" applyFill="1" applyBorder="1" applyAlignment="1">
      <alignment horizontal="center" vertical="center" wrapText="1"/>
    </xf>
    <xf numFmtId="2" fontId="34" fillId="7" borderId="0" xfId="0" applyNumberFormat="1" applyFont="1" applyFill="1" applyAlignment="1"/>
    <xf numFmtId="0" fontId="35" fillId="7" borderId="0" xfId="0" applyFont="1" applyFill="1" applyAlignment="1">
      <alignment horizontal="center"/>
    </xf>
    <xf numFmtId="0" fontId="35" fillId="7" borderId="3" xfId="0" applyFont="1" applyFill="1" applyBorder="1" applyAlignment="1">
      <alignment horizontal="center"/>
    </xf>
    <xf numFmtId="0" fontId="35" fillId="8" borderId="1" xfId="0" applyFont="1" applyFill="1" applyBorder="1" applyAlignment="1"/>
    <xf numFmtId="0" fontId="36" fillId="8" borderId="1" xfId="0" applyFont="1" applyFill="1" applyBorder="1" applyAlignment="1" applyProtection="1">
      <alignment horizontal="center"/>
      <protection locked="0"/>
    </xf>
    <xf numFmtId="0" fontId="35" fillId="7" borderId="0" xfId="0" applyFont="1" applyFill="1" applyAlignment="1" applyProtection="1">
      <protection locked="0"/>
    </xf>
    <xf numFmtId="0" fontId="36" fillId="8" borderId="1" xfId="0" applyFont="1" applyFill="1" applyBorder="1" applyAlignment="1"/>
    <xf numFmtId="166" fontId="36" fillId="8" borderId="1" xfId="0" applyNumberFormat="1" applyFont="1" applyFill="1" applyBorder="1" applyAlignment="1" applyProtection="1">
      <alignment horizontal="center"/>
      <protection locked="0"/>
    </xf>
    <xf numFmtId="0" fontId="35" fillId="0" borderId="1" xfId="0" applyFont="1" applyBorder="1" applyAlignment="1"/>
    <xf numFmtId="2" fontId="35" fillId="0" borderId="1" xfId="0" applyNumberFormat="1" applyFont="1" applyBorder="1" applyAlignment="1" applyProtection="1">
      <alignment horizontal="center"/>
      <protection locked="0"/>
    </xf>
    <xf numFmtId="2" fontId="35" fillId="0" borderId="1" xfId="0" applyNumberFormat="1" applyFont="1" applyBorder="1" applyAlignment="1" applyProtection="1">
      <alignment horizontal="center" wrapText="1"/>
      <protection locked="0"/>
    </xf>
    <xf numFmtId="2" fontId="37" fillId="7" borderId="0" xfId="0" applyNumberFormat="1" applyFont="1" applyFill="1" applyAlignment="1" applyProtection="1">
      <protection locked="0"/>
    </xf>
    <xf numFmtId="2" fontId="35" fillId="11" borderId="1" xfId="0" applyNumberFormat="1" applyFont="1" applyFill="1" applyBorder="1" applyAlignment="1">
      <alignment horizontal="center"/>
    </xf>
    <xf numFmtId="0" fontId="35" fillId="22" borderId="1" xfId="0" applyFont="1" applyFill="1" applyBorder="1" applyAlignment="1"/>
    <xf numFmtId="2" fontId="35" fillId="0" borderId="0" xfId="0" applyNumberFormat="1" applyFont="1" applyAlignment="1">
      <alignment horizontal="center"/>
    </xf>
    <xf numFmtId="2" fontId="35" fillId="0" borderId="3" xfId="0" applyNumberFormat="1" applyFont="1" applyBorder="1" applyAlignment="1">
      <alignment horizontal="center"/>
    </xf>
    <xf numFmtId="2" fontId="35" fillId="0" borderId="0" xfId="0" applyNumberFormat="1" applyFont="1" applyAlignment="1" applyProtection="1">
      <protection locked="0"/>
    </xf>
    <xf numFmtId="2" fontId="35" fillId="7" borderId="0" xfId="0" applyNumberFormat="1" applyFont="1" applyFill="1" applyAlignment="1"/>
    <xf numFmtId="0" fontId="35" fillId="0" borderId="0" xfId="0" applyFont="1">
      <alignment vertical="center"/>
    </xf>
    <xf numFmtId="166" fontId="36" fillId="8" borderId="1" xfId="0" applyNumberFormat="1" applyFont="1" applyFill="1" applyBorder="1" applyAlignment="1">
      <alignment horizontal="center"/>
    </xf>
    <xf numFmtId="0" fontId="35" fillId="0" borderId="7" xfId="0" applyFont="1" applyBorder="1" applyAlignment="1" applyProtection="1">
      <protection locked="0"/>
    </xf>
    <xf numFmtId="0" fontId="35" fillId="0" borderId="1" xfId="0" applyFont="1" applyBorder="1" applyAlignment="1" applyProtection="1">
      <protection locked="0"/>
    </xf>
    <xf numFmtId="2" fontId="35" fillId="0" borderId="0" xfId="0" applyNumberFormat="1" applyFont="1">
      <alignment vertical="center"/>
    </xf>
    <xf numFmtId="0" fontId="35" fillId="8" borderId="1" xfId="0" applyFont="1" applyFill="1" applyBorder="1" applyAlignment="1" applyProtection="1">
      <alignment horizontal="center"/>
      <protection locked="0"/>
    </xf>
    <xf numFmtId="0" fontId="35" fillId="0" borderId="1" xfId="0" applyFont="1" applyBorder="1" applyAlignment="1">
      <alignment wrapText="1"/>
    </xf>
    <xf numFmtId="2" fontId="35" fillId="0" borderId="1" xfId="0" applyNumberFormat="1" applyFont="1" applyBorder="1" applyAlignment="1">
      <alignment horizontal="center" wrapText="1"/>
    </xf>
    <xf numFmtId="2" fontId="32" fillId="0" borderId="1" xfId="0" applyNumberFormat="1" applyFont="1" applyBorder="1" applyAlignment="1" applyProtection="1">
      <alignment horizontal="center" wrapText="1"/>
      <protection locked="0"/>
    </xf>
    <xf numFmtId="0" fontId="35" fillId="0" borderId="1" xfId="0" applyFont="1" applyBorder="1" applyAlignment="1">
      <alignment horizontal="right"/>
    </xf>
    <xf numFmtId="2" fontId="35" fillId="0" borderId="1" xfId="0" applyNumberFormat="1" applyFont="1" applyBorder="1" applyAlignment="1">
      <alignment horizontal="center"/>
    </xf>
    <xf numFmtId="2" fontId="35" fillId="0" borderId="0" xfId="0" applyNumberFormat="1" applyFont="1" applyAlignment="1" applyProtection="1">
      <alignment horizontal="center"/>
      <protection locked="0"/>
    </xf>
    <xf numFmtId="2" fontId="35" fillId="0" borderId="3" xfId="0" applyNumberFormat="1" applyFont="1" applyBorder="1" applyAlignment="1" applyProtection="1">
      <alignment horizontal="center"/>
      <protection locked="0"/>
    </xf>
    <xf numFmtId="9" fontId="35" fillId="11" borderId="1" xfId="3" applyFont="1" applyFill="1" applyBorder="1" applyAlignment="1">
      <alignment horizontal="center"/>
    </xf>
    <xf numFmtId="10" fontId="35" fillId="11" borderId="1" xfId="3" applyNumberFormat="1" applyFont="1" applyFill="1" applyBorder="1" applyAlignment="1">
      <alignment horizontal="center"/>
    </xf>
    <xf numFmtId="2" fontId="35" fillId="11" borderId="1" xfId="3" applyNumberFormat="1" applyFont="1" applyFill="1" applyBorder="1" applyAlignment="1">
      <alignment horizontal="center"/>
    </xf>
    <xf numFmtId="2" fontId="35" fillId="7" borderId="0" xfId="0" applyNumberFormat="1" applyFont="1" applyFill="1" applyAlignment="1">
      <alignment horizontal="center"/>
    </xf>
    <xf numFmtId="2" fontId="35" fillId="7" borderId="3" xfId="0" applyNumberFormat="1" applyFont="1" applyFill="1" applyBorder="1" applyAlignment="1">
      <alignment horizontal="center"/>
    </xf>
    <xf numFmtId="0" fontId="36" fillId="7" borderId="1" xfId="0" applyFont="1" applyFill="1" applyBorder="1" applyAlignment="1"/>
    <xf numFmtId="0" fontId="36" fillId="0" borderId="1" xfId="0" applyFont="1" applyBorder="1" applyAlignment="1"/>
    <xf numFmtId="167" fontId="35" fillId="0" borderId="1" xfId="0" applyNumberFormat="1" applyFont="1" applyBorder="1" applyAlignment="1">
      <alignment horizontal="center"/>
    </xf>
    <xf numFmtId="0" fontId="36" fillId="16" borderId="1" xfId="0" applyFont="1" applyFill="1" applyBorder="1" applyAlignment="1"/>
    <xf numFmtId="2" fontId="36" fillId="17" borderId="1" xfId="0" applyNumberFormat="1" applyFont="1" applyFill="1" applyBorder="1" applyAlignment="1">
      <alignment horizontal="center"/>
    </xf>
    <xf numFmtId="167" fontId="36" fillId="17" borderId="1" xfId="0" applyNumberFormat="1" applyFont="1" applyFill="1" applyBorder="1" applyAlignment="1">
      <alignment horizontal="center"/>
    </xf>
    <xf numFmtId="0" fontId="36" fillId="17" borderId="1" xfId="0" applyFont="1" applyFill="1" applyBorder="1" applyAlignment="1"/>
    <xf numFmtId="2" fontId="35" fillId="17" borderId="1" xfId="0" applyNumberFormat="1" applyFont="1" applyFill="1" applyBorder="1" applyAlignment="1">
      <alignment horizontal="center"/>
    </xf>
    <xf numFmtId="167" fontId="35" fillId="0" borderId="0" xfId="0" applyNumberFormat="1" applyFont="1">
      <alignment vertical="center"/>
    </xf>
    <xf numFmtId="167" fontId="35" fillId="17" borderId="1" xfId="0" applyNumberFormat="1" applyFont="1" applyFill="1" applyBorder="1" applyAlignment="1">
      <alignment horizontal="center"/>
    </xf>
    <xf numFmtId="0" fontId="38" fillId="7" borderId="0" xfId="0" applyFont="1" applyFill="1" applyBorder="1" applyAlignment="1" applyProtection="1"/>
    <xf numFmtId="0" fontId="38" fillId="7" borderId="0" xfId="0" applyFont="1" applyFill="1" applyBorder="1" applyAlignment="1" applyProtection="1">
      <alignment horizontal="center"/>
    </xf>
    <xf numFmtId="10" fontId="38" fillId="0" borderId="0" xfId="2" applyNumberFormat="1" applyFont="1" applyBorder="1" applyAlignment="1" applyProtection="1">
      <alignment horizontal="center" vertical="center"/>
    </xf>
    <xf numFmtId="3" fontId="38" fillId="7" borderId="0" xfId="0" applyNumberFormat="1" applyFont="1" applyFill="1" applyBorder="1" applyAlignment="1" applyProtection="1">
      <alignment horizontal="center"/>
    </xf>
    <xf numFmtId="165" fontId="38" fillId="7" borderId="0" xfId="0" applyNumberFormat="1" applyFont="1" applyFill="1" applyBorder="1" applyAlignment="1" applyProtection="1">
      <alignment horizontal="center"/>
    </xf>
    <xf numFmtId="172" fontId="38" fillId="0" borderId="0" xfId="2" applyNumberFormat="1" applyFont="1" applyBorder="1" applyAlignment="1" applyProtection="1">
      <alignment horizontal="center" vertical="center"/>
    </xf>
    <xf numFmtId="0" fontId="38" fillId="7" borderId="0" xfId="0" applyFont="1" applyFill="1" applyAlignment="1" applyProtection="1">
      <alignment horizontal="center"/>
    </xf>
    <xf numFmtId="0" fontId="38" fillId="23" borderId="0" xfId="0" applyFont="1" applyFill="1">
      <alignment vertical="center"/>
    </xf>
    <xf numFmtId="9" fontId="6" fillId="0" borderId="1" xfId="3" applyFont="1" applyBorder="1" applyAlignment="1" applyProtection="1">
      <alignment horizontal="center" vertical="top"/>
      <protection locked="0"/>
    </xf>
    <xf numFmtId="2" fontId="24" fillId="7" borderId="1" xfId="0" applyNumberFormat="1" applyFont="1" applyFill="1" applyBorder="1" applyAlignment="1" applyProtection="1">
      <alignment horizontal="center"/>
      <protection locked="0"/>
    </xf>
    <xf numFmtId="0" fontId="13" fillId="23" borderId="1" xfId="0" applyFont="1" applyFill="1" applyBorder="1" applyAlignment="1" applyProtection="1">
      <alignment horizontal="center"/>
      <protection locked="0"/>
    </xf>
    <xf numFmtId="0" fontId="13" fillId="24" borderId="1" xfId="0" applyFont="1" applyFill="1" applyBorder="1" applyAlignment="1" applyProtection="1">
      <alignment horizontal="center"/>
      <protection locked="0"/>
    </xf>
    <xf numFmtId="0" fontId="13" fillId="0" borderId="1" xfId="0" applyFont="1" applyFill="1" applyBorder="1" applyAlignment="1" applyProtection="1">
      <alignment horizontal="left"/>
      <protection locked="0"/>
    </xf>
    <xf numFmtId="0" fontId="13" fillId="0" borderId="1" xfId="0" applyFont="1" applyFill="1" applyBorder="1" applyAlignment="1" applyProtection="1">
      <alignment horizontal="center"/>
      <protection locked="0"/>
    </xf>
    <xf numFmtId="0" fontId="13" fillId="0" borderId="15" xfId="0" applyFont="1" applyBorder="1" applyAlignment="1" applyProtection="1">
      <alignment horizontal="center"/>
    </xf>
    <xf numFmtId="0" fontId="13" fillId="0" borderId="10" xfId="0" applyFont="1" applyBorder="1" applyAlignment="1" applyProtection="1">
      <alignment horizontal="center"/>
      <protection locked="0"/>
    </xf>
    <xf numFmtId="0" fontId="16" fillId="0" borderId="10" xfId="0" applyFont="1" applyBorder="1" applyAlignment="1" applyProtection="1">
      <alignment horizontal="center"/>
    </xf>
    <xf numFmtId="0" fontId="13" fillId="9" borderId="10" xfId="0" applyFont="1" applyFill="1" applyBorder="1" applyAlignment="1" applyProtection="1">
      <alignment horizontal="center"/>
      <protection locked="0"/>
    </xf>
    <xf numFmtId="0" fontId="13" fillId="11" borderId="1" xfId="0" applyFont="1" applyFill="1" applyBorder="1" applyAlignment="1" applyProtection="1">
      <alignment horizontal="center"/>
    </xf>
    <xf numFmtId="0" fontId="41" fillId="7" borderId="0" xfId="0" applyFont="1" applyFill="1" applyAlignment="1" applyProtection="1">
      <alignment horizontal="center" vertical="top"/>
      <protection locked="0"/>
    </xf>
    <xf numFmtId="0" fontId="41" fillId="7" borderId="0" xfId="0" applyFont="1" applyFill="1" applyAlignment="1" applyProtection="1">
      <alignment horizontal="center" vertical="center"/>
      <protection locked="0"/>
    </xf>
    <xf numFmtId="0" fontId="41" fillId="7" borderId="0" xfId="0" applyFont="1" applyFill="1" applyAlignment="1" applyProtection="1">
      <alignment horizontal="center" vertical="top"/>
    </xf>
    <xf numFmtId="0" fontId="42" fillId="24" borderId="0" xfId="0" applyFont="1" applyFill="1" applyAlignment="1" applyProtection="1">
      <alignment horizontal="center" vertical="top"/>
    </xf>
    <xf numFmtId="0" fontId="16" fillId="0" borderId="1" xfId="0" applyFont="1" applyBorder="1" applyAlignment="1" applyProtection="1">
      <alignment horizontal="center"/>
    </xf>
    <xf numFmtId="173" fontId="39" fillId="23" borderId="1" xfId="0" applyNumberFormat="1" applyFont="1" applyFill="1" applyBorder="1" applyAlignment="1" applyProtection="1">
      <alignment horizontal="right" vertical="center"/>
      <protection locked="0"/>
    </xf>
    <xf numFmtId="0" fontId="16" fillId="0" borderId="12" xfId="0" applyFont="1" applyBorder="1" applyAlignment="1" applyProtection="1">
      <alignment horizontal="center"/>
    </xf>
    <xf numFmtId="1" fontId="0" fillId="7" borderId="1" xfId="0" applyNumberFormat="1" applyFill="1" applyBorder="1" applyAlignment="1" applyProtection="1">
      <alignment horizontal="center"/>
      <protection locked="0"/>
    </xf>
    <xf numFmtId="0" fontId="13" fillId="9" borderId="10" xfId="0" applyFont="1" applyFill="1" applyBorder="1" applyAlignment="1" applyProtection="1">
      <alignment horizontal="center"/>
      <protection locked="0"/>
    </xf>
    <xf numFmtId="0" fontId="13" fillId="0" borderId="1" xfId="0" applyFont="1" applyBorder="1" applyAlignment="1" applyProtection="1">
      <alignment horizontal="center"/>
      <protection locked="0"/>
    </xf>
    <xf numFmtId="0" fontId="13" fillId="9" borderId="1" xfId="0" applyFont="1" applyFill="1" applyBorder="1" applyAlignment="1" applyProtection="1">
      <alignment horizontal="center"/>
      <protection locked="0"/>
    </xf>
    <xf numFmtId="0" fontId="13" fillId="11" borderId="1" xfId="0" applyFont="1" applyFill="1" applyBorder="1" applyAlignment="1" applyProtection="1">
      <alignment horizontal="center"/>
    </xf>
    <xf numFmtId="0" fontId="43" fillId="7" borderId="0" xfId="0" applyFont="1" applyFill="1" applyAlignment="1" applyProtection="1">
      <alignment horizontal="center" wrapText="1"/>
    </xf>
    <xf numFmtId="10" fontId="0" fillId="11" borderId="2" xfId="0" applyNumberFormat="1" applyFont="1" applyFill="1" applyBorder="1" applyAlignment="1" applyProtection="1">
      <alignment horizontal="center" vertical="top" wrapText="1"/>
    </xf>
    <xf numFmtId="0" fontId="0" fillId="11" borderId="17" xfId="0" applyFill="1" applyBorder="1" applyAlignment="1" applyProtection="1">
      <alignment horizontal="center" vertical="top" wrapText="1"/>
    </xf>
    <xf numFmtId="0" fontId="0" fillId="7" borderId="2" xfId="0" applyFont="1" applyFill="1" applyBorder="1" applyAlignment="1" applyProtection="1">
      <alignment horizontal="center"/>
      <protection locked="0"/>
    </xf>
    <xf numFmtId="0" fontId="24" fillId="7" borderId="1" xfId="0" applyFont="1" applyFill="1" applyBorder="1" applyAlignment="1" applyProtection="1"/>
    <xf numFmtId="0" fontId="0" fillId="7" borderId="1" xfId="0" applyFill="1" applyBorder="1" applyAlignment="1" applyProtection="1"/>
    <xf numFmtId="9" fontId="13" fillId="0" borderId="1" xfId="0" applyNumberFormat="1" applyFont="1" applyBorder="1" applyAlignment="1" applyProtection="1">
      <alignment horizontal="center"/>
      <protection locked="0"/>
    </xf>
    <xf numFmtId="0" fontId="44" fillId="0" borderId="0" xfId="0" applyFont="1" applyAlignment="1" applyProtection="1"/>
    <xf numFmtId="0" fontId="44" fillId="0" borderId="0" xfId="0" applyFont="1" applyAlignment="1" applyProtection="1">
      <alignment vertical="top" wrapText="1"/>
    </xf>
    <xf numFmtId="0" fontId="44" fillId="0" borderId="0" xfId="0" applyFont="1" applyAlignment="1" applyProtection="1">
      <alignment vertical="top"/>
      <protection locked="0"/>
    </xf>
    <xf numFmtId="0" fontId="44" fillId="0" borderId="0" xfId="0" applyFont="1" applyAlignment="1" applyProtection="1">
      <protection locked="0"/>
    </xf>
    <xf numFmtId="0" fontId="24" fillId="8" borderId="1" xfId="0" applyFont="1" applyFill="1" applyBorder="1" applyAlignment="1" applyProtection="1"/>
    <xf numFmtId="0" fontId="13" fillId="0" borderId="1" xfId="0" applyFont="1" applyBorder="1" applyAlignment="1" applyProtection="1">
      <alignment horizontal="center"/>
      <protection locked="0"/>
    </xf>
    <xf numFmtId="0" fontId="13" fillId="0" borderId="1" xfId="0" applyFont="1" applyBorder="1" applyAlignment="1" applyProtection="1">
      <alignment horizontal="center"/>
      <protection locked="0"/>
    </xf>
    <xf numFmtId="2" fontId="13" fillId="24" borderId="1" xfId="0" applyNumberFormat="1" applyFont="1" applyFill="1" applyBorder="1" applyAlignment="1" applyProtection="1">
      <alignment horizontal="center"/>
      <protection locked="0"/>
    </xf>
    <xf numFmtId="9" fontId="13" fillId="24" borderId="13" xfId="2" applyFont="1" applyFill="1" applyBorder="1" applyAlignment="1" applyProtection="1">
      <alignment horizontal="center"/>
      <protection locked="0"/>
    </xf>
    <xf numFmtId="2" fontId="13" fillId="0" borderId="1" xfId="4" applyNumberFormat="1" applyFont="1" applyBorder="1" applyAlignment="1" applyProtection="1">
      <alignment horizontal="center"/>
      <protection locked="0"/>
    </xf>
    <xf numFmtId="3" fontId="13" fillId="0" borderId="1" xfId="4" applyNumberFormat="1" applyFont="1" applyBorder="1" applyAlignment="1" applyProtection="1">
      <alignment horizontal="center"/>
      <protection locked="0"/>
    </xf>
    <xf numFmtId="0" fontId="13" fillId="0" borderId="1" xfId="4" applyFont="1" applyBorder="1" applyAlignment="1" applyProtection="1">
      <alignment horizontal="center"/>
      <protection locked="0"/>
    </xf>
    <xf numFmtId="2" fontId="13" fillId="24" borderId="1" xfId="2" applyNumberFormat="1" applyFont="1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center"/>
    </xf>
    <xf numFmtId="0" fontId="13" fillId="0" borderId="15" xfId="0" applyFont="1" applyBorder="1" applyAlignment="1" applyProtection="1">
      <alignment horizontal="center"/>
    </xf>
    <xf numFmtId="0" fontId="13" fillId="0" borderId="1" xfId="0" applyFont="1" applyBorder="1" applyAlignment="1" applyProtection="1">
      <alignment horizontal="center"/>
      <protection locked="0"/>
    </xf>
    <xf numFmtId="0" fontId="13" fillId="11" borderId="1" xfId="0" applyFont="1" applyFill="1" applyBorder="1" applyAlignment="1" applyProtection="1">
      <alignment horizontal="center"/>
    </xf>
    <xf numFmtId="0" fontId="0" fillId="0" borderId="0" xfId="0" applyFill="1" applyProtection="1">
      <alignment vertical="center"/>
    </xf>
    <xf numFmtId="0" fontId="31" fillId="0" borderId="10" xfId="0" applyFont="1" applyFill="1" applyBorder="1" applyAlignment="1" applyProtection="1">
      <alignment horizontal="center" vertical="top" wrapText="1"/>
    </xf>
    <xf numFmtId="2" fontId="31" fillId="0" borderId="10" xfId="0" applyNumberFormat="1" applyFont="1" applyFill="1" applyBorder="1" applyAlignment="1" applyProtection="1">
      <alignment horizontal="center" vertical="top" wrapText="1"/>
    </xf>
    <xf numFmtId="0" fontId="31" fillId="7" borderId="10" xfId="0" applyFont="1" applyFill="1" applyBorder="1" applyAlignment="1" applyProtection="1">
      <alignment horizontal="center" vertical="top" wrapText="1"/>
    </xf>
    <xf numFmtId="0" fontId="31" fillId="7" borderId="11" xfId="0" applyFont="1" applyFill="1" applyBorder="1" applyAlignment="1" applyProtection="1">
      <alignment horizontal="center" vertical="top"/>
    </xf>
    <xf numFmtId="2" fontId="13" fillId="21" borderId="1" xfId="0" applyNumberFormat="1" applyFont="1" applyFill="1" applyBorder="1" applyAlignment="1" applyProtection="1">
      <alignment horizontal="center"/>
    </xf>
    <xf numFmtId="2" fontId="13" fillId="21" borderId="13" xfId="0" applyNumberFormat="1" applyFont="1" applyFill="1" applyBorder="1" applyAlignment="1" applyProtection="1">
      <alignment horizontal="center"/>
    </xf>
    <xf numFmtId="0" fontId="13" fillId="21" borderId="13" xfId="0" applyFont="1" applyFill="1" applyBorder="1" applyAlignment="1" applyProtection="1">
      <alignment horizontal="center"/>
    </xf>
    <xf numFmtId="0" fontId="13" fillId="7" borderId="14" xfId="0" applyFont="1" applyFill="1" applyBorder="1" applyAlignment="1" applyProtection="1">
      <alignment horizontal="center"/>
    </xf>
    <xf numFmtId="0" fontId="13" fillId="7" borderId="15" xfId="0" applyFont="1" applyFill="1" applyBorder="1" applyAlignment="1" applyProtection="1">
      <alignment horizontal="center"/>
    </xf>
    <xf numFmtId="0" fontId="13" fillId="7" borderId="16" xfId="0" applyFont="1" applyFill="1" applyBorder="1" applyAlignment="1" applyProtection="1">
      <alignment horizontal="center"/>
    </xf>
    <xf numFmtId="0" fontId="27" fillId="27" borderId="0" xfId="0" applyFont="1" applyFill="1" applyBorder="1" applyAlignment="1" applyProtection="1">
      <alignment horizontal="left"/>
    </xf>
    <xf numFmtId="0" fontId="0" fillId="28" borderId="0" xfId="0" applyFill="1" applyProtection="1">
      <alignment vertical="center"/>
    </xf>
    <xf numFmtId="0" fontId="13" fillId="27" borderId="0" xfId="0" applyFont="1" applyFill="1" applyBorder="1" applyAlignment="1" applyProtection="1">
      <alignment horizontal="center"/>
    </xf>
    <xf numFmtId="0" fontId="45" fillId="29" borderId="21" xfId="0" applyFont="1" applyFill="1" applyBorder="1" applyAlignment="1" applyProtection="1">
      <alignment horizontal="left" vertical="center"/>
    </xf>
    <xf numFmtId="0" fontId="45" fillId="29" borderId="22" xfId="0" applyFont="1" applyFill="1" applyBorder="1" applyAlignment="1" applyProtection="1">
      <alignment horizontal="left" vertical="center"/>
    </xf>
    <xf numFmtId="0" fontId="0" fillId="29" borderId="22" xfId="0" applyFill="1" applyBorder="1" applyProtection="1">
      <alignment vertical="center"/>
    </xf>
    <xf numFmtId="0" fontId="45" fillId="29" borderId="20" xfId="0" applyFont="1" applyFill="1" applyBorder="1" applyAlignment="1" applyProtection="1">
      <alignment horizontal="left" vertical="center"/>
    </xf>
    <xf numFmtId="2" fontId="31" fillId="7" borderId="1" xfId="0" applyNumberFormat="1" applyFont="1" applyFill="1" applyBorder="1" applyAlignment="1" applyProtection="1">
      <alignment horizontal="center"/>
    </xf>
    <xf numFmtId="0" fontId="1" fillId="29" borderId="1" xfId="0" applyFont="1" applyFill="1" applyBorder="1" applyAlignment="1" applyProtection="1"/>
    <xf numFmtId="0" fontId="31" fillId="7" borderId="1" xfId="0" applyFont="1" applyFill="1" applyBorder="1" applyAlignment="1" applyProtection="1">
      <alignment horizontal="center"/>
    </xf>
    <xf numFmtId="10" fontId="31" fillId="7" borderId="1" xfId="0" applyNumberFormat="1" applyFont="1" applyFill="1" applyBorder="1" applyAlignment="1" applyProtection="1">
      <alignment horizontal="center"/>
    </xf>
    <xf numFmtId="0" fontId="1" fillId="29" borderId="2" xfId="0" applyFont="1" applyFill="1" applyBorder="1" applyAlignment="1" applyProtection="1"/>
    <xf numFmtId="0" fontId="0" fillId="29" borderId="8" xfId="0" applyFill="1" applyBorder="1" applyProtection="1">
      <alignment vertical="center"/>
    </xf>
    <xf numFmtId="0" fontId="1" fillId="0" borderId="0" xfId="0" applyFont="1" applyAlignment="1" applyProtection="1"/>
    <xf numFmtId="0" fontId="1" fillId="29" borderId="21" xfId="0" applyFont="1" applyFill="1" applyBorder="1" applyAlignment="1" applyProtection="1"/>
    <xf numFmtId="1" fontId="31" fillId="7" borderId="1" xfId="0" applyNumberFormat="1" applyFont="1" applyFill="1" applyBorder="1" applyAlignment="1" applyProtection="1">
      <alignment horizontal="center"/>
    </xf>
    <xf numFmtId="10" fontId="1" fillId="29" borderId="20" xfId="0" applyNumberFormat="1" applyFont="1" applyFill="1" applyBorder="1" applyAlignment="1" applyProtection="1">
      <alignment horizontal="right"/>
    </xf>
    <xf numFmtId="0" fontId="45" fillId="29" borderId="1" xfId="0" applyFont="1" applyFill="1" applyBorder="1" applyAlignment="1" applyProtection="1"/>
    <xf numFmtId="171" fontId="45" fillId="29" borderId="20" xfId="6" applyNumberFormat="1" applyFont="1" applyFill="1" applyBorder="1" applyAlignment="1" applyProtection="1">
      <alignment horizontal="center"/>
    </xf>
    <xf numFmtId="1" fontId="1" fillId="29" borderId="20" xfId="0" applyNumberFormat="1" applyFont="1" applyFill="1" applyBorder="1" applyAlignment="1" applyProtection="1">
      <alignment horizontal="center"/>
    </xf>
    <xf numFmtId="0" fontId="1" fillId="29" borderId="20" xfId="0" applyFont="1" applyFill="1" applyBorder="1" applyAlignment="1" applyProtection="1">
      <alignment horizontal="right"/>
    </xf>
    <xf numFmtId="171" fontId="45" fillId="29" borderId="20" xfId="6" applyNumberFormat="1" applyFont="1" applyFill="1" applyBorder="1" applyAlignment="1" applyProtection="1">
      <alignment horizontal="center"/>
      <protection hidden="1"/>
    </xf>
    <xf numFmtId="0" fontId="45" fillId="29" borderId="2" xfId="0" applyFont="1" applyFill="1" applyBorder="1" applyAlignment="1" applyProtection="1"/>
    <xf numFmtId="171" fontId="1" fillId="29" borderId="19" xfId="6" applyNumberFormat="1" applyFont="1" applyFill="1" applyBorder="1" applyAlignment="1" applyProtection="1">
      <alignment horizontal="right"/>
    </xf>
    <xf numFmtId="0" fontId="45" fillId="29" borderId="21" xfId="0" applyFont="1" applyFill="1" applyBorder="1" applyAlignment="1" applyProtection="1"/>
    <xf numFmtId="0" fontId="1" fillId="0" borderId="0" xfId="0" applyFont="1" applyAlignment="1" applyProtection="1">
      <alignment horizontal="right"/>
    </xf>
    <xf numFmtId="0" fontId="45" fillId="0" borderId="0" xfId="0" applyFont="1" applyAlignment="1" applyProtection="1">
      <alignment horizontal="right"/>
    </xf>
    <xf numFmtId="0" fontId="27" fillId="0" borderId="1" xfId="0" applyFont="1" applyFill="1" applyBorder="1" applyAlignment="1" applyProtection="1">
      <alignment horizontal="center" vertical="center"/>
    </xf>
    <xf numFmtId="0" fontId="38" fillId="0" borderId="0" xfId="0" applyFont="1" applyFill="1" applyProtection="1">
      <alignment vertical="center"/>
      <protection hidden="1"/>
    </xf>
    <xf numFmtId="0" fontId="27" fillId="33" borderId="1" xfId="0" applyFont="1" applyFill="1" applyBorder="1" applyAlignment="1">
      <alignment vertical="center" wrapText="1"/>
    </xf>
    <xf numFmtId="9" fontId="27" fillId="33" borderId="1" xfId="3" applyFont="1" applyFill="1" applyBorder="1" applyAlignment="1">
      <alignment horizontal="center" vertical="center" wrapText="1"/>
    </xf>
    <xf numFmtId="0" fontId="24" fillId="25" borderId="1" xfId="0" applyFont="1" applyFill="1" applyBorder="1" applyAlignment="1">
      <alignment vertical="top" wrapText="1"/>
    </xf>
    <xf numFmtId="9" fontId="24" fillId="25" borderId="1" xfId="3" applyFont="1" applyFill="1" applyBorder="1" applyAlignment="1" applyProtection="1">
      <alignment horizontal="center" vertical="top" wrapText="1"/>
      <protection hidden="1"/>
    </xf>
    <xf numFmtId="0" fontId="0" fillId="25" borderId="1" xfId="0" applyFont="1" applyFill="1" applyBorder="1" applyAlignment="1">
      <alignment vertical="center" wrapText="1"/>
    </xf>
    <xf numFmtId="0" fontId="24" fillId="25" borderId="1" xfId="0" applyFont="1" applyFill="1" applyBorder="1" applyAlignment="1">
      <alignment vertical="center" wrapText="1"/>
    </xf>
    <xf numFmtId="0" fontId="24" fillId="0" borderId="1" xfId="0" applyFont="1" applyBorder="1" applyAlignment="1">
      <alignment vertical="top"/>
    </xf>
    <xf numFmtId="0" fontId="24" fillId="25" borderId="1" xfId="0" applyFont="1" applyFill="1" applyBorder="1" applyAlignment="1" applyProtection="1">
      <alignment vertical="top" wrapText="1"/>
      <protection hidden="1"/>
    </xf>
    <xf numFmtId="0" fontId="24" fillId="0" borderId="1" xfId="0" applyFont="1" applyBorder="1" applyAlignment="1"/>
    <xf numFmtId="0" fontId="24" fillId="0" borderId="1" xfId="0" applyFont="1" applyBorder="1" applyAlignment="1">
      <alignment vertical="top" wrapText="1"/>
    </xf>
    <xf numFmtId="0" fontId="49" fillId="0" borderId="1" xfId="0" applyFont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3" fontId="13" fillId="21" borderId="1" xfId="0" applyNumberFormat="1" applyFont="1" applyFill="1" applyBorder="1" applyAlignment="1" applyProtection="1">
      <alignment horizontal="center"/>
    </xf>
    <xf numFmtId="10" fontId="6" fillId="7" borderId="1" xfId="3" applyNumberFormat="1" applyFont="1" applyFill="1" applyBorder="1" applyAlignment="1" applyProtection="1">
      <protection locked="0"/>
    </xf>
    <xf numFmtId="0" fontId="3" fillId="2" borderId="1" xfId="7" applyFont="1" applyFill="1" applyBorder="1" applyAlignment="1" applyProtection="1">
      <alignment horizontal="center"/>
    </xf>
    <xf numFmtId="0" fontId="24" fillId="0" borderId="0" xfId="7" applyProtection="1">
      <alignment vertical="center"/>
    </xf>
    <xf numFmtId="0" fontId="24" fillId="5" borderId="1" xfId="7" applyFill="1" applyBorder="1" applyAlignment="1" applyProtection="1">
      <alignment horizontal="center"/>
    </xf>
    <xf numFmtId="0" fontId="5" fillId="12" borderId="1" xfId="7" applyFont="1" applyFill="1" applyBorder="1" applyAlignment="1" applyProtection="1">
      <alignment horizontal="center"/>
    </xf>
    <xf numFmtId="0" fontId="5" fillId="12" borderId="21" xfId="7" applyFont="1" applyFill="1" applyBorder="1" applyAlignment="1" applyProtection="1">
      <alignment horizontal="center"/>
    </xf>
    <xf numFmtId="0" fontId="24" fillId="14" borderId="0" xfId="7" applyFill="1" applyProtection="1">
      <alignment vertical="center"/>
    </xf>
    <xf numFmtId="0" fontId="3" fillId="5" borderId="1" xfId="7" applyFont="1" applyFill="1" applyBorder="1" applyAlignment="1" applyProtection="1">
      <alignment horizontal="center"/>
    </xf>
    <xf numFmtId="0" fontId="3" fillId="5" borderId="1" xfId="7" applyFont="1" applyFill="1" applyBorder="1" applyProtection="1">
      <alignment vertical="center"/>
    </xf>
    <xf numFmtId="0" fontId="24" fillId="0" borderId="1" xfId="7" applyBorder="1" applyAlignment="1" applyProtection="1">
      <alignment horizontal="center"/>
      <protection locked="0"/>
    </xf>
    <xf numFmtId="0" fontId="5" fillId="7" borderId="1" xfId="7" applyFont="1" applyFill="1" applyBorder="1" applyProtection="1">
      <alignment vertical="center"/>
    </xf>
    <xf numFmtId="0" fontId="24" fillId="0" borderId="1" xfId="7" applyBorder="1" applyProtection="1">
      <alignment vertical="center"/>
      <protection locked="0"/>
    </xf>
    <xf numFmtId="0" fontId="5" fillId="0" borderId="1" xfId="7" applyFont="1" applyBorder="1" applyProtection="1">
      <alignment vertical="center"/>
      <protection locked="0"/>
    </xf>
    <xf numFmtId="0" fontId="5" fillId="0" borderId="0" xfId="7" applyFont="1" applyProtection="1">
      <alignment vertical="center"/>
      <protection locked="0"/>
    </xf>
    <xf numFmtId="0" fontId="5" fillId="0" borderId="22" xfId="7" applyFont="1" applyBorder="1" applyAlignment="1" applyProtection="1">
      <alignment horizontal="center"/>
      <protection locked="0"/>
    </xf>
    <xf numFmtId="0" fontId="5" fillId="0" borderId="20" xfId="7" applyFont="1" applyBorder="1" applyAlignment="1" applyProtection="1">
      <alignment horizontal="center"/>
      <protection locked="0"/>
    </xf>
    <xf numFmtId="0" fontId="24" fillId="7" borderId="1" xfId="7" applyFill="1" applyBorder="1" applyAlignment="1" applyProtection="1">
      <alignment horizontal="center"/>
      <protection locked="0"/>
    </xf>
    <xf numFmtId="0" fontId="24" fillId="7" borderId="1" xfId="7" applyFill="1" applyBorder="1" applyProtection="1">
      <alignment vertical="center"/>
      <protection locked="0"/>
    </xf>
    <xf numFmtId="0" fontId="24" fillId="7" borderId="0" xfId="7" applyFill="1" applyProtection="1">
      <alignment vertical="center"/>
    </xf>
    <xf numFmtId="0" fontId="24" fillId="7" borderId="0" xfId="7" applyFill="1" applyBorder="1" applyAlignment="1" applyProtection="1">
      <alignment horizontal="center"/>
      <protection locked="0"/>
    </xf>
    <xf numFmtId="0" fontId="5" fillId="7" borderId="0" xfId="7" applyFont="1" applyFill="1" applyBorder="1" applyProtection="1">
      <alignment vertical="center"/>
      <protection locked="0"/>
    </xf>
    <xf numFmtId="0" fontId="24" fillId="7" borderId="0" xfId="7" applyFill="1" applyBorder="1" applyProtection="1">
      <alignment vertical="center"/>
      <protection locked="0"/>
    </xf>
    <xf numFmtId="0" fontId="24" fillId="0" borderId="0" xfId="7" applyBorder="1" applyAlignment="1" applyProtection="1">
      <alignment horizontal="center"/>
      <protection locked="0"/>
    </xf>
    <xf numFmtId="0" fontId="3" fillId="14" borderId="0" xfId="7" applyFont="1" applyFill="1" applyAlignment="1" applyProtection="1">
      <protection locked="0"/>
    </xf>
    <xf numFmtId="0" fontId="24" fillId="14" borderId="0" xfId="7" applyFill="1" applyProtection="1">
      <alignment vertical="center"/>
      <protection locked="0"/>
    </xf>
    <xf numFmtId="0" fontId="3" fillId="5" borderId="1" xfId="7" applyFont="1" applyFill="1" applyBorder="1" applyAlignment="1" applyProtection="1">
      <alignment horizontal="center" vertical="center"/>
      <protection locked="0"/>
    </xf>
    <xf numFmtId="0" fontId="3" fillId="5" borderId="1" xfId="7" applyFont="1" applyFill="1" applyBorder="1" applyAlignment="1" applyProtection="1">
      <alignment horizontal="left" vertical="center"/>
      <protection locked="0"/>
    </xf>
    <xf numFmtId="0" fontId="24" fillId="0" borderId="1" xfId="7" applyBorder="1" applyAlignment="1" applyProtection="1">
      <alignment horizontal="center" vertical="center"/>
      <protection locked="0"/>
    </xf>
    <xf numFmtId="0" fontId="5" fillId="7" borderId="1" xfId="7" applyFont="1" applyFill="1" applyBorder="1" applyAlignment="1" applyProtection="1">
      <alignment vertical="center" wrapText="1"/>
    </xf>
    <xf numFmtId="0" fontId="24" fillId="0" borderId="0" xfId="7" applyProtection="1">
      <alignment vertical="center"/>
      <protection locked="0"/>
    </xf>
    <xf numFmtId="0" fontId="24" fillId="14" borderId="0" xfId="7" applyFill="1" applyBorder="1" applyProtection="1">
      <alignment vertical="center"/>
      <protection locked="0"/>
    </xf>
    <xf numFmtId="0" fontId="3" fillId="5" borderId="1" xfId="7" applyFont="1" applyFill="1" applyBorder="1" applyAlignment="1" applyProtection="1">
      <alignment horizontal="center"/>
      <protection locked="0"/>
    </xf>
    <xf numFmtId="0" fontId="3" fillId="5" borderId="1" xfId="7" applyFont="1" applyFill="1" applyBorder="1" applyProtection="1">
      <alignment vertical="center"/>
      <protection locked="0"/>
    </xf>
    <xf numFmtId="0" fontId="3" fillId="0" borderId="1" xfId="7" applyFont="1" applyBorder="1" applyProtection="1">
      <alignment vertical="center"/>
      <protection locked="0"/>
    </xf>
    <xf numFmtId="0" fontId="24" fillId="0" borderId="0" xfId="7" applyAlignment="1" applyProtection="1">
      <alignment horizontal="center"/>
    </xf>
    <xf numFmtId="0" fontId="12" fillId="0" borderId="0" xfId="7" applyFont="1" applyProtection="1">
      <alignment vertical="center"/>
    </xf>
    <xf numFmtId="0" fontId="24" fillId="14" borderId="0" xfId="7" applyFill="1" applyAlignment="1" applyProtection="1">
      <alignment horizontal="center" vertical="center"/>
      <protection locked="0"/>
    </xf>
    <xf numFmtId="0" fontId="27" fillId="5" borderId="1" xfId="7" applyFont="1" applyFill="1" applyBorder="1" applyAlignment="1" applyProtection="1">
      <alignment horizontal="center" wrapText="1"/>
      <protection locked="0"/>
    </xf>
    <xf numFmtId="0" fontId="5" fillId="0" borderId="1" xfId="7" applyFont="1" applyBorder="1" applyAlignment="1" applyProtection="1">
      <alignment vertical="center" wrapText="1"/>
      <protection locked="0"/>
    </xf>
    <xf numFmtId="0" fontId="5" fillId="0" borderId="1" xfId="7" applyFont="1" applyBorder="1" applyAlignment="1" applyProtection="1">
      <alignment horizontal="center" vertical="center" wrapText="1"/>
    </xf>
    <xf numFmtId="0" fontId="5" fillId="0" borderId="0" xfId="7" applyFont="1" applyBorder="1" applyAlignment="1" applyProtection="1">
      <alignment vertical="center" wrapText="1"/>
    </xf>
    <xf numFmtId="0" fontId="5" fillId="0" borderId="0" xfId="7" applyFont="1" applyBorder="1" applyAlignment="1" applyProtection="1">
      <alignment horizontal="center" vertical="center" wrapText="1"/>
      <protection locked="0"/>
    </xf>
    <xf numFmtId="0" fontId="5" fillId="0" borderId="0" xfId="7" applyFont="1" applyBorder="1" applyAlignment="1" applyProtection="1">
      <alignment horizontal="center" wrapText="1"/>
      <protection locked="0"/>
    </xf>
    <xf numFmtId="0" fontId="26" fillId="0" borderId="0" xfId="7" applyFont="1" applyBorder="1" applyAlignment="1" applyProtection="1">
      <alignment horizontal="center"/>
      <protection locked="0"/>
    </xf>
    <xf numFmtId="0" fontId="28" fillId="0" borderId="0" xfId="7" applyFont="1" applyProtection="1">
      <alignment vertical="center"/>
      <protection locked="0"/>
    </xf>
    <xf numFmtId="0" fontId="28" fillId="0" borderId="0" xfId="7" applyFont="1" applyBorder="1" applyAlignment="1" applyProtection="1">
      <alignment vertical="center" wrapText="1"/>
    </xf>
    <xf numFmtId="0" fontId="28" fillId="0" borderId="0" xfId="7" applyFont="1" applyBorder="1" applyAlignment="1" applyProtection="1">
      <alignment horizontal="center" vertical="center" wrapText="1"/>
      <protection locked="0"/>
    </xf>
    <xf numFmtId="0" fontId="26" fillId="0" borderId="0" xfId="7" applyFont="1" applyBorder="1" applyAlignment="1" applyProtection="1">
      <alignment horizontal="center" wrapText="1"/>
      <protection locked="0"/>
    </xf>
    <xf numFmtId="0" fontId="26" fillId="0" borderId="0" xfId="7" applyFont="1" applyProtection="1">
      <alignment vertical="center"/>
      <protection locked="0"/>
    </xf>
    <xf numFmtId="0" fontId="3" fillId="14" borderId="0" xfId="7" applyFont="1" applyFill="1" applyAlignment="1" applyProtection="1">
      <alignment horizontal="left"/>
      <protection locked="0"/>
    </xf>
    <xf numFmtId="0" fontId="3" fillId="15" borderId="1" xfId="7" applyFont="1" applyFill="1" applyBorder="1" applyAlignment="1" applyProtection="1">
      <alignment horizontal="center"/>
      <protection locked="0"/>
    </xf>
    <xf numFmtId="0" fontId="5" fillId="15" borderId="1" xfId="7" applyFont="1" applyFill="1" applyBorder="1" applyAlignment="1" applyProtection="1">
      <alignment horizontal="center" wrapText="1"/>
      <protection locked="0"/>
    </xf>
    <xf numFmtId="0" fontId="24" fillId="0" borderId="0" xfId="7">
      <alignment vertical="center"/>
    </xf>
    <xf numFmtId="0" fontId="50" fillId="4" borderId="1" xfId="0" applyFont="1" applyFill="1" applyBorder="1" applyAlignment="1">
      <alignment horizontal="center" vertical="center" wrapText="1"/>
    </xf>
    <xf numFmtId="0" fontId="50" fillId="4" borderId="1" xfId="0" applyFont="1" applyFill="1" applyBorder="1" applyAlignment="1">
      <alignment vertical="center" wrapText="1"/>
    </xf>
    <xf numFmtId="0" fontId="49" fillId="0" borderId="0" xfId="0" applyFont="1">
      <alignment vertical="center"/>
    </xf>
    <xf numFmtId="0" fontId="49" fillId="0" borderId="1" xfId="0" applyFont="1" applyBorder="1" applyAlignment="1">
      <alignment horizontal="center" vertical="center" wrapText="1"/>
    </xf>
    <xf numFmtId="0" fontId="49" fillId="0" borderId="1" xfId="0" applyFont="1" applyBorder="1" applyAlignment="1">
      <alignment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/>
    </xf>
    <xf numFmtId="0" fontId="49" fillId="7" borderId="1" xfId="0" applyFont="1" applyFill="1" applyBorder="1">
      <alignment vertical="center"/>
    </xf>
    <xf numFmtId="0" fontId="49" fillId="7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vertical="center" wrapText="1"/>
    </xf>
    <xf numFmtId="0" fontId="1" fillId="25" borderId="25" xfId="0" applyFont="1" applyFill="1" applyBorder="1" applyAlignment="1">
      <alignment horizontal="center" vertical="center" wrapText="1"/>
    </xf>
    <xf numFmtId="0" fontId="1" fillId="25" borderId="26" xfId="0" applyFont="1" applyFill="1" applyBorder="1" applyAlignment="1">
      <alignment vertical="center" wrapText="1"/>
    </xf>
    <xf numFmtId="0" fontId="1" fillId="25" borderId="27" xfId="0" applyFont="1" applyFill="1" applyBorder="1" applyAlignment="1">
      <alignment horizontal="center" vertical="center" wrapText="1"/>
    </xf>
    <xf numFmtId="0" fontId="1" fillId="25" borderId="26" xfId="0" applyFont="1" applyFill="1" applyBorder="1" applyAlignment="1">
      <alignment horizontal="center" vertical="center" wrapText="1"/>
    </xf>
    <xf numFmtId="0" fontId="49" fillId="7" borderId="1" xfId="0" applyFont="1" applyFill="1" applyBorder="1" applyAlignment="1">
      <alignment vertical="center" wrapText="1"/>
    </xf>
    <xf numFmtId="0" fontId="49" fillId="0" borderId="0" xfId="0" applyFont="1" applyAlignment="1">
      <alignment horizontal="center"/>
    </xf>
    <xf numFmtId="0" fontId="49" fillId="0" borderId="0" xfId="0" applyFont="1" applyAlignment="1">
      <alignment horizontal="center" vertical="center"/>
    </xf>
    <xf numFmtId="0" fontId="5" fillId="0" borderId="21" xfId="7" applyFont="1" applyBorder="1" applyAlignment="1" applyProtection="1">
      <alignment horizontal="left" wrapText="1"/>
      <protection locked="0"/>
    </xf>
    <xf numFmtId="0" fontId="5" fillId="0" borderId="22" xfId="7" applyFont="1" applyBorder="1" applyAlignment="1" applyProtection="1">
      <alignment horizontal="left" wrapText="1"/>
      <protection locked="0"/>
    </xf>
    <xf numFmtId="0" fontId="5" fillId="0" borderId="20" xfId="7" applyFont="1" applyBorder="1" applyAlignment="1" applyProtection="1">
      <alignment horizontal="left" wrapText="1"/>
      <protection locked="0"/>
    </xf>
    <xf numFmtId="0" fontId="5" fillId="0" borderId="21" xfId="7" applyFont="1" applyBorder="1" applyAlignment="1" applyProtection="1">
      <alignment horizontal="center" wrapText="1"/>
      <protection locked="0"/>
    </xf>
    <xf numFmtId="0" fontId="5" fillId="0" borderId="22" xfId="7" applyFont="1" applyBorder="1" applyAlignment="1" applyProtection="1">
      <alignment horizontal="center" wrapText="1"/>
      <protection locked="0"/>
    </xf>
    <xf numFmtId="0" fontId="5" fillId="0" borderId="20" xfId="7" applyFont="1" applyBorder="1" applyAlignment="1" applyProtection="1">
      <alignment horizontal="center" wrapText="1"/>
      <protection locked="0"/>
    </xf>
    <xf numFmtId="0" fontId="13" fillId="11" borderId="1" xfId="0" applyFont="1" applyFill="1" applyBorder="1" applyAlignment="1" applyProtection="1">
      <alignment horizontal="center"/>
    </xf>
    <xf numFmtId="0" fontId="6" fillId="8" borderId="1" xfId="0" applyFont="1" applyFill="1" applyBorder="1" applyAlignment="1" applyProtection="1"/>
    <xf numFmtId="0" fontId="6" fillId="3" borderId="1" xfId="0" applyFont="1" applyFill="1" applyBorder="1" applyAlignment="1" applyProtection="1">
      <alignment horizontal="left" vertical="center" wrapText="1"/>
    </xf>
    <xf numFmtId="0" fontId="36" fillId="8" borderId="1" xfId="0" applyFont="1" applyFill="1" applyBorder="1" applyAlignment="1" applyProtection="1">
      <alignment horizontal="center"/>
    </xf>
    <xf numFmtId="171" fontId="1" fillId="29" borderId="20" xfId="6" applyNumberFormat="1" applyFont="1" applyFill="1" applyBorder="1" applyAlignment="1" applyProtection="1">
      <alignment horizontal="center"/>
    </xf>
    <xf numFmtId="0" fontId="1" fillId="29" borderId="19" xfId="0" applyFont="1" applyFill="1" applyBorder="1" applyAlignment="1" applyProtection="1">
      <alignment horizontal="right"/>
    </xf>
    <xf numFmtId="0" fontId="13" fillId="9" borderId="10" xfId="0" applyFont="1" applyFill="1" applyBorder="1" applyAlignment="1" applyProtection="1">
      <alignment horizontal="center"/>
      <protection locked="0"/>
    </xf>
    <xf numFmtId="0" fontId="13" fillId="0" borderId="1" xfId="0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 vertical="top" wrapText="1"/>
      <protection locked="0"/>
    </xf>
    <xf numFmtId="1" fontId="13" fillId="24" borderId="1" xfId="3" applyNumberFormat="1" applyFont="1" applyFill="1" applyBorder="1" applyAlignment="1" applyProtection="1">
      <alignment horizontal="center"/>
      <protection locked="0"/>
    </xf>
    <xf numFmtId="0" fontId="40" fillId="23" borderId="1" xfId="0" applyFont="1" applyFill="1" applyBorder="1" applyAlignment="1" applyProtection="1">
      <alignment horizontal="center" vertical="center"/>
      <protection locked="0"/>
    </xf>
    <xf numFmtId="2" fontId="13" fillId="24" borderId="1" xfId="3" applyNumberFormat="1" applyFont="1" applyFill="1" applyBorder="1" applyAlignment="1" applyProtection="1">
      <alignment horizontal="center"/>
      <protection locked="0"/>
    </xf>
    <xf numFmtId="9" fontId="13" fillId="9" borderId="10" xfId="3" applyFont="1" applyFill="1" applyBorder="1" applyAlignment="1" applyProtection="1">
      <alignment horizontal="center"/>
      <protection locked="0"/>
    </xf>
    <xf numFmtId="165" fontId="13" fillId="0" borderId="1" xfId="0" applyNumberFormat="1" applyFont="1" applyBorder="1" applyAlignment="1" applyProtection="1">
      <alignment horizontal="center"/>
      <protection locked="0"/>
    </xf>
    <xf numFmtId="16" fontId="24" fillId="7" borderId="1" xfId="0" applyNumberFormat="1" applyFont="1" applyFill="1" applyBorder="1" applyAlignment="1" applyProtection="1">
      <alignment horizontal="center"/>
      <protection locked="0"/>
    </xf>
    <xf numFmtId="10" fontId="25" fillId="0" borderId="0" xfId="2" applyNumberFormat="1">
      <alignment vertical="center"/>
    </xf>
    <xf numFmtId="10" fontId="13" fillId="4" borderId="0" xfId="2" applyNumberFormat="1" applyFont="1" applyFill="1" applyBorder="1" applyAlignment="1" applyProtection="1">
      <alignment horizontal="center"/>
    </xf>
    <xf numFmtId="0" fontId="13" fillId="0" borderId="15" xfId="0" applyFont="1" applyBorder="1" applyAlignment="1" applyProtection="1">
      <alignment horizontal="center"/>
    </xf>
    <xf numFmtId="0" fontId="13" fillId="11" borderId="1" xfId="0" applyFont="1" applyFill="1" applyBorder="1" applyAlignment="1" applyProtection="1">
      <alignment horizontal="center"/>
    </xf>
    <xf numFmtId="2" fontId="16" fillId="7" borderId="29" xfId="0" applyNumberFormat="1" applyFont="1" applyFill="1" applyBorder="1" applyAlignment="1" applyProtection="1">
      <alignment horizontal="center"/>
    </xf>
    <xf numFmtId="2" fontId="15" fillId="0" borderId="29" xfId="2" applyNumberFormat="1" applyFont="1" applyBorder="1" applyAlignment="1" applyProtection="1">
      <alignment horizontal="center" vertical="center"/>
    </xf>
    <xf numFmtId="9" fontId="15" fillId="0" borderId="29" xfId="2" applyFont="1" applyBorder="1" applyAlignment="1" applyProtection="1">
      <alignment horizontal="center" vertical="center"/>
    </xf>
    <xf numFmtId="9" fontId="51" fillId="0" borderId="29" xfId="2" applyFont="1" applyBorder="1" applyAlignment="1" applyProtection="1">
      <alignment horizontal="center" vertical="center"/>
      <protection locked="0"/>
    </xf>
    <xf numFmtId="0" fontId="16" fillId="34" borderId="28" xfId="0" applyFont="1" applyFill="1" applyBorder="1" applyAlignment="1" applyProtection="1">
      <alignment horizontal="center"/>
    </xf>
    <xf numFmtId="9" fontId="51" fillId="0" borderId="29" xfId="2" applyFont="1" applyBorder="1" applyAlignment="1" applyProtection="1">
      <alignment horizontal="center" vertical="center"/>
    </xf>
    <xf numFmtId="0" fontId="52" fillId="0" borderId="0" xfId="0" applyFont="1" applyProtection="1">
      <alignment vertical="center"/>
    </xf>
    <xf numFmtId="0" fontId="13" fillId="11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7" borderId="1" xfId="0" applyFont="1" applyFill="1" applyBorder="1" applyAlignment="1" applyProtection="1">
      <alignment horizontal="left" vertical="top" wrapText="1"/>
      <protection locked="0"/>
    </xf>
    <xf numFmtId="0" fontId="6" fillId="7" borderId="5" xfId="0" applyFont="1" applyFill="1" applyBorder="1" applyAlignment="1" applyProtection="1">
      <alignment horizontal="left" vertical="top" wrapText="1"/>
      <protection locked="0"/>
    </xf>
    <xf numFmtId="0" fontId="6" fillId="7" borderId="6" xfId="0" applyFont="1" applyFill="1" applyBorder="1" applyAlignment="1" applyProtection="1">
      <alignment horizontal="left" vertical="top" wrapText="1"/>
      <protection locked="0"/>
    </xf>
    <xf numFmtId="0" fontId="6" fillId="7" borderId="7" xfId="0" applyFont="1" applyFill="1" applyBorder="1" applyAlignment="1" applyProtection="1">
      <alignment horizontal="left" vertical="top" wrapText="1"/>
      <protection locked="0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 hidden="1"/>
    </xf>
    <xf numFmtId="0" fontId="5" fillId="0" borderId="1" xfId="0" applyFont="1" applyBorder="1" applyAlignment="1" applyProtection="1">
      <alignment horizontal="left" vertical="top"/>
      <protection locked="0"/>
    </xf>
    <xf numFmtId="0" fontId="6" fillId="8" borderId="1" xfId="0" applyFont="1" applyFill="1" applyBorder="1" applyAlignment="1" applyProtection="1"/>
    <xf numFmtId="0" fontId="6" fillId="8" borderId="1" xfId="0" applyFont="1" applyFill="1" applyBorder="1" applyAlignment="1" applyProtection="1">
      <alignment horizontal="left"/>
    </xf>
    <xf numFmtId="0" fontId="9" fillId="9" borderId="1" xfId="0" applyFont="1" applyFill="1" applyBorder="1" applyAlignment="1" applyProtection="1">
      <alignment horizontal="center" vertical="top"/>
      <protection locked="0"/>
    </xf>
    <xf numFmtId="1" fontId="9" fillId="0" borderId="1" xfId="0" applyNumberFormat="1" applyFont="1" applyBorder="1" applyAlignment="1" applyProtection="1">
      <alignment horizontal="center" vertical="top"/>
      <protection locked="0"/>
    </xf>
    <xf numFmtId="0" fontId="9" fillId="9" borderId="1" xfId="0" applyFont="1" applyFill="1" applyBorder="1" applyAlignment="1" applyProtection="1">
      <alignment horizontal="center" vertical="top"/>
    </xf>
    <xf numFmtId="1" fontId="9" fillId="0" borderId="21" xfId="0" applyNumberFormat="1" applyFont="1" applyBorder="1" applyAlignment="1" applyProtection="1">
      <alignment horizontal="center" vertical="top"/>
      <protection locked="0"/>
    </xf>
    <xf numFmtId="1" fontId="9" fillId="0" borderId="22" xfId="0" applyNumberFormat="1" applyFont="1" applyBorder="1" applyAlignment="1" applyProtection="1">
      <alignment horizontal="center" vertical="top"/>
      <protection locked="0"/>
    </xf>
    <xf numFmtId="1" fontId="9" fillId="0" borderId="20" xfId="0" applyNumberFormat="1" applyFont="1" applyBorder="1" applyAlignment="1" applyProtection="1">
      <alignment horizontal="center" vertical="top"/>
      <protection locked="0"/>
    </xf>
    <xf numFmtId="0" fontId="35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 applyProtection="1">
      <alignment horizontal="left" vertical="center"/>
      <protection hidden="1"/>
    </xf>
    <xf numFmtId="0" fontId="5" fillId="0" borderId="21" xfId="7" applyFont="1" applyBorder="1" applyAlignment="1" applyProtection="1">
      <alignment horizontal="center" wrapText="1"/>
      <protection locked="0"/>
    </xf>
    <xf numFmtId="0" fontId="5" fillId="0" borderId="20" xfId="7" applyFont="1" applyBorder="1" applyAlignment="1" applyProtection="1">
      <alignment horizontal="center" wrapText="1"/>
      <protection locked="0"/>
    </xf>
    <xf numFmtId="0" fontId="5" fillId="0" borderId="1" xfId="7" applyFont="1" applyBorder="1" applyAlignment="1" applyProtection="1">
      <alignment horizontal="center" wrapText="1"/>
      <protection locked="0"/>
    </xf>
    <xf numFmtId="0" fontId="12" fillId="0" borderId="8" xfId="7" applyFont="1" applyBorder="1" applyAlignment="1" applyProtection="1">
      <alignment horizontal="center"/>
    </xf>
    <xf numFmtId="0" fontId="3" fillId="14" borderId="8" xfId="7" applyFont="1" applyFill="1" applyBorder="1" applyAlignment="1" applyProtection="1">
      <alignment horizontal="left"/>
      <protection locked="0"/>
    </xf>
    <xf numFmtId="0" fontId="27" fillId="5" borderId="1" xfId="7" applyFont="1" applyFill="1" applyBorder="1" applyAlignment="1" applyProtection="1">
      <alignment horizontal="center" wrapText="1"/>
      <protection locked="0"/>
    </xf>
    <xf numFmtId="0" fontId="5" fillId="7" borderId="1" xfId="7" applyFont="1" applyFill="1" applyBorder="1" applyAlignment="1" applyProtection="1">
      <alignment horizontal="left"/>
      <protection locked="0"/>
    </xf>
    <xf numFmtId="0" fontId="3" fillId="7" borderId="1" xfId="7" applyFont="1" applyFill="1" applyBorder="1" applyAlignment="1" applyProtection="1">
      <alignment horizontal="left"/>
      <protection locked="0"/>
    </xf>
    <xf numFmtId="0" fontId="3" fillId="14" borderId="0" xfId="7" applyFont="1" applyFill="1" applyBorder="1" applyAlignment="1" applyProtection="1">
      <alignment horizontal="left"/>
      <protection locked="0"/>
    </xf>
    <xf numFmtId="0" fontId="5" fillId="5" borderId="21" xfId="7" applyFont="1" applyFill="1" applyBorder="1" applyAlignment="1" applyProtection="1">
      <alignment horizontal="center" wrapText="1"/>
      <protection locked="0"/>
    </xf>
    <xf numFmtId="0" fontId="5" fillId="0" borderId="1" xfId="7" applyFont="1" applyBorder="1" applyAlignment="1" applyProtection="1">
      <alignment horizontal="left" wrapText="1"/>
      <protection locked="0"/>
    </xf>
    <xf numFmtId="0" fontId="5" fillId="7" borderId="1" xfId="7" applyFont="1" applyFill="1" applyBorder="1" applyAlignment="1" applyProtection="1">
      <alignment horizontal="left" vertical="center" wrapText="1"/>
      <protection locked="0"/>
    </xf>
    <xf numFmtId="0" fontId="24" fillId="0" borderId="1" xfId="7" applyBorder="1" applyAlignment="1" applyProtection="1">
      <alignment horizontal="center" vertical="center"/>
      <protection locked="0"/>
    </xf>
    <xf numFmtId="0" fontId="5" fillId="7" borderId="1" xfId="7" applyFont="1" applyFill="1" applyBorder="1" applyAlignment="1" applyProtection="1">
      <alignment horizontal="center" vertical="center" wrapText="1"/>
    </xf>
    <xf numFmtId="0" fontId="11" fillId="7" borderId="1" xfId="7" applyFont="1" applyFill="1" applyBorder="1" applyAlignment="1" applyProtection="1">
      <alignment horizontal="left" vertical="center" wrapText="1"/>
    </xf>
    <xf numFmtId="0" fontId="5" fillId="7" borderId="1" xfId="7" applyFont="1" applyFill="1" applyBorder="1" applyAlignment="1" applyProtection="1">
      <alignment horizontal="left" vertical="center" wrapText="1"/>
    </xf>
    <xf numFmtId="0" fontId="5" fillId="7" borderId="1" xfId="7" applyFont="1" applyFill="1" applyBorder="1" applyAlignment="1" applyProtection="1">
      <alignment horizontal="center" vertical="center" wrapText="1"/>
      <protection locked="0"/>
    </xf>
    <xf numFmtId="0" fontId="3" fillId="5" borderId="1" xfId="7" applyFont="1" applyFill="1" applyBorder="1" applyAlignment="1" applyProtection="1">
      <alignment horizontal="center"/>
      <protection locked="0"/>
    </xf>
    <xf numFmtId="0" fontId="5" fillId="0" borderId="1" xfId="7" applyFont="1" applyBorder="1" applyAlignment="1" applyProtection="1">
      <alignment horizontal="center"/>
      <protection locked="0"/>
    </xf>
    <xf numFmtId="0" fontId="24" fillId="0" borderId="1" xfId="7" applyBorder="1" applyAlignment="1" applyProtection="1">
      <alignment horizontal="center"/>
      <protection locked="0"/>
    </xf>
    <xf numFmtId="0" fontId="3" fillId="5" borderId="1" xfId="7" applyFont="1" applyFill="1" applyBorder="1" applyAlignment="1" applyProtection="1">
      <alignment horizontal="center"/>
    </xf>
    <xf numFmtId="0" fontId="3" fillId="5" borderId="1" xfId="7" applyFont="1" applyFill="1" applyBorder="1" applyAlignment="1" applyProtection="1">
      <alignment horizontal="center" vertical="center" wrapText="1"/>
      <protection locked="0"/>
    </xf>
    <xf numFmtId="0" fontId="24" fillId="0" borderId="1" xfId="7" applyFont="1" applyBorder="1" applyAlignment="1" applyProtection="1">
      <alignment horizontal="center"/>
      <protection locked="0"/>
    </xf>
    <xf numFmtId="3" fontId="5" fillId="0" borderId="1" xfId="7" applyNumberFormat="1" applyFont="1" applyBorder="1" applyAlignment="1" applyProtection="1">
      <alignment horizontal="center"/>
      <protection locked="0"/>
    </xf>
    <xf numFmtId="1" fontId="24" fillId="7" borderId="1" xfId="7" applyNumberFormat="1" applyFill="1" applyBorder="1" applyAlignment="1" applyProtection="1">
      <alignment horizontal="center"/>
      <protection locked="0"/>
    </xf>
    <xf numFmtId="1" fontId="24" fillId="13" borderId="1" xfId="7" applyNumberFormat="1" applyFill="1" applyBorder="1" applyAlignment="1" applyProtection="1">
      <alignment horizontal="center"/>
    </xf>
    <xf numFmtId="3" fontId="24" fillId="13" borderId="1" xfId="7" applyNumberFormat="1" applyFill="1" applyBorder="1" applyAlignment="1" applyProtection="1">
      <alignment horizontal="center"/>
    </xf>
    <xf numFmtId="0" fontId="24" fillId="13" borderId="1" xfId="7" applyFill="1" applyBorder="1" applyAlignment="1" applyProtection="1">
      <alignment horizontal="center"/>
    </xf>
    <xf numFmtId="10" fontId="24" fillId="13" borderId="1" xfId="7" applyNumberFormat="1" applyFill="1" applyBorder="1" applyAlignment="1" applyProtection="1">
      <alignment horizontal="center"/>
    </xf>
    <xf numFmtId="2" fontId="24" fillId="13" borderId="1" xfId="7" applyNumberFormat="1" applyFont="1" applyFill="1" applyBorder="1" applyAlignment="1" applyProtection="1">
      <alignment horizontal="center"/>
    </xf>
    <xf numFmtId="2" fontId="24" fillId="13" borderId="1" xfId="7" applyNumberFormat="1" applyFill="1" applyBorder="1" applyAlignment="1" applyProtection="1">
      <alignment horizontal="center"/>
    </xf>
    <xf numFmtId="0" fontId="3" fillId="14" borderId="0" xfId="7" applyFont="1" applyFill="1" applyBorder="1" applyAlignment="1" applyProtection="1">
      <alignment horizontal="left"/>
    </xf>
    <xf numFmtId="0" fontId="4" fillId="2" borderId="1" xfId="7" applyFont="1" applyFill="1" applyBorder="1" applyAlignment="1" applyProtection="1">
      <alignment horizontal="center" wrapText="1"/>
    </xf>
    <xf numFmtId="0" fontId="24" fillId="13" borderId="1" xfId="7" applyFill="1" applyBorder="1" applyAlignment="1" applyProtection="1">
      <alignment horizontal="center" wrapText="1"/>
    </xf>
    <xf numFmtId="9" fontId="25" fillId="0" borderId="1" xfId="2" applyBorder="1" applyAlignment="1" applyProtection="1">
      <alignment horizontal="center" vertical="center"/>
    </xf>
    <xf numFmtId="9" fontId="24" fillId="0" borderId="1" xfId="2" applyFont="1" applyFill="1" applyBorder="1" applyAlignment="1" applyProtection="1">
      <alignment horizontal="center" vertical="center"/>
    </xf>
    <xf numFmtId="9" fontId="25" fillId="0" borderId="1" xfId="2" applyFill="1" applyBorder="1" applyAlignment="1" applyProtection="1">
      <alignment horizontal="center" vertical="center"/>
    </xf>
    <xf numFmtId="0" fontId="24" fillId="31" borderId="1" xfId="0" applyFont="1" applyFill="1" applyBorder="1" applyAlignment="1" applyProtection="1">
      <alignment horizontal="left"/>
    </xf>
    <xf numFmtId="3" fontId="24" fillId="31" borderId="1" xfId="0" applyNumberFormat="1" applyFont="1" applyFill="1" applyBorder="1" applyAlignment="1" applyProtection="1">
      <alignment horizontal="center"/>
    </xf>
    <xf numFmtId="0" fontId="27" fillId="32" borderId="1" xfId="0" applyFont="1" applyFill="1" applyBorder="1" applyAlignment="1" applyProtection="1">
      <alignment horizontal="left" vertical="center"/>
    </xf>
    <xf numFmtId="10" fontId="24" fillId="31" borderId="1" xfId="0" applyNumberFormat="1" applyFont="1" applyFill="1" applyBorder="1" applyAlignment="1" applyProtection="1">
      <alignment horizontal="center"/>
    </xf>
    <xf numFmtId="0" fontId="1" fillId="30" borderId="21" xfId="0" applyFont="1" applyFill="1" applyBorder="1" applyAlignment="1" applyProtection="1">
      <alignment horizontal="center"/>
    </xf>
    <xf numFmtId="0" fontId="1" fillId="30" borderId="22" xfId="0" applyFont="1" applyFill="1" applyBorder="1" applyAlignment="1" applyProtection="1">
      <alignment horizontal="center"/>
    </xf>
    <xf numFmtId="0" fontId="1" fillId="30" borderId="20" xfId="0" applyFont="1" applyFill="1" applyBorder="1" applyAlignment="1" applyProtection="1">
      <alignment horizontal="center"/>
    </xf>
    <xf numFmtId="0" fontId="47" fillId="26" borderId="21" xfId="0" applyFont="1" applyFill="1" applyBorder="1" applyAlignment="1" applyProtection="1">
      <alignment horizontal="left" vertical="center"/>
    </xf>
    <xf numFmtId="0" fontId="47" fillId="26" borderId="22" xfId="0" applyFont="1" applyFill="1" applyBorder="1" applyAlignment="1" applyProtection="1">
      <alignment horizontal="left" vertical="center"/>
    </xf>
    <xf numFmtId="0" fontId="47" fillId="26" borderId="20" xfId="0" applyFont="1" applyFill="1" applyBorder="1" applyAlignment="1" applyProtection="1">
      <alignment horizontal="left" vertical="center"/>
    </xf>
    <xf numFmtId="3" fontId="47" fillId="26" borderId="21" xfId="0" applyNumberFormat="1" applyFont="1" applyFill="1" applyBorder="1" applyAlignment="1" applyProtection="1">
      <alignment horizontal="center" vertical="center"/>
    </xf>
    <xf numFmtId="0" fontId="47" fillId="26" borderId="22" xfId="0" applyFont="1" applyFill="1" applyBorder="1" applyAlignment="1" applyProtection="1">
      <alignment horizontal="center" vertical="center"/>
    </xf>
    <xf numFmtId="0" fontId="47" fillId="26" borderId="20" xfId="0" applyFont="1" applyFill="1" applyBorder="1" applyAlignment="1" applyProtection="1">
      <alignment horizontal="center" vertical="center"/>
    </xf>
    <xf numFmtId="3" fontId="1" fillId="30" borderId="21" xfId="6" applyNumberFormat="1" applyFont="1" applyFill="1" applyBorder="1" applyAlignment="1" applyProtection="1">
      <alignment horizontal="center"/>
    </xf>
    <xf numFmtId="3" fontId="1" fillId="30" borderId="22" xfId="6" applyNumberFormat="1" applyFont="1" applyFill="1" applyBorder="1" applyAlignment="1" applyProtection="1">
      <alignment horizontal="center"/>
    </xf>
    <xf numFmtId="3" fontId="1" fillId="30" borderId="20" xfId="6" applyNumberFormat="1" applyFont="1" applyFill="1" applyBorder="1" applyAlignment="1" applyProtection="1">
      <alignment horizontal="center"/>
    </xf>
    <xf numFmtId="3" fontId="45" fillId="30" borderId="21" xfId="6" applyNumberFormat="1" applyFont="1" applyFill="1" applyBorder="1" applyAlignment="1" applyProtection="1">
      <alignment horizontal="center"/>
    </xf>
    <xf numFmtId="3" fontId="45" fillId="30" borderId="22" xfId="6" applyNumberFormat="1" applyFont="1" applyFill="1" applyBorder="1" applyAlignment="1" applyProtection="1">
      <alignment horizontal="center"/>
    </xf>
    <xf numFmtId="3" fontId="45" fillId="30" borderId="20" xfId="6" applyNumberFormat="1" applyFont="1" applyFill="1" applyBorder="1" applyAlignment="1" applyProtection="1">
      <alignment horizontal="center"/>
    </xf>
    <xf numFmtId="3" fontId="1" fillId="26" borderId="21" xfId="6" applyNumberFormat="1" applyFont="1" applyFill="1" applyBorder="1" applyAlignment="1" applyProtection="1">
      <alignment horizontal="center"/>
      <protection locked="0"/>
    </xf>
    <xf numFmtId="3" fontId="1" fillId="26" borderId="22" xfId="6" applyNumberFormat="1" applyFont="1" applyFill="1" applyBorder="1" applyAlignment="1" applyProtection="1">
      <alignment horizontal="center"/>
      <protection locked="0"/>
    </xf>
    <xf numFmtId="3" fontId="1" fillId="26" borderId="20" xfId="6" applyNumberFormat="1" applyFont="1" applyFill="1" applyBorder="1" applyAlignment="1" applyProtection="1">
      <alignment horizontal="center"/>
      <protection locked="0"/>
    </xf>
    <xf numFmtId="3" fontId="45" fillId="30" borderId="21" xfId="6" applyNumberFormat="1" applyFont="1" applyFill="1" applyBorder="1" applyAlignment="1" applyProtection="1">
      <alignment horizontal="center"/>
      <protection hidden="1"/>
    </xf>
    <xf numFmtId="3" fontId="45" fillId="30" borderId="22" xfId="6" applyNumberFormat="1" applyFont="1" applyFill="1" applyBorder="1" applyAlignment="1" applyProtection="1">
      <alignment horizontal="center"/>
      <protection hidden="1"/>
    </xf>
    <xf numFmtId="3" fontId="45" fillId="30" borderId="20" xfId="6" applyNumberFormat="1" applyFont="1" applyFill="1" applyBorder="1" applyAlignment="1" applyProtection="1">
      <alignment horizontal="center"/>
      <protection hidden="1"/>
    </xf>
    <xf numFmtId="0" fontId="27" fillId="27" borderId="21" xfId="0" applyFont="1" applyFill="1" applyBorder="1" applyAlignment="1" applyProtection="1">
      <alignment horizontal="left"/>
    </xf>
    <xf numFmtId="0" fontId="27" fillId="27" borderId="22" xfId="0" applyFont="1" applyFill="1" applyBorder="1" applyAlignment="1" applyProtection="1">
      <alignment horizontal="left"/>
    </xf>
    <xf numFmtId="0" fontId="27" fillId="27" borderId="20" xfId="0" applyFont="1" applyFill="1" applyBorder="1" applyAlignment="1" applyProtection="1">
      <alignment horizontal="left"/>
    </xf>
    <xf numFmtId="1" fontId="1" fillId="30" borderId="21" xfId="0" applyNumberFormat="1" applyFont="1" applyFill="1" applyBorder="1" applyAlignment="1" applyProtection="1">
      <alignment horizontal="center"/>
    </xf>
    <xf numFmtId="1" fontId="1" fillId="30" borderId="22" xfId="0" applyNumberFormat="1" applyFont="1" applyFill="1" applyBorder="1" applyAlignment="1" applyProtection="1">
      <alignment horizontal="center"/>
    </xf>
    <xf numFmtId="1" fontId="1" fillId="30" borderId="20" xfId="0" applyNumberFormat="1" applyFont="1" applyFill="1" applyBorder="1" applyAlignment="1" applyProtection="1">
      <alignment horizontal="center"/>
    </xf>
    <xf numFmtId="0" fontId="46" fillId="7" borderId="1" xfId="0" applyFont="1" applyFill="1" applyBorder="1" applyAlignment="1" applyProtection="1">
      <alignment horizontal="left"/>
    </xf>
    <xf numFmtId="10" fontId="1" fillId="30" borderId="21" xfId="0" applyNumberFormat="1" applyFont="1" applyFill="1" applyBorder="1" applyAlignment="1" applyProtection="1">
      <alignment horizontal="center"/>
    </xf>
    <xf numFmtId="10" fontId="1" fillId="30" borderId="22" xfId="0" applyNumberFormat="1" applyFont="1" applyFill="1" applyBorder="1" applyAlignment="1" applyProtection="1">
      <alignment horizontal="center"/>
    </xf>
    <xf numFmtId="10" fontId="1" fillId="30" borderId="20" xfId="0" applyNumberFormat="1" applyFont="1" applyFill="1" applyBorder="1" applyAlignment="1" applyProtection="1">
      <alignment horizontal="center"/>
    </xf>
    <xf numFmtId="3" fontId="45" fillId="30" borderId="24" xfId="6" applyNumberFormat="1" applyFont="1" applyFill="1" applyBorder="1" applyAlignment="1" applyProtection="1">
      <alignment horizontal="center"/>
    </xf>
    <xf numFmtId="3" fontId="45" fillId="30" borderId="0" xfId="6" applyNumberFormat="1" applyFont="1" applyFill="1" applyBorder="1" applyAlignment="1" applyProtection="1">
      <alignment horizontal="center"/>
    </xf>
    <xf numFmtId="3" fontId="45" fillId="30" borderId="3" xfId="6" applyNumberFormat="1" applyFont="1" applyFill="1" applyBorder="1" applyAlignment="1" applyProtection="1">
      <alignment horizontal="center"/>
    </xf>
    <xf numFmtId="0" fontId="31" fillId="26" borderId="9" xfId="0" applyFont="1" applyFill="1" applyBorder="1" applyAlignment="1" applyProtection="1">
      <alignment horizontal="left" vertical="center"/>
    </xf>
    <xf numFmtId="0" fontId="31" fillId="26" borderId="10" xfId="0" applyFont="1" applyFill="1" applyBorder="1" applyAlignment="1" applyProtection="1">
      <alignment horizontal="left" vertical="center"/>
    </xf>
    <xf numFmtId="0" fontId="31" fillId="0" borderId="12" xfId="0" applyFont="1" applyFill="1" applyBorder="1" applyAlignment="1" applyProtection="1">
      <alignment horizontal="left"/>
    </xf>
    <xf numFmtId="0" fontId="31" fillId="0" borderId="1" xfId="0" applyFont="1" applyFill="1" applyBorder="1" applyAlignment="1" applyProtection="1">
      <alignment horizontal="left"/>
    </xf>
    <xf numFmtId="0" fontId="0" fillId="26" borderId="21" xfId="0" applyFill="1" applyBorder="1" applyAlignment="1" applyProtection="1">
      <alignment horizontal="center" vertical="center" wrapText="1"/>
      <protection locked="0"/>
    </xf>
    <xf numFmtId="0" fontId="0" fillId="26" borderId="22" xfId="0" applyFill="1" applyBorder="1" applyAlignment="1" applyProtection="1">
      <alignment horizontal="center" vertical="center" wrapText="1"/>
      <protection locked="0"/>
    </xf>
    <xf numFmtId="0" fontId="0" fillId="26" borderId="20" xfId="0" applyFill="1" applyBorder="1" applyAlignment="1" applyProtection="1">
      <alignment horizontal="center" vertical="center" wrapText="1"/>
      <protection locked="0"/>
    </xf>
    <xf numFmtId="0" fontId="13" fillId="0" borderId="15" xfId="0" applyFont="1" applyBorder="1" applyAlignment="1" applyProtection="1">
      <alignment horizontal="center"/>
    </xf>
    <xf numFmtId="0" fontId="16" fillId="0" borderId="0" xfId="0" applyFont="1" applyBorder="1" applyAlignment="1" applyProtection="1">
      <alignment horizontal="center"/>
    </xf>
    <xf numFmtId="0" fontId="13" fillId="9" borderId="0" xfId="0" applyFont="1" applyFill="1" applyBorder="1" applyAlignment="1" applyProtection="1">
      <alignment horizontal="center"/>
      <protection locked="0"/>
    </xf>
    <xf numFmtId="0" fontId="13" fillId="0" borderId="10" xfId="0" applyFont="1" applyBorder="1" applyAlignment="1" applyProtection="1">
      <alignment horizontal="center"/>
      <protection locked="0"/>
    </xf>
    <xf numFmtId="0" fontId="16" fillId="0" borderId="10" xfId="0" applyFont="1" applyBorder="1" applyAlignment="1" applyProtection="1">
      <alignment horizontal="center"/>
    </xf>
    <xf numFmtId="0" fontId="13" fillId="0" borderId="10" xfId="0" quotePrefix="1" applyFont="1" applyBorder="1" applyAlignment="1" applyProtection="1">
      <alignment horizontal="center"/>
      <protection locked="0"/>
    </xf>
    <xf numFmtId="0" fontId="13" fillId="0" borderId="1" xfId="0" applyFont="1" applyBorder="1" applyAlignment="1" applyProtection="1">
      <alignment horizontal="center"/>
      <protection locked="0"/>
    </xf>
    <xf numFmtId="0" fontId="13" fillId="0" borderId="1" xfId="0" quotePrefix="1" applyFont="1" applyBorder="1" applyAlignment="1" applyProtection="1">
      <alignment horizontal="center"/>
      <protection locked="0"/>
    </xf>
    <xf numFmtId="0" fontId="16" fillId="0" borderId="1" xfId="0" applyFont="1" applyBorder="1" applyAlignment="1" applyProtection="1">
      <alignment horizontal="center"/>
    </xf>
    <xf numFmtId="0" fontId="13" fillId="0" borderId="23" xfId="0" applyFont="1" applyBorder="1" applyAlignment="1" applyProtection="1">
      <alignment horizontal="center"/>
      <protection locked="0"/>
    </xf>
    <xf numFmtId="0" fontId="13" fillId="0" borderId="18" xfId="0" applyFont="1" applyBorder="1" applyAlignment="1" applyProtection="1">
      <alignment horizontal="center"/>
      <protection locked="0"/>
    </xf>
    <xf numFmtId="0" fontId="13" fillId="11" borderId="1" xfId="0" applyFont="1" applyFill="1" applyBorder="1" applyAlignment="1" applyProtection="1">
      <alignment horizontal="center"/>
    </xf>
    <xf numFmtId="0" fontId="16" fillId="35" borderId="28" xfId="0" applyFont="1" applyFill="1" applyBorder="1" applyAlignment="1" applyProtection="1">
      <alignment horizontal="left" vertical="center" wrapText="1"/>
    </xf>
    <xf numFmtId="0" fontId="16" fillId="8" borderId="0" xfId="0" applyFont="1" applyFill="1" applyBorder="1" applyAlignment="1" applyProtection="1">
      <alignment horizontal="center" vertical="center" wrapText="1"/>
    </xf>
    <xf numFmtId="0" fontId="13" fillId="8" borderId="1" xfId="0" applyFont="1" applyFill="1" applyBorder="1" applyAlignment="1" applyProtection="1">
      <alignment horizontal="left"/>
      <protection locked="0"/>
    </xf>
    <xf numFmtId="0" fontId="16" fillId="4" borderId="1" xfId="0" applyFont="1" applyFill="1" applyBorder="1" applyAlignment="1" applyProtection="1">
      <alignment horizontal="left"/>
      <protection locked="0"/>
    </xf>
    <xf numFmtId="0" fontId="16" fillId="4" borderId="21" xfId="0" applyFont="1" applyFill="1" applyBorder="1" applyAlignment="1" applyProtection="1">
      <alignment horizontal="center"/>
      <protection locked="0"/>
    </xf>
    <xf numFmtId="0" fontId="16" fillId="4" borderId="22" xfId="0" applyFont="1" applyFill="1" applyBorder="1" applyAlignment="1" applyProtection="1">
      <alignment horizontal="center"/>
      <protection locked="0"/>
    </xf>
    <xf numFmtId="0" fontId="16" fillId="4" borderId="20" xfId="0" applyFont="1" applyFill="1" applyBorder="1" applyAlignment="1" applyProtection="1">
      <alignment horizontal="center"/>
      <protection locked="0"/>
    </xf>
    <xf numFmtId="0" fontId="49" fillId="0" borderId="1" xfId="0" applyFont="1" applyBorder="1" applyAlignment="1">
      <alignment vertical="center" wrapText="1"/>
    </xf>
    <xf numFmtId="0" fontId="49" fillId="0" borderId="1" xfId="0" applyFont="1" applyBorder="1" applyAlignment="1">
      <alignment horizontal="left" vertical="center" wrapText="1"/>
    </xf>
    <xf numFmtId="0" fontId="49" fillId="0" borderId="2" xfId="0" applyFont="1" applyBorder="1" applyAlignment="1">
      <alignment horizontal="center" vertical="center" wrapText="1"/>
    </xf>
    <xf numFmtId="0" fontId="49" fillId="0" borderId="4" xfId="0" applyFont="1" applyBorder="1" applyAlignment="1">
      <alignment horizontal="center" vertical="center" wrapText="1"/>
    </xf>
    <xf numFmtId="0" fontId="49" fillId="0" borderId="2" xfId="0" applyFont="1" applyBorder="1" applyAlignment="1">
      <alignment horizontal="left" vertical="center" wrapText="1"/>
    </xf>
    <xf numFmtId="0" fontId="49" fillId="0" borderId="4" xfId="0" applyFont="1" applyBorder="1" applyAlignment="1">
      <alignment horizontal="left" vertical="center" wrapText="1"/>
    </xf>
  </cellXfs>
  <cellStyles count="8">
    <cellStyle name="Comma" xfId="1" builtinId="3"/>
    <cellStyle name="Comma 2" xfId="6" xr:uid="{00000000-0005-0000-0000-000001000000}"/>
    <cellStyle name="Normal" xfId="0" builtinId="0"/>
    <cellStyle name="Normal 2" xfId="7" xr:uid="{00000000-0005-0000-0000-000003000000}"/>
    <cellStyle name="Normal 4" xfId="4" xr:uid="{00000000-0005-0000-0000-000004000000}"/>
    <cellStyle name="Normal 4 2" xfId="5" xr:uid="{00000000-0005-0000-0000-000005000000}"/>
    <cellStyle name="Percent" xfId="2" builtinId="5"/>
    <cellStyle name="Percent 2" xfId="3" xr:uid="{00000000-0005-0000-0000-000007000000}"/>
  </cellStyles>
  <dxfs count="39">
    <dxf>
      <font>
        <color rgb="FF000000"/>
        <name val="Calibri"/>
      </font>
      <numFmt numFmtId="164" formatCode="_(* #,##0.00_);_(* \(#,##0.00\);_(* \-??_);_(@_)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0000"/>
        <name val="Calibri"/>
      </font>
      <numFmt numFmtId="164" formatCode="_(* #,##0.00_);_(* \(#,##0.00\);_(* \-??_);_(@_)"/>
    </dxf>
    <dxf>
      <font>
        <color rgb="FF000000"/>
        <name val="Calibri"/>
      </font>
      <numFmt numFmtId="164" formatCode="_(* #,##0.00_);_(* \(#,##0.00\);_(* \-??_);_(@_)"/>
    </dxf>
    <dxf>
      <font>
        <color rgb="FF000000"/>
        <name val="Calibri"/>
      </font>
      <numFmt numFmtId="164" formatCode="_(* #,##0.00_);_(* \(#,##0.00\);_(* \-??_);_(@_)"/>
    </dxf>
    <dxf>
      <font>
        <color rgb="FF000000"/>
        <name val="Calibri"/>
      </font>
      <numFmt numFmtId="164" formatCode="_(* #,##0.00_);_(* \(#,##0.00\);_(* \-??_);_(@_)"/>
    </dxf>
    <dxf>
      <font>
        <color rgb="FF000000"/>
        <name val="Calibri"/>
      </font>
      <numFmt numFmtId="164" formatCode="_(* #,##0.00_);_(* \(#,##0.00\);_(* \-??_);_(@_)"/>
    </dxf>
    <dxf>
      <font>
        <color rgb="FF000000"/>
        <name val="Calibri"/>
      </font>
      <numFmt numFmtId="164" formatCode="_(* #,##0.00_);_(* \(#,##0.00\);_(* \-??_);_(@_)"/>
    </dxf>
    <dxf>
      <font>
        <color rgb="FF000000"/>
        <name val="Calibri"/>
      </font>
      <numFmt numFmtId="164" formatCode="_(* #,##0.00_);_(* \(#,##0.00\);_(* \-??_);_(@_)"/>
    </dxf>
    <dxf>
      <font>
        <color rgb="FF000000"/>
        <name val="Calibri"/>
      </font>
      <numFmt numFmtId="164" formatCode="_(* #,##0.00_);_(* \(#,##0.00\);_(* \-??_);_(@_)"/>
    </dxf>
    <dxf>
      <font>
        <color rgb="FF000000"/>
        <name val="Calibri"/>
      </font>
      <numFmt numFmtId="164" formatCode="_(* #,##0.00_);_(* \(#,##0.00\);_(* \-??_);_(@_)"/>
    </dxf>
    <dxf>
      <font>
        <color rgb="FF000000"/>
        <name val="Calibri"/>
      </font>
      <numFmt numFmtId="164" formatCode="_(* #,##0.00_);_(* \(#,##0.00\);_(* \-??_);_(@_)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BFBFBF"/>
      <rgbColor rgb="FF95B3D7"/>
      <rgbColor rgb="FF8EB4E3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D7E4BD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FF"/>
      <rgbColor rgb="FFCCC1DA"/>
      <rgbColor rgb="FFFFCC99"/>
      <rgbColor rgb="FF3366FF"/>
      <rgbColor rgb="FF33CCCC"/>
      <rgbColor rgb="FFC3D69B"/>
      <rgbColor rgb="FFFFC000"/>
      <rgbColor rgb="FFDDD9C3"/>
      <rgbColor rgb="FFFF6600"/>
      <rgbColor rgb="FF558ED5"/>
      <rgbColor rgb="FFA6A6A6"/>
      <rgbColor rgb="FF1F497D"/>
      <rgbColor rgb="FFD9D9D9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  <color rgb="FFFFCC00"/>
      <color rgb="FFCCFFFF"/>
      <color rgb="FF00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658672</xdr:colOff>
      <xdr:row>3</xdr:row>
      <xdr:rowOff>252354</xdr:rowOff>
    </xdr:from>
    <xdr:to>
      <xdr:col>3</xdr:col>
      <xdr:colOff>659032</xdr:colOff>
      <xdr:row>5</xdr:row>
      <xdr:rowOff>117416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003150" y="732745"/>
          <a:ext cx="360" cy="130106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457200</xdr:colOff>
      <xdr:row>51</xdr:row>
      <xdr:rowOff>114300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658672</xdr:colOff>
      <xdr:row>3</xdr:row>
      <xdr:rowOff>328365</xdr:rowOff>
    </xdr:from>
    <xdr:to>
      <xdr:col>3</xdr:col>
      <xdr:colOff>659032</xdr:colOff>
      <xdr:row>4</xdr:row>
      <xdr:rowOff>82814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003150" y="932995"/>
          <a:ext cx="360" cy="18514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12606067/Desktop/LAEP%20Combo%20For%20Chan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12676841/Desktop/Branch%20Ops%20Project/CAM%20Standardisation/CAM%20Format%2029.10.2018%20Even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wnloads/Sanction%20Letter%20New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ibrary/Products/Group/29%20-%20CP%20Plus%20(New%20Credit%20Life)/99%20-%20Quotes/99%20-%20QUOTATION%20TOOL/Credit%20Protect%20Plus%20Premium%20Rate%20Calculator.Unlocked%20Version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ublic/Documents/Now/Magma%20FA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avindra%20Gupta/Till%20Dec16/Mehboob/Working%2010-15%20Lacs%20Segment/CA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12606070/Downloads/LAEP%20CAM%20Non%20NetAmbit%20Sept18%20v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faque.s/AppData/Local/Temp/notes758E9C/PNB%20Housing%20Joint%20life%20Calculator.xlsb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03027891/Downloads/302005851/Downloads/Policy%20and%20Other%20Docs/Policy/by%20Kaushik/Retail%20Approval%20Memo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AppData/Local/Microsoft/Windows/Temporary%20Internet%20Files/Content.Outlook/HRIDX4HJ/Tele%20Verifcation%20Report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03027891/Downloads/212606067/AppData/Local/Microsoft/Windows/Temporary%20Internet%20Files/Content.IE5/GFFWX2WS/ffinal%20Copy%20of%20CET%20Version%20May_1%20B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Customer Details"/>
      <sheetName val="CAM"/>
      <sheetName val="Fin-1"/>
      <sheetName val="Fin-2"/>
      <sheetName val="Fin-3"/>
      <sheetName val="Eligibility (BL-DSCR)"/>
      <sheetName val="WithHolding Percentage"/>
      <sheetName val="Eligibility (LAEP)"/>
      <sheetName val="Banking"/>
      <sheetName val="VAT"/>
      <sheetName val="Existing Loans"/>
      <sheetName val="Deviation Sheet"/>
      <sheetName val="Industry Margin - Mfg"/>
      <sheetName val="Industry Margin - Trading"/>
      <sheetName val="Industry Margin - Service"/>
      <sheetName val="Sheet1"/>
      <sheetName val="Sheet2"/>
      <sheetName val="Sheet5"/>
      <sheetName val="Scorecard"/>
      <sheetName val="Sheet8"/>
      <sheetName val="Sheet6"/>
    </sheetNames>
    <sheetDataSet>
      <sheetData sheetId="0"/>
      <sheetData sheetId="1">
        <row r="3">
          <cell r="L3">
            <v>0.25</v>
          </cell>
        </row>
        <row r="4">
          <cell r="K4" t="str">
            <v>Tenor (in days)</v>
          </cell>
          <cell r="L4">
            <v>360</v>
          </cell>
        </row>
        <row r="8">
          <cell r="B8" t="str">
            <v>xxxx</v>
          </cell>
          <cell r="G8">
            <v>40.435616438356163</v>
          </cell>
          <cell r="V8" t="str">
            <v>Chandigarh</v>
          </cell>
          <cell r="W8" t="str">
            <v>Normal Income Programme</v>
          </cell>
          <cell r="X8" t="str">
            <v>Business Loan</v>
          </cell>
          <cell r="Z8" t="str">
            <v>Manufacturing</v>
          </cell>
        </row>
        <row r="9">
          <cell r="B9">
            <v>0</v>
          </cell>
          <cell r="V9" t="str">
            <v>Delhi</v>
          </cell>
          <cell r="W9" t="str">
            <v>Banking Programme</v>
          </cell>
          <cell r="X9" t="str">
            <v>LAEP (Non Exclusive)</v>
          </cell>
          <cell r="Z9" t="str">
            <v>Trading</v>
          </cell>
        </row>
        <row r="10">
          <cell r="B10">
            <v>0</v>
          </cell>
          <cell r="V10" t="str">
            <v>Mumbai</v>
          </cell>
          <cell r="W10" t="str">
            <v>Industry Margin Programme</v>
          </cell>
          <cell r="X10">
            <v>0</v>
          </cell>
          <cell r="Z10" t="str">
            <v>Service</v>
          </cell>
        </row>
        <row r="11">
          <cell r="B11">
            <v>0</v>
          </cell>
          <cell r="V11" t="str">
            <v>Banglore</v>
          </cell>
          <cell r="W11" t="str">
            <v>LAEP (Non Exclusive)</v>
          </cell>
        </row>
        <row r="12">
          <cell r="B12">
            <v>0</v>
          </cell>
          <cell r="V12" t="str">
            <v>Bhopal</v>
          </cell>
        </row>
        <row r="13">
          <cell r="B13">
            <v>0</v>
          </cell>
          <cell r="V13" t="str">
            <v>Jaipur</v>
          </cell>
        </row>
        <row r="14">
          <cell r="V14" t="str">
            <v>Chennai</v>
          </cell>
        </row>
        <row r="15">
          <cell r="V15" t="str">
            <v>Hyderabad</v>
          </cell>
        </row>
        <row r="16">
          <cell r="V16" t="str">
            <v>Pune</v>
          </cell>
        </row>
        <row r="18">
          <cell r="V18" t="str">
            <v>Any Other</v>
          </cell>
        </row>
      </sheetData>
      <sheetData sheetId="2"/>
      <sheetData sheetId="3"/>
      <sheetData sheetId="4"/>
      <sheetData sheetId="5"/>
      <sheetData sheetId="6"/>
      <sheetData sheetId="7">
        <row r="3">
          <cell r="B3" t="str">
            <v>Animal Products</v>
          </cell>
        </row>
        <row r="4">
          <cell r="B4" t="str">
            <v xml:space="preserve">Apparels / Textile </v>
          </cell>
        </row>
        <row r="5">
          <cell r="B5" t="str">
            <v>Auto Dealership Service Centre (all vehicle types)</v>
          </cell>
        </row>
        <row r="6">
          <cell r="B6" t="str">
            <v>Auto Dealerships(Two wheeler - No funding to 4W)</v>
          </cell>
        </row>
        <row r="7">
          <cell r="B7" t="str">
            <v>Batteries</v>
          </cell>
        </row>
        <row r="8">
          <cell r="B8" t="str">
            <v>Ceramics</v>
          </cell>
        </row>
        <row r="9">
          <cell r="B9" t="str">
            <v>Clinics &amp; Labs</v>
          </cell>
        </row>
        <row r="10">
          <cell r="B10" t="str">
            <v>Consumer Durable and IT</v>
          </cell>
        </row>
        <row r="11">
          <cell r="B11" t="str">
            <v>Cosmetics</v>
          </cell>
        </row>
        <row r="12">
          <cell r="B12" t="str">
            <v>Diagnostic Centre</v>
          </cell>
        </row>
        <row r="13">
          <cell r="B13" t="str">
            <v>Educational Institute</v>
          </cell>
        </row>
        <row r="14">
          <cell r="B14" t="str">
            <v>Entertainment/ Gaming Centres</v>
          </cell>
        </row>
        <row r="15">
          <cell r="B15" t="str">
            <v>Eye wear with Opticians</v>
          </cell>
        </row>
        <row r="16">
          <cell r="B16" t="str">
            <v>Fertilizers</v>
          </cell>
        </row>
        <row r="17">
          <cell r="B17" t="str">
            <v>Food &amp; Beverages (Restaurants and/or Pub)</v>
          </cell>
        </row>
        <row r="18">
          <cell r="B18" t="str">
            <v>Footwear</v>
          </cell>
        </row>
        <row r="19">
          <cell r="B19" t="str">
            <v>Furniture &amp; Home Furnishing</v>
          </cell>
        </row>
        <row r="20">
          <cell r="B20" t="str">
            <v>Gifts &amp; Novelties</v>
          </cell>
        </row>
        <row r="21">
          <cell r="B21" t="str">
            <v>Hardware</v>
          </cell>
        </row>
        <row r="22">
          <cell r="B22" t="str">
            <v>Health &amp; Fitness Centre</v>
          </cell>
        </row>
        <row r="23">
          <cell r="B23" t="str">
            <v>Home Appliances</v>
          </cell>
        </row>
        <row r="24">
          <cell r="B24" t="str">
            <v>Hospital</v>
          </cell>
        </row>
        <row r="25">
          <cell r="B25" t="str">
            <v>Hospital (Dental)</v>
          </cell>
        </row>
        <row r="26">
          <cell r="B26" t="str">
            <v>Hotels</v>
          </cell>
        </row>
        <row r="27">
          <cell r="B27" t="str">
            <v>IATA Travel &amp; Tours</v>
          </cell>
        </row>
        <row r="28">
          <cell r="B28" t="str">
            <v>Imitation Or Fashion Jewelry and Fashion Accessories shop</v>
          </cell>
        </row>
        <row r="29">
          <cell r="B29" t="str">
            <v>Jewellery Showroom</v>
          </cell>
        </row>
        <row r="30">
          <cell r="B30" t="str">
            <v>Kids Shop</v>
          </cell>
        </row>
        <row r="31">
          <cell r="B31" t="str">
            <v>Luggage</v>
          </cell>
        </row>
        <row r="32">
          <cell r="B32" t="str">
            <v>Mobile Shops</v>
          </cell>
        </row>
        <row r="33">
          <cell r="B33" t="str">
            <v>Music Instruments</v>
          </cell>
        </row>
        <row r="34">
          <cell r="B34" t="str">
            <v>Others </v>
          </cell>
        </row>
        <row r="35">
          <cell r="B35" t="str">
            <v>Pet Shop</v>
          </cell>
        </row>
        <row r="36">
          <cell r="B36" t="str">
            <v>Petrol Pumps</v>
          </cell>
        </row>
        <row r="37">
          <cell r="B37" t="str">
            <v>Pharmacy</v>
          </cell>
        </row>
        <row r="38">
          <cell r="B38" t="str">
            <v>Poultry &amp; Meat Products</v>
          </cell>
        </row>
        <row r="39">
          <cell r="B39" t="str">
            <v>Provisions/Departmental/Grocery Store</v>
          </cell>
        </row>
        <row r="40">
          <cell r="B40" t="str">
            <v>Spa &amp; Salon</v>
          </cell>
        </row>
        <row r="41">
          <cell r="B41" t="str">
            <v>Spare Parts</v>
          </cell>
        </row>
        <row r="42">
          <cell r="B42" t="str">
            <v>Sports Equipments</v>
          </cell>
        </row>
        <row r="43">
          <cell r="B43" t="str">
            <v>Tyre Accessories &amp; Repairs</v>
          </cell>
        </row>
        <row r="44">
          <cell r="B44" t="str">
            <v>Wine Shops</v>
          </cell>
        </row>
      </sheetData>
      <sheetData sheetId="8"/>
      <sheetData sheetId="9">
        <row r="27">
          <cell r="AE27">
            <v>0</v>
          </cell>
        </row>
        <row r="28">
          <cell r="AE28">
            <v>0</v>
          </cell>
        </row>
      </sheetData>
      <sheetData sheetId="10">
        <row r="4">
          <cell r="I4" t="str">
            <v>Monthly</v>
          </cell>
        </row>
        <row r="5">
          <cell r="I5" t="str">
            <v>Quarterly</v>
          </cell>
        </row>
      </sheetData>
      <sheetData sheetId="11">
        <row r="5">
          <cell r="AE5" t="str">
            <v>Auto Loan (Non Commercial)</v>
          </cell>
          <cell r="AF5" t="str">
            <v>Secured</v>
          </cell>
        </row>
        <row r="6">
          <cell r="AE6" t="str">
            <v>Auto Loan (Commercial)</v>
          </cell>
          <cell r="AF6" t="str">
            <v>Unsecured</v>
          </cell>
        </row>
        <row r="7">
          <cell r="AE7" t="str">
            <v>Bill Discounted</v>
          </cell>
        </row>
        <row r="8">
          <cell r="AE8" t="str">
            <v>Business Loan</v>
          </cell>
        </row>
        <row r="14">
          <cell r="AE14" t="str">
            <v>Term Loan (Prin + Int)</v>
          </cell>
        </row>
        <row r="15">
          <cell r="AE15" t="str">
            <v>Education Loan</v>
          </cell>
        </row>
        <row r="16">
          <cell r="AE16" t="str">
            <v>Commercial Vehicle</v>
          </cell>
        </row>
        <row r="17">
          <cell r="AE17" t="str">
            <v>Equipment Loan</v>
          </cell>
          <cell r="AF17" t="str">
            <v>Live</v>
          </cell>
        </row>
        <row r="18">
          <cell r="AE18" t="str">
            <v>Home Loan</v>
          </cell>
          <cell r="AF18" t="str">
            <v>BT - Takeover</v>
          </cell>
        </row>
        <row r="19">
          <cell r="AE19" t="str">
            <v>Letter of Credit</v>
          </cell>
          <cell r="AF19" t="str">
            <v>Closed</v>
          </cell>
        </row>
        <row r="20">
          <cell r="AE20" t="str">
            <v>Loan Against Receivables</v>
          </cell>
          <cell r="AF20" t="str">
            <v>Will be closed</v>
          </cell>
        </row>
        <row r="21">
          <cell r="AE21" t="str">
            <v>Mortgage Loan (LAP)</v>
          </cell>
          <cell r="AF21" t="str">
            <v>Not to be obligated</v>
          </cell>
        </row>
        <row r="22">
          <cell r="AE22" t="str">
            <v>CC/OD Limit</v>
          </cell>
        </row>
        <row r="23">
          <cell r="AE23" t="str">
            <v>Moratorium Loan</v>
          </cell>
        </row>
        <row r="24">
          <cell r="AE24" t="str">
            <v>Structured Loan/Graded EMI</v>
          </cell>
        </row>
        <row r="25">
          <cell r="AE25" t="str">
            <v>Others</v>
          </cell>
        </row>
      </sheetData>
      <sheetData sheetId="12">
        <row r="1">
          <cell r="B1" t="str">
            <v>Deviation Name</v>
          </cell>
          <cell r="C1" t="str">
            <v>Deviation Description</v>
          </cell>
        </row>
        <row r="2">
          <cell r="B2" t="str">
            <v>Profile</v>
          </cell>
          <cell r="C2" t="str">
            <v>Caution Profile</v>
          </cell>
        </row>
        <row r="3">
          <cell r="B3" t="str">
            <v>Lady Co-applicant</v>
          </cell>
          <cell r="C3" t="str">
            <v>Lady Co-applicant not coming on Loan structure where required</v>
          </cell>
        </row>
        <row r="4">
          <cell r="B4" t="str">
            <v>Shareholding</v>
          </cell>
          <cell r="C4" t="str">
            <v>Stakeholders on loan less than 51%</v>
          </cell>
        </row>
        <row r="5">
          <cell r="B5" t="str">
            <v>Property Owner</v>
          </cell>
          <cell r="C5" t="str">
            <v>Property owner not coming on loan structure</v>
          </cell>
        </row>
        <row r="6">
          <cell r="B6" t="str">
            <v>Banking Quality</v>
          </cell>
          <cell r="C6" t="str">
            <v>I/W return &gt; norms</v>
          </cell>
        </row>
        <row r="7">
          <cell r="B7">
            <v>0</v>
          </cell>
          <cell r="C7" t="str">
            <v>O/W cheque return &gt; norms</v>
          </cell>
        </row>
        <row r="8">
          <cell r="B8">
            <v>0</v>
          </cell>
          <cell r="C8" t="str">
            <v>BTO Less than 80% and upto 70%</v>
          </cell>
        </row>
        <row r="9">
          <cell r="B9">
            <v>0</v>
          </cell>
          <cell r="C9" t="str">
            <v>CC/OD overutilized upto 120% without inward cheque bouncing.</v>
          </cell>
        </row>
        <row r="10">
          <cell r="B10">
            <v>0</v>
          </cell>
          <cell r="C10" t="str">
            <v>CC/OD overutilized &gt;100% with inward cheque bouncing.</v>
          </cell>
        </row>
        <row r="11">
          <cell r="B11" t="str">
            <v>Contactability</v>
          </cell>
          <cell r="C11" t="str">
            <v>CPV/TVR negative</v>
          </cell>
        </row>
        <row r="12">
          <cell r="B12">
            <v>0</v>
          </cell>
          <cell r="C12" t="str">
            <v>Negative FI due to OGL</v>
          </cell>
        </row>
        <row r="13">
          <cell r="B13">
            <v>0</v>
          </cell>
          <cell r="C13" t="str">
            <v>Dip in turnover upto 20%</v>
          </cell>
        </row>
        <row r="14">
          <cell r="B14">
            <v>0</v>
          </cell>
          <cell r="C14" t="str">
            <v>DSCR below 0.75 (upto 0.65)</v>
          </cell>
        </row>
        <row r="15">
          <cell r="B15">
            <v>0</v>
          </cell>
          <cell r="C15" t="str">
            <v>Dip in absolute EBIDTA ( absolute amount ) upto 15%</v>
          </cell>
        </row>
        <row r="16">
          <cell r="B16" t="str">
            <v>CIBIL / Repayment Track</v>
          </cell>
          <cell r="C16" t="str">
            <v>CIBIL Negative / RTR bounce norms not met</v>
          </cell>
        </row>
        <row r="17">
          <cell r="B17">
            <v>0</v>
          </cell>
          <cell r="C17" t="str">
            <v>Upto 80% NACH clearance (for daily EMI loans)</v>
          </cell>
        </row>
        <row r="18">
          <cell r="B18" t="str">
            <v>D-Dupe</v>
          </cell>
          <cell r="C18" t="str">
            <v>D-Dupe Negative</v>
          </cell>
        </row>
        <row r="19">
          <cell r="B19" t="str">
            <v>RCU</v>
          </cell>
          <cell r="C19" t="str">
            <v>RCU – Negative/Fraud</v>
          </cell>
        </row>
        <row r="20">
          <cell r="B20">
            <v>0</v>
          </cell>
          <cell r="C20" t="str">
            <v>RCU Referred</v>
          </cell>
        </row>
        <row r="21">
          <cell r="B21" t="str">
            <v>Banking Quality</v>
          </cell>
          <cell r="C21" t="str">
            <v>POS value % of Sales should be at least 15%</v>
          </cell>
        </row>
        <row r="22">
          <cell r="B22" t="str">
            <v>Resi Stability</v>
          </cell>
          <cell r="C22" t="str">
            <v>Residence Stability norms not met</v>
          </cell>
        </row>
        <row r="23">
          <cell r="B23" t="str">
            <v>Office Stability</v>
          </cell>
          <cell r="C23" t="str">
            <v>Office Stability norms not met</v>
          </cell>
        </row>
        <row r="24">
          <cell r="B24" t="str">
            <v>Others</v>
          </cell>
          <cell r="C24" t="str">
            <v>Other Policy Deviation</v>
          </cell>
        </row>
        <row r="25">
          <cell r="B25" t="str">
            <v>PEP/ Adverse Media</v>
          </cell>
          <cell r="C25" t="str">
            <v>Cases where one of the parties is a politically exposed party or associated with adverse media reports.  (Customer to be treated as ‘High Risk’ and monitored accordingly)</v>
          </cell>
        </row>
      </sheetData>
      <sheetData sheetId="13"/>
      <sheetData sheetId="14"/>
      <sheetData sheetId="15"/>
      <sheetData sheetId="16">
        <row r="3">
          <cell r="F3" t="str">
            <v>Main Applicant</v>
          </cell>
        </row>
        <row r="4">
          <cell r="F4" t="str">
            <v xml:space="preserve">Co Applicant </v>
          </cell>
        </row>
        <row r="5">
          <cell r="F5" t="str">
            <v>Guarantor</v>
          </cell>
          <cell r="H5" t="str">
            <v>Partnership Firm</v>
          </cell>
          <cell r="K5" t="str">
            <v>Positve</v>
          </cell>
        </row>
        <row r="6">
          <cell r="H6" t="str">
            <v>Partner</v>
          </cell>
          <cell r="K6" t="str">
            <v>Negative</v>
          </cell>
        </row>
        <row r="7">
          <cell r="H7" t="str">
            <v>Partner</v>
          </cell>
          <cell r="K7" t="str">
            <v>Not Applicable</v>
          </cell>
        </row>
        <row r="8">
          <cell r="H8" t="str">
            <v>Proprietor</v>
          </cell>
          <cell r="K8" t="str">
            <v xml:space="preserve">Referred </v>
          </cell>
        </row>
        <row r="9">
          <cell r="H9" t="str">
            <v>Director</v>
          </cell>
        </row>
        <row r="10">
          <cell r="H10" t="str">
            <v>Spouse</v>
          </cell>
        </row>
        <row r="11">
          <cell r="H11" t="str">
            <v>Brother</v>
          </cell>
        </row>
        <row r="12">
          <cell r="H12" t="str">
            <v>Father</v>
          </cell>
        </row>
        <row r="13">
          <cell r="H13" t="str">
            <v>Mother</v>
          </cell>
        </row>
        <row r="14">
          <cell r="H14" t="str">
            <v>Other</v>
          </cell>
        </row>
        <row r="16">
          <cell r="J16" t="str">
            <v>Positive</v>
          </cell>
        </row>
        <row r="17">
          <cell r="J17" t="str">
            <v>Negative</v>
          </cell>
        </row>
        <row r="18">
          <cell r="J18" t="str">
            <v>Waived</v>
          </cell>
        </row>
        <row r="19">
          <cell r="J19" t="str">
            <v xml:space="preserve">Refered </v>
          </cell>
        </row>
        <row r="20">
          <cell r="J20" t="str">
            <v>NA</v>
          </cell>
        </row>
      </sheetData>
      <sheetData sheetId="17">
        <row r="7">
          <cell r="J7" t="str">
            <v>Yes</v>
          </cell>
        </row>
        <row r="8">
          <cell r="J8" t="str">
            <v>No</v>
          </cell>
        </row>
      </sheetData>
      <sheetData sheetId="18">
        <row r="3">
          <cell r="J3" t="str">
            <v>Yes</v>
          </cell>
        </row>
        <row r="4">
          <cell r="J4" t="str">
            <v>No</v>
          </cell>
        </row>
      </sheetData>
      <sheetData sheetId="19"/>
      <sheetData sheetId="20">
        <row r="2">
          <cell r="B2" t="str">
            <v>Bounce</v>
          </cell>
          <cell r="D2" t="str">
            <v>Proprietorship</v>
          </cell>
        </row>
        <row r="3">
          <cell r="B3" t="str">
            <v>Cleared</v>
          </cell>
          <cell r="D3" t="str">
            <v>Trust</v>
          </cell>
        </row>
        <row r="4">
          <cell r="D4" t="str">
            <v>Society</v>
          </cell>
        </row>
        <row r="5">
          <cell r="D5" t="str">
            <v>AOP</v>
          </cell>
        </row>
        <row r="6">
          <cell r="D6" t="str">
            <v>Partnership</v>
          </cell>
        </row>
        <row r="7">
          <cell r="D7" t="str">
            <v>LLP</v>
          </cell>
        </row>
        <row r="8">
          <cell r="D8" t="str">
            <v>PVT</v>
          </cell>
        </row>
        <row r="9">
          <cell r="D9" t="str">
            <v>Public</v>
          </cell>
        </row>
      </sheetData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ver's International"/>
      <sheetName val="Klarke Facility Management"/>
      <sheetName val="Pharmer"/>
      <sheetName val="FNS International"/>
      <sheetName val="Alaric Score"/>
      <sheetName val="Customer Details"/>
      <sheetName val="CAM"/>
      <sheetName val="Fin-1"/>
      <sheetName val="Fin-2"/>
      <sheetName val="Fin-3"/>
      <sheetName val="DSCR"/>
      <sheetName val="Banking"/>
      <sheetName val="VAT"/>
      <sheetName val="Existing Loans"/>
      <sheetName val="Deviation Sheet"/>
      <sheetName val="Industry Margin - Mfg"/>
      <sheetName val="Industry Margin - Trading"/>
      <sheetName val="Industry Margin - Service"/>
      <sheetName val="Industry Margin"/>
      <sheetName val="Sheet1"/>
      <sheetName val="Sheet3"/>
      <sheetName val="Sheet2"/>
      <sheetName val="Sheet4"/>
      <sheetName val="Sheet5"/>
      <sheetName val="Scorecard"/>
      <sheetName val="Sheet8"/>
      <sheetName val="Sheet6"/>
      <sheetName val="Working -1"/>
      <sheetName val="Working -2"/>
      <sheetName val="Working -3"/>
      <sheetName val="Working -4"/>
      <sheetName val="Working -5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ABC Pvt</v>
          </cell>
          <cell r="V8" t="str">
            <v>Chandigarh</v>
          </cell>
          <cell r="W8" t="str">
            <v>Normal Income Programme</v>
          </cell>
          <cell r="X8" t="str">
            <v>Business Loan</v>
          </cell>
          <cell r="Z8" t="str">
            <v>Manufacturing</v>
          </cell>
        </row>
        <row r="9">
          <cell r="B9">
            <v>0</v>
          </cell>
          <cell r="V9" t="str">
            <v>Delhi</v>
          </cell>
          <cell r="W9" t="str">
            <v>Banking Programme</v>
          </cell>
          <cell r="X9">
            <v>0</v>
          </cell>
          <cell r="Z9" t="str">
            <v>Trading</v>
          </cell>
        </row>
        <row r="10">
          <cell r="B10">
            <v>0</v>
          </cell>
          <cell r="V10" t="str">
            <v>Mumbai</v>
          </cell>
          <cell r="W10" t="str">
            <v>Industry Margin Programme</v>
          </cell>
          <cell r="X10">
            <v>0</v>
          </cell>
          <cell r="Z10" t="str">
            <v>Service</v>
          </cell>
        </row>
        <row r="11">
          <cell r="B11">
            <v>0</v>
          </cell>
          <cell r="V11" t="str">
            <v>Banglore</v>
          </cell>
          <cell r="W11">
            <v>0</v>
          </cell>
        </row>
        <row r="12">
          <cell r="B12">
            <v>0</v>
          </cell>
          <cell r="V12" t="str">
            <v>Bhopal</v>
          </cell>
        </row>
        <row r="13">
          <cell r="B13">
            <v>0</v>
          </cell>
          <cell r="V13" t="str">
            <v>Jaipur</v>
          </cell>
        </row>
        <row r="14">
          <cell r="V14" t="str">
            <v>Chennai</v>
          </cell>
        </row>
        <row r="15">
          <cell r="V15" t="str">
            <v>Hyderabad</v>
          </cell>
        </row>
        <row r="16">
          <cell r="V16" t="str">
            <v>Pune</v>
          </cell>
        </row>
        <row r="18">
          <cell r="V18" t="str">
            <v>Any Other</v>
          </cell>
        </row>
      </sheetData>
      <sheetData sheetId="6"/>
      <sheetData sheetId="7"/>
      <sheetData sheetId="8"/>
      <sheetData sheetId="9"/>
      <sheetData sheetId="10"/>
      <sheetData sheetId="11">
        <row r="25">
          <cell r="AA25" t="str">
            <v xml:space="preserve">Current Account </v>
          </cell>
        </row>
        <row r="26">
          <cell r="AA26" t="str">
            <v>CC/OD Account</v>
          </cell>
          <cell r="AC26" t="str">
            <v>Y</v>
          </cell>
        </row>
        <row r="27">
          <cell r="AA27" t="str">
            <v>Saving Account</v>
          </cell>
          <cell r="AC27" t="str">
            <v>N</v>
          </cell>
        </row>
      </sheetData>
      <sheetData sheetId="12">
        <row r="4">
          <cell r="I4" t="str">
            <v>Monthly</v>
          </cell>
        </row>
        <row r="5">
          <cell r="I5" t="str">
            <v>Quarterly</v>
          </cell>
        </row>
      </sheetData>
      <sheetData sheetId="13">
        <row r="5">
          <cell r="AE5" t="str">
            <v>Auto Loan (Non Commercial)</v>
          </cell>
          <cell r="AF5" t="str">
            <v>Secured</v>
          </cell>
        </row>
        <row r="6">
          <cell r="AE6" t="str">
            <v>Auto Loan (Commercial)</v>
          </cell>
          <cell r="AF6" t="str">
            <v>Unsecured</v>
          </cell>
        </row>
        <row r="7">
          <cell r="AE7" t="str">
            <v>Bill Discounted</v>
          </cell>
        </row>
        <row r="8">
          <cell r="AE8" t="str">
            <v>Business Loan</v>
          </cell>
        </row>
        <row r="14">
          <cell r="AE14" t="str">
            <v>Term Loan (Prin + Int)</v>
          </cell>
        </row>
        <row r="15">
          <cell r="AE15" t="str">
            <v>Education Loan</v>
          </cell>
        </row>
        <row r="16">
          <cell r="AE16" t="str">
            <v>Commercial Vehicle</v>
          </cell>
        </row>
        <row r="17">
          <cell r="AE17" t="str">
            <v>Equipment Loan</v>
          </cell>
          <cell r="AF17" t="str">
            <v>Live</v>
          </cell>
        </row>
        <row r="18">
          <cell r="AE18" t="str">
            <v>Home Loan</v>
          </cell>
          <cell r="AF18" t="str">
            <v>BT - Takeover</v>
          </cell>
        </row>
        <row r="19">
          <cell r="AE19" t="str">
            <v>Letter of Credit</v>
          </cell>
          <cell r="AF19" t="str">
            <v>Closed</v>
          </cell>
        </row>
        <row r="20">
          <cell r="AE20" t="str">
            <v>Loan Against Receivables</v>
          </cell>
          <cell r="AF20" t="str">
            <v>Will be closed</v>
          </cell>
        </row>
        <row r="21">
          <cell r="AE21" t="str">
            <v>Mortgage Loan (LAP)</v>
          </cell>
          <cell r="AF21" t="str">
            <v>Not to be obligated</v>
          </cell>
        </row>
        <row r="22">
          <cell r="AE22" t="str">
            <v>CC/OD Limit</v>
          </cell>
        </row>
        <row r="23">
          <cell r="AE23" t="str">
            <v>Moratorium Loan</v>
          </cell>
        </row>
        <row r="24">
          <cell r="AE24" t="str">
            <v>Structured Loan/Graded EMI</v>
          </cell>
        </row>
        <row r="25">
          <cell r="AE25" t="str">
            <v>Others</v>
          </cell>
        </row>
      </sheetData>
      <sheetData sheetId="14"/>
      <sheetData sheetId="15"/>
      <sheetData sheetId="16"/>
      <sheetData sheetId="17"/>
      <sheetData sheetId="18"/>
      <sheetData sheetId="19">
        <row r="3">
          <cell r="F3" t="str">
            <v>Main Applicant</v>
          </cell>
        </row>
        <row r="4">
          <cell r="F4" t="str">
            <v xml:space="preserve">Co Applicant </v>
          </cell>
        </row>
        <row r="5">
          <cell r="F5" t="str">
            <v>Guarantor</v>
          </cell>
          <cell r="H5" t="str">
            <v>Partnership Firm</v>
          </cell>
          <cell r="K5" t="str">
            <v>Positve</v>
          </cell>
        </row>
        <row r="6">
          <cell r="H6" t="str">
            <v>Partner</v>
          </cell>
          <cell r="K6" t="str">
            <v>Negative</v>
          </cell>
        </row>
        <row r="7">
          <cell r="H7" t="str">
            <v>Partner</v>
          </cell>
          <cell r="K7" t="str">
            <v>Not Applicable</v>
          </cell>
        </row>
        <row r="8">
          <cell r="H8" t="str">
            <v>Proprietor</v>
          </cell>
          <cell r="K8" t="str">
            <v xml:space="preserve">Referred </v>
          </cell>
        </row>
        <row r="9">
          <cell r="H9" t="str">
            <v>Director</v>
          </cell>
        </row>
        <row r="10">
          <cell r="H10" t="str">
            <v>Spouse</v>
          </cell>
        </row>
        <row r="11">
          <cell r="H11" t="str">
            <v>Brother</v>
          </cell>
        </row>
        <row r="12">
          <cell r="H12" t="str">
            <v>Father</v>
          </cell>
        </row>
        <row r="13">
          <cell r="H13" t="str">
            <v>Mother</v>
          </cell>
        </row>
        <row r="14">
          <cell r="H14" t="str">
            <v>Other</v>
          </cell>
        </row>
        <row r="16">
          <cell r="J16" t="str">
            <v>Positive</v>
          </cell>
        </row>
        <row r="17">
          <cell r="J17" t="str">
            <v>Negative</v>
          </cell>
        </row>
        <row r="18">
          <cell r="J18" t="str">
            <v>Waived</v>
          </cell>
        </row>
        <row r="19">
          <cell r="J19" t="str">
            <v xml:space="preserve">Refered </v>
          </cell>
        </row>
        <row r="20">
          <cell r="J20" t="str">
            <v>NA</v>
          </cell>
        </row>
      </sheetData>
      <sheetData sheetId="20"/>
      <sheetData sheetId="21">
        <row r="7">
          <cell r="J7" t="str">
            <v>Yes</v>
          </cell>
        </row>
        <row r="8">
          <cell r="J8" t="str">
            <v>No</v>
          </cell>
        </row>
      </sheetData>
      <sheetData sheetId="22"/>
      <sheetData sheetId="23">
        <row r="3">
          <cell r="J3" t="str">
            <v>Yes</v>
          </cell>
        </row>
        <row r="4">
          <cell r="J4" t="str">
            <v>No</v>
          </cell>
        </row>
      </sheetData>
      <sheetData sheetId="24"/>
      <sheetData sheetId="25">
        <row r="2">
          <cell r="B2" t="str">
            <v>Bounce</v>
          </cell>
          <cell r="D2" t="str">
            <v>Proprietorship</v>
          </cell>
        </row>
        <row r="3">
          <cell r="B3" t="str">
            <v>Cleared</v>
          </cell>
          <cell r="D3" t="str">
            <v>Trust</v>
          </cell>
        </row>
        <row r="4">
          <cell r="D4" t="str">
            <v>Society</v>
          </cell>
        </row>
        <row r="5">
          <cell r="D5" t="str">
            <v>AOP</v>
          </cell>
        </row>
        <row r="6">
          <cell r="D6" t="str">
            <v>Partnership</v>
          </cell>
        </row>
        <row r="7">
          <cell r="D7" t="str">
            <v>LLP</v>
          </cell>
        </row>
        <row r="8">
          <cell r="D8" t="str">
            <v>PVT</v>
          </cell>
        </row>
        <row r="9">
          <cell r="D9" t="str">
            <v>Public</v>
          </cell>
        </row>
      </sheetData>
      <sheetData sheetId="26"/>
      <sheetData sheetId="27"/>
      <sheetData sheetId="28">
        <row r="2410">
          <cell r="T2410" t="str">
            <v>Low</v>
          </cell>
        </row>
        <row r="2411">
          <cell r="T2411" t="str">
            <v>High</v>
          </cell>
        </row>
        <row r="2412">
          <cell r="T2412" t="str">
            <v>Medium</v>
          </cell>
        </row>
      </sheetData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-Emi Cal"/>
      <sheetName val="HDFC Life"/>
      <sheetName val="NML"/>
      <sheetName val="Validations"/>
      <sheetName val="PRates_M4"/>
      <sheetName val="WKG"/>
      <sheetName val="LISTS"/>
      <sheetName val="CALCULATOR"/>
      <sheetName val="SANCTION LETTER"/>
      <sheetName val="PENDENCYS.No"/>
      <sheetName val="Location Category"/>
      <sheetName val="Deviation Matrix"/>
      <sheetName val="HDFC"/>
      <sheetName val="Kotak"/>
      <sheetName val="Non Med limits"/>
      <sheetName val="Pricing grid"/>
      <sheetName val="Pricing"/>
    </sheetNames>
    <sheetDataSet>
      <sheetData sheetId="0" refreshError="1"/>
      <sheetData sheetId="1">
        <row r="13">
          <cell r="L13">
            <v>654129.84880040132</v>
          </cell>
          <cell r="N13">
            <v>650000</v>
          </cell>
        </row>
        <row r="16">
          <cell r="D16">
            <v>28</v>
          </cell>
        </row>
        <row r="23">
          <cell r="D23">
            <v>5</v>
          </cell>
        </row>
      </sheetData>
      <sheetData sheetId="2" refreshError="1"/>
      <sheetData sheetId="3" refreshError="1"/>
      <sheetData sheetId="4" refreshError="1"/>
      <sheetData sheetId="5">
        <row r="2">
          <cell r="N2">
            <v>0.15</v>
          </cell>
        </row>
        <row r="12">
          <cell r="H12">
            <v>5.49</v>
          </cell>
        </row>
      </sheetData>
      <sheetData sheetId="6">
        <row r="3">
          <cell r="C3">
            <v>2</v>
          </cell>
          <cell r="E3">
            <v>1</v>
          </cell>
          <cell r="F3" t="str">
            <v>Jan</v>
          </cell>
          <cell r="G3">
            <v>1934</v>
          </cell>
          <cell r="I3">
            <v>1</v>
          </cell>
          <cell r="J3" t="str">
            <v>Jan</v>
          </cell>
          <cell r="K3">
            <v>2011</v>
          </cell>
          <cell r="P3" t="str">
            <v>Base Plus CI-5</v>
          </cell>
        </row>
        <row r="4">
          <cell r="C4">
            <v>3</v>
          </cell>
          <cell r="E4">
            <v>2</v>
          </cell>
          <cell r="F4" t="str">
            <v>Feb</v>
          </cell>
          <cell r="G4">
            <v>1935</v>
          </cell>
          <cell r="I4">
            <v>2</v>
          </cell>
          <cell r="J4" t="str">
            <v>Feb</v>
          </cell>
          <cell r="K4">
            <v>2012</v>
          </cell>
          <cell r="P4" t="str">
            <v>Base Plus CI-10</v>
          </cell>
        </row>
        <row r="5">
          <cell r="C5">
            <v>4</v>
          </cell>
          <cell r="E5">
            <v>3</v>
          </cell>
          <cell r="F5" t="str">
            <v>Mar</v>
          </cell>
          <cell r="G5">
            <v>1936</v>
          </cell>
          <cell r="I5">
            <v>3</v>
          </cell>
          <cell r="J5" t="str">
            <v>Mar</v>
          </cell>
          <cell r="K5">
            <v>2013</v>
          </cell>
        </row>
        <row r="6">
          <cell r="C6">
            <v>5</v>
          </cell>
          <cell r="E6">
            <v>4</v>
          </cell>
          <cell r="F6" t="str">
            <v>Apr</v>
          </cell>
          <cell r="G6">
            <v>1937</v>
          </cell>
          <cell r="I6">
            <v>4</v>
          </cell>
          <cell r="J6" t="str">
            <v>Apr</v>
          </cell>
          <cell r="K6">
            <v>2014</v>
          </cell>
        </row>
        <row r="7">
          <cell r="C7">
            <v>6</v>
          </cell>
          <cell r="E7">
            <v>5</v>
          </cell>
          <cell r="F7" t="str">
            <v>May</v>
          </cell>
          <cell r="G7">
            <v>1938</v>
          </cell>
          <cell r="I7">
            <v>5</v>
          </cell>
          <cell r="J7" t="str">
            <v>May</v>
          </cell>
          <cell r="K7">
            <v>2015</v>
          </cell>
        </row>
        <row r="8">
          <cell r="C8">
            <v>7</v>
          </cell>
          <cell r="E8">
            <v>6</v>
          </cell>
          <cell r="F8" t="str">
            <v>Jun</v>
          </cell>
          <cell r="G8">
            <v>1939</v>
          </cell>
          <cell r="I8">
            <v>6</v>
          </cell>
          <cell r="J8" t="str">
            <v>Jun</v>
          </cell>
          <cell r="K8">
            <v>2016</v>
          </cell>
        </row>
        <row r="9">
          <cell r="C9">
            <v>8</v>
          </cell>
          <cell r="E9">
            <v>7</v>
          </cell>
          <cell r="F9" t="str">
            <v>Jul</v>
          </cell>
          <cell r="G9">
            <v>1940</v>
          </cell>
          <cell r="I9">
            <v>7</v>
          </cell>
          <cell r="J9" t="str">
            <v>Jul</v>
          </cell>
          <cell r="K9">
            <v>2017</v>
          </cell>
        </row>
        <row r="10">
          <cell r="C10">
            <v>9</v>
          </cell>
          <cell r="E10">
            <v>8</v>
          </cell>
          <cell r="F10" t="str">
            <v>Aug</v>
          </cell>
          <cell r="G10">
            <v>1941</v>
          </cell>
          <cell r="I10">
            <v>8</v>
          </cell>
          <cell r="J10" t="str">
            <v>Aug</v>
          </cell>
          <cell r="K10">
            <v>2018</v>
          </cell>
        </row>
        <row r="11">
          <cell r="C11">
            <v>10</v>
          </cell>
          <cell r="E11">
            <v>9</v>
          </cell>
          <cell r="F11" t="str">
            <v>Sep</v>
          </cell>
          <cell r="G11">
            <v>1942</v>
          </cell>
          <cell r="I11">
            <v>9</v>
          </cell>
          <cell r="J11" t="str">
            <v>Sep</v>
          </cell>
          <cell r="K11">
            <v>2019</v>
          </cell>
        </row>
        <row r="12">
          <cell r="C12">
            <v>11</v>
          </cell>
          <cell r="E12">
            <v>10</v>
          </cell>
          <cell r="F12" t="str">
            <v>Oct</v>
          </cell>
          <cell r="G12">
            <v>1943</v>
          </cell>
          <cell r="I12">
            <v>10</v>
          </cell>
          <cell r="J12" t="str">
            <v>Oct</v>
          </cell>
          <cell r="K12">
            <v>2020</v>
          </cell>
        </row>
        <row r="13">
          <cell r="C13">
            <v>12</v>
          </cell>
          <cell r="E13">
            <v>11</v>
          </cell>
          <cell r="F13" t="str">
            <v>Nov</v>
          </cell>
          <cell r="G13">
            <v>1944</v>
          </cell>
          <cell r="I13">
            <v>11</v>
          </cell>
          <cell r="J13" t="str">
            <v>Nov</v>
          </cell>
        </row>
        <row r="14">
          <cell r="C14">
            <v>13</v>
          </cell>
          <cell r="E14">
            <v>12</v>
          </cell>
          <cell r="F14" t="str">
            <v>Dec</v>
          </cell>
          <cell r="G14">
            <v>1945</v>
          </cell>
          <cell r="I14">
            <v>12</v>
          </cell>
          <cell r="J14" t="str">
            <v>Dec</v>
          </cell>
        </row>
        <row r="15">
          <cell r="C15">
            <v>14</v>
          </cell>
          <cell r="E15">
            <v>13</v>
          </cell>
          <cell r="G15">
            <v>1946</v>
          </cell>
          <cell r="I15">
            <v>13</v>
          </cell>
        </row>
        <row r="16">
          <cell r="C16">
            <v>15</v>
          </cell>
          <cell r="E16">
            <v>14</v>
          </cell>
          <cell r="G16">
            <v>1947</v>
          </cell>
          <cell r="I16">
            <v>14</v>
          </cell>
        </row>
        <row r="17">
          <cell r="C17">
            <v>16</v>
          </cell>
          <cell r="E17">
            <v>15</v>
          </cell>
          <cell r="G17">
            <v>1948</v>
          </cell>
          <cell r="I17">
            <v>15</v>
          </cell>
        </row>
        <row r="18">
          <cell r="C18">
            <v>17</v>
          </cell>
          <cell r="E18">
            <v>16</v>
          </cell>
          <cell r="G18">
            <v>1949</v>
          </cell>
          <cell r="I18">
            <v>16</v>
          </cell>
        </row>
        <row r="19">
          <cell r="C19">
            <v>18</v>
          </cell>
          <cell r="E19">
            <v>17</v>
          </cell>
          <cell r="G19">
            <v>1950</v>
          </cell>
          <cell r="I19">
            <v>17</v>
          </cell>
        </row>
        <row r="20">
          <cell r="C20">
            <v>19</v>
          </cell>
          <cell r="E20">
            <v>18</v>
          </cell>
          <cell r="G20">
            <v>1951</v>
          </cell>
          <cell r="I20">
            <v>18</v>
          </cell>
        </row>
        <row r="21">
          <cell r="C21">
            <v>20</v>
          </cell>
          <cell r="E21">
            <v>19</v>
          </cell>
          <cell r="G21">
            <v>1952</v>
          </cell>
          <cell r="I21">
            <v>19</v>
          </cell>
        </row>
        <row r="22">
          <cell r="C22">
            <v>21</v>
          </cell>
          <cell r="E22">
            <v>20</v>
          </cell>
          <cell r="G22">
            <v>1953</v>
          </cell>
          <cell r="I22">
            <v>20</v>
          </cell>
        </row>
        <row r="23">
          <cell r="C23">
            <v>22</v>
          </cell>
          <cell r="E23">
            <v>21</v>
          </cell>
          <cell r="G23">
            <v>1954</v>
          </cell>
          <cell r="I23">
            <v>21</v>
          </cell>
        </row>
        <row r="24">
          <cell r="C24">
            <v>23</v>
          </cell>
          <cell r="E24">
            <v>22</v>
          </cell>
          <cell r="G24">
            <v>1955</v>
          </cell>
          <cell r="I24">
            <v>22</v>
          </cell>
        </row>
        <row r="25">
          <cell r="C25">
            <v>24</v>
          </cell>
          <cell r="E25">
            <v>23</v>
          </cell>
          <cell r="G25">
            <v>1956</v>
          </cell>
          <cell r="I25">
            <v>23</v>
          </cell>
        </row>
        <row r="26">
          <cell r="C26">
            <v>25</v>
          </cell>
          <cell r="E26">
            <v>24</v>
          </cell>
          <cell r="G26">
            <v>1957</v>
          </cell>
          <cell r="I26">
            <v>24</v>
          </cell>
        </row>
        <row r="27">
          <cell r="C27">
            <v>26</v>
          </cell>
          <cell r="E27">
            <v>25</v>
          </cell>
          <cell r="G27">
            <v>1958</v>
          </cell>
          <cell r="I27">
            <v>25</v>
          </cell>
        </row>
        <row r="28">
          <cell r="C28">
            <v>27</v>
          </cell>
          <cell r="E28">
            <v>26</v>
          </cell>
          <cell r="G28">
            <v>1959</v>
          </cell>
          <cell r="I28">
            <v>26</v>
          </cell>
        </row>
        <row r="29">
          <cell r="C29">
            <v>28</v>
          </cell>
          <cell r="E29">
            <v>27</v>
          </cell>
          <cell r="G29">
            <v>1960</v>
          </cell>
          <cell r="I29">
            <v>27</v>
          </cell>
        </row>
        <row r="30">
          <cell r="C30">
            <v>29</v>
          </cell>
          <cell r="E30">
            <v>28</v>
          </cell>
          <cell r="G30">
            <v>1961</v>
          </cell>
          <cell r="I30">
            <v>28</v>
          </cell>
        </row>
        <row r="31">
          <cell r="C31">
            <v>30</v>
          </cell>
          <cell r="E31">
            <v>29</v>
          </cell>
          <cell r="G31">
            <v>1962</v>
          </cell>
          <cell r="I31">
            <v>29</v>
          </cell>
        </row>
        <row r="32">
          <cell r="E32">
            <v>30</v>
          </cell>
          <cell r="G32">
            <v>1963</v>
          </cell>
          <cell r="I32">
            <v>30</v>
          </cell>
        </row>
        <row r="33">
          <cell r="E33">
            <v>31</v>
          </cell>
          <cell r="G33">
            <v>1964</v>
          </cell>
          <cell r="I33">
            <v>31</v>
          </cell>
        </row>
        <row r="34">
          <cell r="G34">
            <v>1965</v>
          </cell>
        </row>
        <row r="35">
          <cell r="G35">
            <v>1966</v>
          </cell>
        </row>
        <row r="36">
          <cell r="G36">
            <v>1967</v>
          </cell>
        </row>
        <row r="37">
          <cell r="G37">
            <v>1968</v>
          </cell>
        </row>
        <row r="38">
          <cell r="G38">
            <v>1969</v>
          </cell>
        </row>
        <row r="39">
          <cell r="G39">
            <v>1970</v>
          </cell>
        </row>
        <row r="40">
          <cell r="G40">
            <v>1971</v>
          </cell>
        </row>
        <row r="41">
          <cell r="G41">
            <v>1972</v>
          </cell>
        </row>
        <row r="42">
          <cell r="G42">
            <v>1973</v>
          </cell>
        </row>
        <row r="43">
          <cell r="G43">
            <v>1974</v>
          </cell>
        </row>
        <row r="44">
          <cell r="G44">
            <v>1975</v>
          </cell>
        </row>
        <row r="45">
          <cell r="G45">
            <v>1976</v>
          </cell>
        </row>
        <row r="46">
          <cell r="G46">
            <v>1977</v>
          </cell>
        </row>
        <row r="47">
          <cell r="G47">
            <v>1978</v>
          </cell>
        </row>
        <row r="48">
          <cell r="G48">
            <v>1979</v>
          </cell>
        </row>
        <row r="49">
          <cell r="G49">
            <v>1980</v>
          </cell>
        </row>
        <row r="50">
          <cell r="G50">
            <v>1981</v>
          </cell>
        </row>
        <row r="51">
          <cell r="G51">
            <v>1982</v>
          </cell>
        </row>
        <row r="52">
          <cell r="G52">
            <v>1983</v>
          </cell>
        </row>
        <row r="53">
          <cell r="G53">
            <v>1984</v>
          </cell>
        </row>
        <row r="54">
          <cell r="G54">
            <v>1985</v>
          </cell>
        </row>
        <row r="55">
          <cell r="G55">
            <v>1986</v>
          </cell>
        </row>
        <row r="56">
          <cell r="G56">
            <v>1987</v>
          </cell>
        </row>
        <row r="57">
          <cell r="G57">
            <v>1988</v>
          </cell>
        </row>
        <row r="58">
          <cell r="G58">
            <v>1989</v>
          </cell>
        </row>
        <row r="59">
          <cell r="G59">
            <v>1990</v>
          </cell>
        </row>
        <row r="60">
          <cell r="G60">
            <v>1991</v>
          </cell>
        </row>
        <row r="61">
          <cell r="G61">
            <v>1992</v>
          </cell>
        </row>
        <row r="62">
          <cell r="G62">
            <v>1993</v>
          </cell>
        </row>
        <row r="63">
          <cell r="G63">
            <v>1994</v>
          </cell>
        </row>
        <row r="64">
          <cell r="G64">
            <v>1995</v>
          </cell>
        </row>
        <row r="65">
          <cell r="G65">
            <v>1996</v>
          </cell>
        </row>
        <row r="66">
          <cell r="G66">
            <v>1997</v>
          </cell>
        </row>
        <row r="67">
          <cell r="G67">
            <v>1998</v>
          </cell>
        </row>
        <row r="68">
          <cell r="G68">
            <v>1999</v>
          </cell>
        </row>
        <row r="69">
          <cell r="G69">
            <v>2000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Lists &amp; Working"/>
      <sheetName val="BASE_PREM"/>
      <sheetName val="ADB rates"/>
      <sheetName val="ADB_PREM"/>
      <sheetName val="TPD rates"/>
      <sheetName val="TPD_PREM"/>
      <sheetName val="CI-5 rates"/>
      <sheetName val="CI-5_PREM"/>
      <sheetName val="CI-10 rates"/>
      <sheetName val="CI-10_PRE"/>
      <sheetName val="FACTOR_MORT"/>
      <sheetName val="WKG_MORT"/>
      <sheetName val="FACTOR_MORATORIUM"/>
      <sheetName val="WKG_MORATORIUM"/>
      <sheetName val="FACTOR_TI"/>
      <sheetName val="FACTOR_INT"/>
      <sheetName val="WKG_INT"/>
      <sheetName val="Final Rates"/>
      <sheetName val="Checks"/>
      <sheetName val="Checks Final"/>
    </sheetNames>
    <sheetDataSet>
      <sheetData sheetId="0">
        <row r="4">
          <cell r="D4" t="str">
            <v>D</v>
          </cell>
        </row>
      </sheetData>
      <sheetData sheetId="1">
        <row r="3">
          <cell r="H3">
            <v>0</v>
          </cell>
          <cell r="I3">
            <v>0</v>
          </cell>
          <cell r="J3">
            <v>1</v>
          </cell>
          <cell r="K3">
            <v>0</v>
          </cell>
          <cell r="L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D7">
            <v>1.57</v>
          </cell>
          <cell r="E7">
            <v>1.57</v>
          </cell>
          <cell r="F7">
            <v>1.57</v>
          </cell>
          <cell r="G7">
            <v>1.57</v>
          </cell>
          <cell r="H7">
            <v>1.67</v>
          </cell>
          <cell r="I7">
            <v>1.67</v>
          </cell>
          <cell r="J7">
            <v>1.67</v>
          </cell>
          <cell r="K7">
            <v>1.67</v>
          </cell>
          <cell r="L7">
            <v>1.67</v>
          </cell>
          <cell r="M7">
            <v>1.67</v>
          </cell>
          <cell r="N7">
            <v>1.67</v>
          </cell>
          <cell r="O7">
            <v>1.67</v>
          </cell>
          <cell r="P7">
            <v>1.67</v>
          </cell>
          <cell r="Q7">
            <v>1.67</v>
          </cell>
          <cell r="R7">
            <v>1.67</v>
          </cell>
          <cell r="S7">
            <v>1.67</v>
          </cell>
          <cell r="T7">
            <v>1.67</v>
          </cell>
          <cell r="U7">
            <v>1.67</v>
          </cell>
          <cell r="V7">
            <v>1.67</v>
          </cell>
          <cell r="W7">
            <v>1.67</v>
          </cell>
          <cell r="X7">
            <v>1.67</v>
          </cell>
          <cell r="Y7">
            <v>1.67</v>
          </cell>
          <cell r="Z7">
            <v>1.67</v>
          </cell>
          <cell r="AA7">
            <v>1.67</v>
          </cell>
          <cell r="AB7">
            <v>1.67</v>
          </cell>
          <cell r="AC7">
            <v>1.67</v>
          </cell>
          <cell r="AD7">
            <v>1.67</v>
          </cell>
          <cell r="AE7">
            <v>1.67</v>
          </cell>
          <cell r="AF7">
            <v>1.67</v>
          </cell>
        </row>
        <row r="8">
          <cell r="D8">
            <v>1.57</v>
          </cell>
          <cell r="E8">
            <v>1.57</v>
          </cell>
          <cell r="F8">
            <v>1.57</v>
          </cell>
          <cell r="G8">
            <v>1.57</v>
          </cell>
          <cell r="H8">
            <v>1.67</v>
          </cell>
          <cell r="I8">
            <v>1.67</v>
          </cell>
          <cell r="J8">
            <v>1.67</v>
          </cell>
          <cell r="K8">
            <v>1.67</v>
          </cell>
          <cell r="L8">
            <v>1.67</v>
          </cell>
          <cell r="M8">
            <v>1.67</v>
          </cell>
          <cell r="N8">
            <v>1.67</v>
          </cell>
          <cell r="O8">
            <v>1.67</v>
          </cell>
          <cell r="P8">
            <v>1.67</v>
          </cell>
          <cell r="Q8">
            <v>1.67</v>
          </cell>
          <cell r="R8">
            <v>1.67</v>
          </cell>
          <cell r="S8">
            <v>1.67</v>
          </cell>
          <cell r="T8">
            <v>1.67</v>
          </cell>
          <cell r="U8">
            <v>1.67</v>
          </cell>
          <cell r="V8">
            <v>1.67</v>
          </cell>
          <cell r="W8">
            <v>1.67</v>
          </cell>
          <cell r="X8">
            <v>1.67</v>
          </cell>
          <cell r="Y8">
            <v>1.67</v>
          </cell>
          <cell r="Z8">
            <v>1.67</v>
          </cell>
          <cell r="AA8">
            <v>1.67</v>
          </cell>
          <cell r="AB8">
            <v>1.67</v>
          </cell>
          <cell r="AC8">
            <v>1.67</v>
          </cell>
          <cell r="AD8">
            <v>1.67</v>
          </cell>
          <cell r="AE8">
            <v>1.67</v>
          </cell>
          <cell r="AF8">
            <v>1.67</v>
          </cell>
        </row>
        <row r="9">
          <cell r="D9">
            <v>1.57</v>
          </cell>
          <cell r="E9">
            <v>1.57</v>
          </cell>
          <cell r="F9">
            <v>1.57</v>
          </cell>
          <cell r="G9">
            <v>1.57</v>
          </cell>
          <cell r="H9">
            <v>1.67</v>
          </cell>
          <cell r="I9">
            <v>1.67</v>
          </cell>
          <cell r="J9">
            <v>1.67</v>
          </cell>
          <cell r="K9">
            <v>1.67</v>
          </cell>
          <cell r="L9">
            <v>1.67</v>
          </cell>
          <cell r="M9">
            <v>1.67</v>
          </cell>
          <cell r="N9">
            <v>1.67</v>
          </cell>
          <cell r="O9">
            <v>1.67</v>
          </cell>
          <cell r="P9">
            <v>1.67</v>
          </cell>
          <cell r="Q9">
            <v>1.67</v>
          </cell>
          <cell r="R9">
            <v>1.67</v>
          </cell>
          <cell r="S9">
            <v>1.67</v>
          </cell>
          <cell r="T9">
            <v>1.67</v>
          </cell>
          <cell r="U9">
            <v>1.67</v>
          </cell>
          <cell r="V9">
            <v>1.67</v>
          </cell>
          <cell r="W9">
            <v>1.67</v>
          </cell>
          <cell r="X9">
            <v>1.67</v>
          </cell>
          <cell r="Y9">
            <v>1.67</v>
          </cell>
          <cell r="Z9">
            <v>1.67</v>
          </cell>
          <cell r="AA9">
            <v>1.67</v>
          </cell>
          <cell r="AB9">
            <v>1.67</v>
          </cell>
          <cell r="AC9">
            <v>1.67</v>
          </cell>
          <cell r="AD9">
            <v>1.67</v>
          </cell>
          <cell r="AE9">
            <v>1.67</v>
          </cell>
          <cell r="AF9">
            <v>1.67</v>
          </cell>
        </row>
        <row r="10">
          <cell r="D10">
            <v>1.57</v>
          </cell>
          <cell r="E10">
            <v>1.57</v>
          </cell>
          <cell r="F10">
            <v>1.57</v>
          </cell>
          <cell r="G10">
            <v>1.57</v>
          </cell>
          <cell r="H10">
            <v>1.67</v>
          </cell>
          <cell r="I10">
            <v>1.67</v>
          </cell>
          <cell r="J10">
            <v>1.67</v>
          </cell>
          <cell r="K10">
            <v>1.67</v>
          </cell>
          <cell r="L10">
            <v>1.67</v>
          </cell>
          <cell r="M10">
            <v>1.67</v>
          </cell>
          <cell r="N10">
            <v>1.67</v>
          </cell>
          <cell r="O10">
            <v>1.67</v>
          </cell>
          <cell r="P10">
            <v>1.67</v>
          </cell>
          <cell r="Q10">
            <v>1.67</v>
          </cell>
          <cell r="R10">
            <v>1.67</v>
          </cell>
          <cell r="S10">
            <v>1.67</v>
          </cell>
          <cell r="T10">
            <v>1.67</v>
          </cell>
          <cell r="U10">
            <v>1.67</v>
          </cell>
          <cell r="V10">
            <v>1.67</v>
          </cell>
          <cell r="W10">
            <v>1.67</v>
          </cell>
          <cell r="X10">
            <v>1.67</v>
          </cell>
          <cell r="Y10">
            <v>1.67</v>
          </cell>
          <cell r="Z10">
            <v>1.67</v>
          </cell>
          <cell r="AA10">
            <v>1.67</v>
          </cell>
          <cell r="AB10">
            <v>1.67</v>
          </cell>
          <cell r="AC10">
            <v>1.67</v>
          </cell>
          <cell r="AD10">
            <v>1.67</v>
          </cell>
          <cell r="AE10">
            <v>1.67</v>
          </cell>
          <cell r="AF10">
            <v>1.67</v>
          </cell>
        </row>
        <row r="11">
          <cell r="D11">
            <v>1.57</v>
          </cell>
          <cell r="E11">
            <v>1.57</v>
          </cell>
          <cell r="F11">
            <v>1.57</v>
          </cell>
          <cell r="G11">
            <v>1.57</v>
          </cell>
          <cell r="H11">
            <v>1.67</v>
          </cell>
          <cell r="I11">
            <v>1.67</v>
          </cell>
          <cell r="J11">
            <v>1.67</v>
          </cell>
          <cell r="K11">
            <v>1.67</v>
          </cell>
          <cell r="L11">
            <v>1.67</v>
          </cell>
          <cell r="M11">
            <v>1.67</v>
          </cell>
          <cell r="N11">
            <v>1.67</v>
          </cell>
          <cell r="O11">
            <v>1.67</v>
          </cell>
          <cell r="P11">
            <v>1.67</v>
          </cell>
          <cell r="Q11">
            <v>1.67</v>
          </cell>
          <cell r="R11">
            <v>1.67</v>
          </cell>
          <cell r="S11">
            <v>1.67</v>
          </cell>
          <cell r="T11">
            <v>1.67</v>
          </cell>
          <cell r="U11">
            <v>1.67</v>
          </cell>
          <cell r="V11">
            <v>1.67</v>
          </cell>
          <cell r="W11">
            <v>1.67</v>
          </cell>
          <cell r="X11">
            <v>1.67</v>
          </cell>
          <cell r="Y11">
            <v>1.67</v>
          </cell>
          <cell r="Z11">
            <v>1.67</v>
          </cell>
          <cell r="AA11">
            <v>1.67</v>
          </cell>
          <cell r="AB11">
            <v>1.67</v>
          </cell>
          <cell r="AC11">
            <v>1.67</v>
          </cell>
          <cell r="AD11">
            <v>1.67</v>
          </cell>
          <cell r="AE11">
            <v>1.67</v>
          </cell>
          <cell r="AF11">
            <v>1.67</v>
          </cell>
        </row>
        <row r="12">
          <cell r="D12">
            <v>1.57</v>
          </cell>
          <cell r="E12">
            <v>1.57</v>
          </cell>
          <cell r="F12">
            <v>1.57</v>
          </cell>
          <cell r="G12">
            <v>1.57</v>
          </cell>
          <cell r="H12">
            <v>1.67</v>
          </cell>
          <cell r="I12">
            <v>1.67</v>
          </cell>
          <cell r="J12">
            <v>1.67</v>
          </cell>
          <cell r="K12">
            <v>1.67</v>
          </cell>
          <cell r="L12">
            <v>1.67</v>
          </cell>
          <cell r="M12">
            <v>1.67</v>
          </cell>
          <cell r="N12">
            <v>1.67</v>
          </cell>
          <cell r="O12">
            <v>1.67</v>
          </cell>
          <cell r="P12">
            <v>1.67</v>
          </cell>
          <cell r="Q12">
            <v>1.67</v>
          </cell>
          <cell r="R12">
            <v>1.67</v>
          </cell>
          <cell r="S12">
            <v>1.67</v>
          </cell>
          <cell r="T12">
            <v>1.67</v>
          </cell>
          <cell r="U12">
            <v>1.67</v>
          </cell>
          <cell r="V12">
            <v>1.67</v>
          </cell>
          <cell r="W12">
            <v>1.67</v>
          </cell>
          <cell r="X12">
            <v>1.67</v>
          </cell>
          <cell r="Y12">
            <v>1.67</v>
          </cell>
          <cell r="Z12">
            <v>1.67</v>
          </cell>
          <cell r="AA12">
            <v>1.67</v>
          </cell>
          <cell r="AB12">
            <v>1.67</v>
          </cell>
          <cell r="AC12">
            <v>1.67</v>
          </cell>
          <cell r="AD12">
            <v>1.67</v>
          </cell>
          <cell r="AE12">
            <v>1.67</v>
          </cell>
          <cell r="AF12">
            <v>1.67</v>
          </cell>
        </row>
        <row r="13">
          <cell r="D13">
            <v>1.57</v>
          </cell>
          <cell r="E13">
            <v>1.57</v>
          </cell>
          <cell r="F13">
            <v>1.57</v>
          </cell>
          <cell r="G13">
            <v>1.57</v>
          </cell>
          <cell r="H13">
            <v>1.67</v>
          </cell>
          <cell r="I13">
            <v>1.67</v>
          </cell>
          <cell r="J13">
            <v>1.67</v>
          </cell>
          <cell r="K13">
            <v>1.67</v>
          </cell>
          <cell r="L13">
            <v>1.67</v>
          </cell>
          <cell r="M13">
            <v>1.67</v>
          </cell>
          <cell r="N13">
            <v>1.67</v>
          </cell>
          <cell r="O13">
            <v>1.67</v>
          </cell>
          <cell r="P13">
            <v>1.67</v>
          </cell>
          <cell r="Q13">
            <v>1.67</v>
          </cell>
          <cell r="R13">
            <v>1.67</v>
          </cell>
          <cell r="S13">
            <v>1.67</v>
          </cell>
          <cell r="T13">
            <v>1.67</v>
          </cell>
          <cell r="U13">
            <v>1.67</v>
          </cell>
          <cell r="V13">
            <v>1.67</v>
          </cell>
          <cell r="W13">
            <v>1.67</v>
          </cell>
          <cell r="X13">
            <v>1.67</v>
          </cell>
          <cell r="Y13">
            <v>1.67</v>
          </cell>
          <cell r="Z13">
            <v>1.67</v>
          </cell>
          <cell r="AA13">
            <v>1.67</v>
          </cell>
          <cell r="AB13">
            <v>1.67</v>
          </cell>
          <cell r="AC13">
            <v>1.67</v>
          </cell>
          <cell r="AD13">
            <v>1.67</v>
          </cell>
          <cell r="AE13">
            <v>1.67</v>
          </cell>
          <cell r="AF13">
            <v>1.67</v>
          </cell>
        </row>
        <row r="14">
          <cell r="D14">
            <v>1.57</v>
          </cell>
          <cell r="E14">
            <v>1.57</v>
          </cell>
          <cell r="F14">
            <v>1.57</v>
          </cell>
          <cell r="G14">
            <v>1.57</v>
          </cell>
          <cell r="H14">
            <v>1.67</v>
          </cell>
          <cell r="I14">
            <v>1.67</v>
          </cell>
          <cell r="J14">
            <v>1.67</v>
          </cell>
          <cell r="K14">
            <v>1.67</v>
          </cell>
          <cell r="L14">
            <v>1.67</v>
          </cell>
          <cell r="M14">
            <v>1.67</v>
          </cell>
          <cell r="N14">
            <v>1.67</v>
          </cell>
          <cell r="O14">
            <v>1.67</v>
          </cell>
          <cell r="P14">
            <v>1.67</v>
          </cell>
          <cell r="Q14">
            <v>1.67</v>
          </cell>
          <cell r="R14">
            <v>1.67</v>
          </cell>
          <cell r="S14">
            <v>1.67</v>
          </cell>
          <cell r="T14">
            <v>1.67</v>
          </cell>
          <cell r="U14">
            <v>1.67</v>
          </cell>
          <cell r="V14">
            <v>1.67</v>
          </cell>
          <cell r="W14">
            <v>1.67</v>
          </cell>
          <cell r="X14">
            <v>1.67</v>
          </cell>
          <cell r="Y14">
            <v>1.67</v>
          </cell>
          <cell r="Z14">
            <v>1.67</v>
          </cell>
          <cell r="AA14">
            <v>1.67</v>
          </cell>
          <cell r="AB14">
            <v>1.67</v>
          </cell>
          <cell r="AC14">
            <v>1.67</v>
          </cell>
          <cell r="AD14">
            <v>1.67</v>
          </cell>
          <cell r="AE14">
            <v>1.67</v>
          </cell>
          <cell r="AF14">
            <v>1.67</v>
          </cell>
        </row>
        <row r="15">
          <cell r="D15">
            <v>1.57</v>
          </cell>
          <cell r="E15">
            <v>1.57</v>
          </cell>
          <cell r="F15">
            <v>1.57</v>
          </cell>
          <cell r="G15">
            <v>1.57</v>
          </cell>
          <cell r="H15">
            <v>1.67</v>
          </cell>
          <cell r="I15">
            <v>1.67</v>
          </cell>
          <cell r="J15">
            <v>1.67</v>
          </cell>
          <cell r="K15">
            <v>1.67</v>
          </cell>
          <cell r="L15">
            <v>1.67</v>
          </cell>
          <cell r="M15">
            <v>1.67</v>
          </cell>
          <cell r="N15">
            <v>1.67</v>
          </cell>
          <cell r="O15">
            <v>1.67</v>
          </cell>
          <cell r="P15">
            <v>1.67</v>
          </cell>
          <cell r="Q15">
            <v>1.67</v>
          </cell>
          <cell r="R15">
            <v>1.67</v>
          </cell>
          <cell r="S15">
            <v>1.67</v>
          </cell>
          <cell r="T15">
            <v>1.67</v>
          </cell>
          <cell r="U15">
            <v>1.67</v>
          </cell>
          <cell r="V15">
            <v>1.67</v>
          </cell>
          <cell r="W15">
            <v>1.67</v>
          </cell>
          <cell r="X15">
            <v>1.67</v>
          </cell>
          <cell r="Y15">
            <v>1.67</v>
          </cell>
          <cell r="Z15">
            <v>1.67</v>
          </cell>
          <cell r="AA15">
            <v>1.67</v>
          </cell>
          <cell r="AB15">
            <v>1.67</v>
          </cell>
          <cell r="AC15">
            <v>1.67</v>
          </cell>
          <cell r="AD15">
            <v>1.67</v>
          </cell>
          <cell r="AE15">
            <v>1.67</v>
          </cell>
          <cell r="AF15">
            <v>1.67</v>
          </cell>
        </row>
        <row r="16">
          <cell r="D16">
            <v>1.57</v>
          </cell>
          <cell r="E16">
            <v>1.57</v>
          </cell>
          <cell r="F16">
            <v>1.57</v>
          </cell>
          <cell r="G16">
            <v>1.57</v>
          </cell>
          <cell r="H16">
            <v>1.67</v>
          </cell>
          <cell r="I16">
            <v>1.67</v>
          </cell>
          <cell r="J16">
            <v>1.67</v>
          </cell>
          <cell r="K16">
            <v>1.67</v>
          </cell>
          <cell r="L16">
            <v>1.67</v>
          </cell>
          <cell r="M16">
            <v>1.67</v>
          </cell>
          <cell r="N16">
            <v>1.67</v>
          </cell>
          <cell r="O16">
            <v>1.67</v>
          </cell>
          <cell r="P16">
            <v>1.67</v>
          </cell>
          <cell r="Q16">
            <v>1.67</v>
          </cell>
          <cell r="R16">
            <v>1.67</v>
          </cell>
          <cell r="S16">
            <v>1.67</v>
          </cell>
          <cell r="T16">
            <v>1.67</v>
          </cell>
          <cell r="U16">
            <v>1.67</v>
          </cell>
          <cell r="V16">
            <v>1.67</v>
          </cell>
          <cell r="W16">
            <v>1.67</v>
          </cell>
          <cell r="X16">
            <v>1.67</v>
          </cell>
          <cell r="Y16">
            <v>1.67</v>
          </cell>
          <cell r="Z16">
            <v>1.67</v>
          </cell>
          <cell r="AA16">
            <v>1.67</v>
          </cell>
          <cell r="AB16">
            <v>1.67</v>
          </cell>
          <cell r="AC16">
            <v>1.67</v>
          </cell>
          <cell r="AD16">
            <v>1.67</v>
          </cell>
          <cell r="AE16">
            <v>1.67</v>
          </cell>
          <cell r="AF16">
            <v>1.67</v>
          </cell>
        </row>
        <row r="17">
          <cell r="D17">
            <v>1.57</v>
          </cell>
          <cell r="E17">
            <v>1.57</v>
          </cell>
          <cell r="F17">
            <v>1.57</v>
          </cell>
          <cell r="G17">
            <v>1.57</v>
          </cell>
          <cell r="H17">
            <v>1.67</v>
          </cell>
          <cell r="I17">
            <v>1.67</v>
          </cell>
          <cell r="J17">
            <v>1.67</v>
          </cell>
          <cell r="K17">
            <v>1.67</v>
          </cell>
          <cell r="L17">
            <v>1.67</v>
          </cell>
          <cell r="M17">
            <v>1.67</v>
          </cell>
          <cell r="N17">
            <v>1.67</v>
          </cell>
          <cell r="O17">
            <v>1.67</v>
          </cell>
          <cell r="P17">
            <v>1.67</v>
          </cell>
          <cell r="Q17">
            <v>1.67</v>
          </cell>
          <cell r="R17">
            <v>1.67</v>
          </cell>
          <cell r="S17">
            <v>1.67</v>
          </cell>
          <cell r="T17">
            <v>1.67</v>
          </cell>
          <cell r="U17">
            <v>1.67</v>
          </cell>
          <cell r="V17">
            <v>1.67</v>
          </cell>
          <cell r="W17">
            <v>1.67</v>
          </cell>
          <cell r="X17">
            <v>1.67</v>
          </cell>
          <cell r="Y17">
            <v>1.67</v>
          </cell>
          <cell r="Z17">
            <v>1.67</v>
          </cell>
          <cell r="AA17">
            <v>1.67</v>
          </cell>
          <cell r="AB17">
            <v>1.67</v>
          </cell>
          <cell r="AC17">
            <v>1.67</v>
          </cell>
          <cell r="AD17">
            <v>1.67</v>
          </cell>
          <cell r="AE17">
            <v>1.67</v>
          </cell>
          <cell r="AF17">
            <v>1.67</v>
          </cell>
        </row>
        <row r="18">
          <cell r="D18">
            <v>1.57</v>
          </cell>
          <cell r="E18">
            <v>1.57</v>
          </cell>
          <cell r="F18">
            <v>1.57</v>
          </cell>
          <cell r="G18">
            <v>1.57</v>
          </cell>
          <cell r="H18">
            <v>1.67</v>
          </cell>
          <cell r="I18">
            <v>1.67</v>
          </cell>
          <cell r="J18">
            <v>1.67</v>
          </cell>
          <cell r="K18">
            <v>1.67</v>
          </cell>
          <cell r="L18">
            <v>1.67</v>
          </cell>
          <cell r="M18">
            <v>1.67</v>
          </cell>
          <cell r="N18">
            <v>1.67</v>
          </cell>
          <cell r="O18">
            <v>1.67</v>
          </cell>
          <cell r="P18">
            <v>1.67</v>
          </cell>
          <cell r="Q18">
            <v>1.67</v>
          </cell>
          <cell r="R18">
            <v>1.67</v>
          </cell>
          <cell r="S18">
            <v>1.67</v>
          </cell>
          <cell r="T18">
            <v>1.67</v>
          </cell>
          <cell r="U18">
            <v>1.67</v>
          </cell>
          <cell r="V18">
            <v>1.67</v>
          </cell>
          <cell r="W18">
            <v>1.67</v>
          </cell>
          <cell r="X18">
            <v>1.67</v>
          </cell>
          <cell r="Y18">
            <v>1.67</v>
          </cell>
          <cell r="Z18">
            <v>1.67</v>
          </cell>
          <cell r="AA18">
            <v>1.67</v>
          </cell>
          <cell r="AB18">
            <v>1.67</v>
          </cell>
          <cell r="AC18">
            <v>1.67</v>
          </cell>
          <cell r="AD18">
            <v>1.67</v>
          </cell>
          <cell r="AE18">
            <v>1.67</v>
          </cell>
          <cell r="AF18">
            <v>1.67</v>
          </cell>
        </row>
        <row r="19">
          <cell r="D19">
            <v>1.61</v>
          </cell>
          <cell r="E19">
            <v>1.61</v>
          </cell>
          <cell r="F19">
            <v>1.61</v>
          </cell>
          <cell r="G19">
            <v>1.61</v>
          </cell>
          <cell r="H19">
            <v>1.73</v>
          </cell>
          <cell r="I19">
            <v>1.73</v>
          </cell>
          <cell r="J19">
            <v>1.73</v>
          </cell>
          <cell r="K19">
            <v>1.73</v>
          </cell>
          <cell r="L19">
            <v>1.73</v>
          </cell>
          <cell r="M19">
            <v>1.73</v>
          </cell>
          <cell r="N19">
            <v>1.73</v>
          </cell>
          <cell r="O19">
            <v>1.73</v>
          </cell>
          <cell r="P19">
            <v>1.73</v>
          </cell>
          <cell r="Q19">
            <v>1.73</v>
          </cell>
          <cell r="R19">
            <v>1.73</v>
          </cell>
          <cell r="S19">
            <v>1.73</v>
          </cell>
          <cell r="T19">
            <v>1.73</v>
          </cell>
          <cell r="U19">
            <v>1.73</v>
          </cell>
          <cell r="V19">
            <v>1.73</v>
          </cell>
          <cell r="W19">
            <v>1.73</v>
          </cell>
          <cell r="X19">
            <v>1.73</v>
          </cell>
          <cell r="Y19">
            <v>1.73</v>
          </cell>
          <cell r="Z19">
            <v>1.73</v>
          </cell>
          <cell r="AA19">
            <v>1.73</v>
          </cell>
          <cell r="AB19">
            <v>1.73</v>
          </cell>
          <cell r="AC19">
            <v>1.73</v>
          </cell>
          <cell r="AD19">
            <v>1.73</v>
          </cell>
          <cell r="AE19">
            <v>1.73</v>
          </cell>
          <cell r="AF19">
            <v>1.73</v>
          </cell>
        </row>
        <row r="20">
          <cell r="D20">
            <v>1.61</v>
          </cell>
          <cell r="E20">
            <v>1.61</v>
          </cell>
          <cell r="F20">
            <v>1.61</v>
          </cell>
          <cell r="G20">
            <v>1.61</v>
          </cell>
          <cell r="H20">
            <v>1.73</v>
          </cell>
          <cell r="I20">
            <v>1.73</v>
          </cell>
          <cell r="J20">
            <v>1.73</v>
          </cell>
          <cell r="K20">
            <v>1.73</v>
          </cell>
          <cell r="L20">
            <v>1.73</v>
          </cell>
          <cell r="M20">
            <v>1.73</v>
          </cell>
          <cell r="N20">
            <v>1.73</v>
          </cell>
          <cell r="O20">
            <v>1.73</v>
          </cell>
          <cell r="P20">
            <v>1.73</v>
          </cell>
          <cell r="Q20">
            <v>1.73</v>
          </cell>
          <cell r="R20">
            <v>1.73</v>
          </cell>
          <cell r="S20">
            <v>1.73</v>
          </cell>
          <cell r="T20">
            <v>1.73</v>
          </cell>
          <cell r="U20">
            <v>1.73</v>
          </cell>
          <cell r="V20">
            <v>1.73</v>
          </cell>
          <cell r="W20">
            <v>1.73</v>
          </cell>
          <cell r="X20">
            <v>1.73</v>
          </cell>
          <cell r="Y20">
            <v>1.73</v>
          </cell>
          <cell r="Z20">
            <v>1.73</v>
          </cell>
          <cell r="AA20">
            <v>1.73</v>
          </cell>
          <cell r="AB20">
            <v>1.73</v>
          </cell>
          <cell r="AC20">
            <v>1.73</v>
          </cell>
          <cell r="AD20">
            <v>1.73</v>
          </cell>
          <cell r="AE20">
            <v>1.73</v>
          </cell>
          <cell r="AF20">
            <v>1.73</v>
          </cell>
        </row>
        <row r="21">
          <cell r="D21">
            <v>1.61</v>
          </cell>
          <cell r="E21">
            <v>1.61</v>
          </cell>
          <cell r="F21">
            <v>1.61</v>
          </cell>
          <cell r="G21">
            <v>1.61</v>
          </cell>
          <cell r="H21">
            <v>1.73</v>
          </cell>
          <cell r="I21">
            <v>1.73</v>
          </cell>
          <cell r="J21">
            <v>1.73</v>
          </cell>
          <cell r="K21">
            <v>1.73</v>
          </cell>
          <cell r="L21">
            <v>1.73</v>
          </cell>
          <cell r="M21">
            <v>1.73</v>
          </cell>
          <cell r="N21">
            <v>1.73</v>
          </cell>
          <cell r="O21">
            <v>1.73</v>
          </cell>
          <cell r="P21">
            <v>1.73</v>
          </cell>
          <cell r="Q21">
            <v>1.73</v>
          </cell>
          <cell r="R21">
            <v>1.73</v>
          </cell>
          <cell r="S21">
            <v>1.73</v>
          </cell>
          <cell r="T21">
            <v>1.73</v>
          </cell>
          <cell r="U21">
            <v>1.73</v>
          </cell>
          <cell r="V21">
            <v>1.73</v>
          </cell>
          <cell r="W21">
            <v>1.73</v>
          </cell>
          <cell r="X21">
            <v>1.73</v>
          </cell>
          <cell r="Y21">
            <v>1.73</v>
          </cell>
          <cell r="Z21">
            <v>1.73</v>
          </cell>
          <cell r="AA21">
            <v>1.73</v>
          </cell>
          <cell r="AB21">
            <v>1.73</v>
          </cell>
          <cell r="AC21">
            <v>1.73</v>
          </cell>
          <cell r="AD21">
            <v>1.73</v>
          </cell>
          <cell r="AE21">
            <v>1.73</v>
          </cell>
          <cell r="AF21">
            <v>1.73</v>
          </cell>
        </row>
        <row r="22">
          <cell r="D22">
            <v>1.61</v>
          </cell>
          <cell r="E22">
            <v>1.61</v>
          </cell>
          <cell r="F22">
            <v>1.61</v>
          </cell>
          <cell r="G22">
            <v>1.61</v>
          </cell>
          <cell r="H22">
            <v>1.73</v>
          </cell>
          <cell r="I22">
            <v>1.73</v>
          </cell>
          <cell r="J22">
            <v>1.73</v>
          </cell>
          <cell r="K22">
            <v>1.73</v>
          </cell>
          <cell r="L22">
            <v>1.73</v>
          </cell>
          <cell r="M22">
            <v>1.73</v>
          </cell>
          <cell r="N22">
            <v>1.73</v>
          </cell>
          <cell r="O22">
            <v>1.73</v>
          </cell>
          <cell r="P22">
            <v>1.73</v>
          </cell>
          <cell r="Q22">
            <v>1.73</v>
          </cell>
          <cell r="R22">
            <v>1.73</v>
          </cell>
          <cell r="S22">
            <v>1.73</v>
          </cell>
          <cell r="T22">
            <v>1.73</v>
          </cell>
          <cell r="U22">
            <v>1.73</v>
          </cell>
          <cell r="V22">
            <v>1.73</v>
          </cell>
          <cell r="W22">
            <v>1.73</v>
          </cell>
          <cell r="X22">
            <v>1.73</v>
          </cell>
          <cell r="Y22">
            <v>1.73</v>
          </cell>
          <cell r="Z22">
            <v>1.73</v>
          </cell>
          <cell r="AA22">
            <v>1.73</v>
          </cell>
          <cell r="AB22">
            <v>1.73</v>
          </cell>
          <cell r="AC22">
            <v>1.73</v>
          </cell>
          <cell r="AD22">
            <v>1.73</v>
          </cell>
          <cell r="AE22">
            <v>1.73</v>
          </cell>
          <cell r="AF22">
            <v>1.73</v>
          </cell>
        </row>
        <row r="23">
          <cell r="D23">
            <v>1.61</v>
          </cell>
          <cell r="E23">
            <v>1.61</v>
          </cell>
          <cell r="F23">
            <v>1.61</v>
          </cell>
          <cell r="G23">
            <v>1.61</v>
          </cell>
          <cell r="H23">
            <v>1.73</v>
          </cell>
          <cell r="I23">
            <v>1.73</v>
          </cell>
          <cell r="J23">
            <v>1.73</v>
          </cell>
          <cell r="K23">
            <v>1.73</v>
          </cell>
          <cell r="L23">
            <v>1.73</v>
          </cell>
          <cell r="M23">
            <v>1.73</v>
          </cell>
          <cell r="N23">
            <v>1.73</v>
          </cell>
          <cell r="O23">
            <v>1.73</v>
          </cell>
          <cell r="P23">
            <v>1.73</v>
          </cell>
          <cell r="Q23">
            <v>1.73</v>
          </cell>
          <cell r="R23">
            <v>1.73</v>
          </cell>
          <cell r="S23">
            <v>1.73</v>
          </cell>
          <cell r="T23">
            <v>1.73</v>
          </cell>
          <cell r="U23">
            <v>1.73</v>
          </cell>
          <cell r="V23">
            <v>1.73</v>
          </cell>
          <cell r="W23">
            <v>1.73</v>
          </cell>
          <cell r="X23">
            <v>1.73</v>
          </cell>
          <cell r="Y23">
            <v>1.73</v>
          </cell>
          <cell r="Z23">
            <v>1.73</v>
          </cell>
          <cell r="AA23">
            <v>1.73</v>
          </cell>
          <cell r="AB23">
            <v>1.73</v>
          </cell>
          <cell r="AC23">
            <v>1.73</v>
          </cell>
          <cell r="AD23">
            <v>1.73</v>
          </cell>
          <cell r="AE23">
            <v>1.73</v>
          </cell>
          <cell r="AF23">
            <v>1.73</v>
          </cell>
        </row>
        <row r="24">
          <cell r="D24">
            <v>1.61</v>
          </cell>
          <cell r="E24">
            <v>1.61</v>
          </cell>
          <cell r="F24">
            <v>1.61</v>
          </cell>
          <cell r="G24">
            <v>1.61</v>
          </cell>
          <cell r="H24">
            <v>1.73</v>
          </cell>
          <cell r="I24">
            <v>1.73</v>
          </cell>
          <cell r="J24">
            <v>1.73</v>
          </cell>
          <cell r="K24">
            <v>1.73</v>
          </cell>
          <cell r="L24">
            <v>1.73</v>
          </cell>
          <cell r="M24">
            <v>1.73</v>
          </cell>
          <cell r="N24">
            <v>1.73</v>
          </cell>
          <cell r="O24">
            <v>1.73</v>
          </cell>
          <cell r="P24">
            <v>1.73</v>
          </cell>
          <cell r="Q24">
            <v>1.73</v>
          </cell>
          <cell r="R24">
            <v>1.73</v>
          </cell>
          <cell r="S24">
            <v>1.73</v>
          </cell>
          <cell r="T24">
            <v>1.73</v>
          </cell>
          <cell r="U24">
            <v>1.73</v>
          </cell>
          <cell r="V24">
            <v>1.73</v>
          </cell>
          <cell r="W24">
            <v>1.73</v>
          </cell>
          <cell r="X24">
            <v>1.73</v>
          </cell>
          <cell r="Y24">
            <v>1.73</v>
          </cell>
          <cell r="Z24">
            <v>1.73</v>
          </cell>
          <cell r="AA24">
            <v>1.73</v>
          </cell>
          <cell r="AB24">
            <v>1.73</v>
          </cell>
          <cell r="AC24">
            <v>1.73</v>
          </cell>
          <cell r="AD24">
            <v>1.73</v>
          </cell>
          <cell r="AE24">
            <v>1.73</v>
          </cell>
          <cell r="AF24">
            <v>1.73</v>
          </cell>
        </row>
        <row r="25">
          <cell r="D25">
            <v>1.61</v>
          </cell>
          <cell r="E25">
            <v>1.61</v>
          </cell>
          <cell r="F25">
            <v>1.61</v>
          </cell>
          <cell r="G25">
            <v>1.61</v>
          </cell>
          <cell r="H25">
            <v>1.73</v>
          </cell>
          <cell r="I25">
            <v>1.73</v>
          </cell>
          <cell r="J25">
            <v>1.73</v>
          </cell>
          <cell r="K25">
            <v>1.73</v>
          </cell>
          <cell r="L25">
            <v>1.73</v>
          </cell>
          <cell r="M25">
            <v>1.73</v>
          </cell>
          <cell r="N25">
            <v>1.73</v>
          </cell>
          <cell r="O25">
            <v>1.73</v>
          </cell>
          <cell r="P25">
            <v>1.73</v>
          </cell>
          <cell r="Q25">
            <v>1.73</v>
          </cell>
          <cell r="R25">
            <v>1.73</v>
          </cell>
          <cell r="S25">
            <v>1.73</v>
          </cell>
          <cell r="T25">
            <v>1.73</v>
          </cell>
          <cell r="U25">
            <v>1.73</v>
          </cell>
          <cell r="V25">
            <v>1.73</v>
          </cell>
          <cell r="W25">
            <v>1.73</v>
          </cell>
          <cell r="X25">
            <v>1.73</v>
          </cell>
          <cell r="Y25">
            <v>1.73</v>
          </cell>
          <cell r="Z25">
            <v>1.73</v>
          </cell>
          <cell r="AA25">
            <v>1.73</v>
          </cell>
          <cell r="AB25">
            <v>1.73</v>
          </cell>
          <cell r="AC25">
            <v>1.73</v>
          </cell>
          <cell r="AD25">
            <v>1.73</v>
          </cell>
          <cell r="AE25">
            <v>1.73</v>
          </cell>
          <cell r="AF25">
            <v>1.73</v>
          </cell>
        </row>
        <row r="26">
          <cell r="D26">
            <v>1.61</v>
          </cell>
          <cell r="E26">
            <v>1.61</v>
          </cell>
          <cell r="F26">
            <v>1.61</v>
          </cell>
          <cell r="G26">
            <v>1.61</v>
          </cell>
          <cell r="H26">
            <v>1.73</v>
          </cell>
          <cell r="I26">
            <v>1.73</v>
          </cell>
          <cell r="J26">
            <v>1.73</v>
          </cell>
          <cell r="K26">
            <v>1.73</v>
          </cell>
          <cell r="L26">
            <v>1.73</v>
          </cell>
          <cell r="M26">
            <v>1.73</v>
          </cell>
          <cell r="N26">
            <v>1.73</v>
          </cell>
          <cell r="O26">
            <v>1.73</v>
          </cell>
          <cell r="P26">
            <v>1.73</v>
          </cell>
          <cell r="Q26">
            <v>1.73</v>
          </cell>
          <cell r="R26">
            <v>1.73</v>
          </cell>
          <cell r="S26">
            <v>1.73</v>
          </cell>
          <cell r="T26">
            <v>1.73</v>
          </cell>
          <cell r="U26">
            <v>1.73</v>
          </cell>
          <cell r="V26">
            <v>1.73</v>
          </cell>
          <cell r="W26">
            <v>1.73</v>
          </cell>
          <cell r="X26">
            <v>1.73</v>
          </cell>
          <cell r="Y26">
            <v>1.73</v>
          </cell>
          <cell r="Z26">
            <v>1.73</v>
          </cell>
          <cell r="AA26">
            <v>1.73</v>
          </cell>
          <cell r="AB26">
            <v>1.73</v>
          </cell>
          <cell r="AC26">
            <v>1.73</v>
          </cell>
          <cell r="AD26">
            <v>1.73</v>
          </cell>
          <cell r="AE26">
            <v>1.73</v>
          </cell>
          <cell r="AF26">
            <v>1.73</v>
          </cell>
        </row>
        <row r="27">
          <cell r="D27">
            <v>1.61</v>
          </cell>
          <cell r="E27">
            <v>1.61</v>
          </cell>
          <cell r="F27">
            <v>1.61</v>
          </cell>
          <cell r="G27">
            <v>1.61</v>
          </cell>
          <cell r="H27">
            <v>1.73</v>
          </cell>
          <cell r="I27">
            <v>1.73</v>
          </cell>
          <cell r="J27">
            <v>1.73</v>
          </cell>
          <cell r="K27">
            <v>1.73</v>
          </cell>
          <cell r="L27">
            <v>1.73</v>
          </cell>
          <cell r="M27">
            <v>1.73</v>
          </cell>
          <cell r="N27">
            <v>1.73</v>
          </cell>
          <cell r="O27">
            <v>1.73</v>
          </cell>
          <cell r="P27">
            <v>1.73</v>
          </cell>
          <cell r="Q27">
            <v>1.73</v>
          </cell>
          <cell r="R27">
            <v>1.73</v>
          </cell>
          <cell r="S27">
            <v>1.73</v>
          </cell>
          <cell r="T27">
            <v>1.73</v>
          </cell>
          <cell r="U27">
            <v>1.73</v>
          </cell>
          <cell r="V27">
            <v>1.73</v>
          </cell>
          <cell r="W27">
            <v>1.73</v>
          </cell>
          <cell r="X27">
            <v>1.73</v>
          </cell>
          <cell r="Y27">
            <v>1.73</v>
          </cell>
          <cell r="Z27">
            <v>1.73</v>
          </cell>
          <cell r="AA27">
            <v>1.73</v>
          </cell>
          <cell r="AB27">
            <v>1.73</v>
          </cell>
          <cell r="AC27">
            <v>1.73</v>
          </cell>
          <cell r="AD27">
            <v>1.73</v>
          </cell>
          <cell r="AE27">
            <v>1.73</v>
          </cell>
          <cell r="AF27">
            <v>1.73</v>
          </cell>
        </row>
        <row r="28">
          <cell r="D28">
            <v>1.61</v>
          </cell>
          <cell r="E28">
            <v>1.61</v>
          </cell>
          <cell r="F28">
            <v>1.61</v>
          </cell>
          <cell r="G28">
            <v>1.61</v>
          </cell>
          <cell r="H28">
            <v>1.73</v>
          </cell>
          <cell r="I28">
            <v>1.73</v>
          </cell>
          <cell r="J28">
            <v>1.73</v>
          </cell>
          <cell r="K28">
            <v>1.73</v>
          </cell>
          <cell r="L28">
            <v>1.73</v>
          </cell>
          <cell r="M28">
            <v>1.73</v>
          </cell>
          <cell r="N28">
            <v>1.73</v>
          </cell>
          <cell r="O28">
            <v>1.73</v>
          </cell>
          <cell r="P28">
            <v>1.73</v>
          </cell>
          <cell r="Q28">
            <v>1.73</v>
          </cell>
          <cell r="R28">
            <v>1.73</v>
          </cell>
          <cell r="S28">
            <v>1.73</v>
          </cell>
          <cell r="T28">
            <v>1.73</v>
          </cell>
          <cell r="U28">
            <v>1.73</v>
          </cell>
          <cell r="V28">
            <v>1.73</v>
          </cell>
          <cell r="W28">
            <v>1.73</v>
          </cell>
          <cell r="X28">
            <v>1.73</v>
          </cell>
          <cell r="Y28">
            <v>1.73</v>
          </cell>
          <cell r="Z28">
            <v>1.73</v>
          </cell>
          <cell r="AA28">
            <v>1.73</v>
          </cell>
          <cell r="AB28">
            <v>1.73</v>
          </cell>
          <cell r="AC28">
            <v>1.73</v>
          </cell>
          <cell r="AD28">
            <v>1.73</v>
          </cell>
          <cell r="AE28">
            <v>1.73</v>
          </cell>
          <cell r="AF28">
            <v>1.73</v>
          </cell>
        </row>
        <row r="29">
          <cell r="D29">
            <v>1.73</v>
          </cell>
          <cell r="E29">
            <v>1.73</v>
          </cell>
          <cell r="F29">
            <v>1.73</v>
          </cell>
          <cell r="G29">
            <v>1.73</v>
          </cell>
          <cell r="H29">
            <v>1.85</v>
          </cell>
          <cell r="I29">
            <v>1.85</v>
          </cell>
          <cell r="J29">
            <v>1.85</v>
          </cell>
          <cell r="K29">
            <v>1.85</v>
          </cell>
          <cell r="L29">
            <v>1.85</v>
          </cell>
          <cell r="M29">
            <v>1.85</v>
          </cell>
          <cell r="N29">
            <v>1.85</v>
          </cell>
          <cell r="O29">
            <v>1.85</v>
          </cell>
          <cell r="P29">
            <v>1.85</v>
          </cell>
          <cell r="Q29">
            <v>1.85</v>
          </cell>
          <cell r="R29">
            <v>1.85</v>
          </cell>
          <cell r="S29">
            <v>1.85</v>
          </cell>
          <cell r="T29">
            <v>1.85</v>
          </cell>
          <cell r="U29">
            <v>1.85</v>
          </cell>
          <cell r="V29">
            <v>1.85</v>
          </cell>
          <cell r="W29">
            <v>1.85</v>
          </cell>
          <cell r="X29">
            <v>1.85</v>
          </cell>
          <cell r="Y29">
            <v>1.85</v>
          </cell>
          <cell r="Z29">
            <v>1.85</v>
          </cell>
          <cell r="AA29">
            <v>1.85</v>
          </cell>
          <cell r="AB29">
            <v>1.85</v>
          </cell>
          <cell r="AC29">
            <v>1.85</v>
          </cell>
          <cell r="AD29">
            <v>1.85</v>
          </cell>
          <cell r="AE29">
            <v>1.85</v>
          </cell>
          <cell r="AF29">
            <v>1.85</v>
          </cell>
        </row>
        <row r="30">
          <cell r="D30">
            <v>1.73</v>
          </cell>
          <cell r="E30">
            <v>1.73</v>
          </cell>
          <cell r="F30">
            <v>1.73</v>
          </cell>
          <cell r="G30">
            <v>1.73</v>
          </cell>
          <cell r="H30">
            <v>1.85</v>
          </cell>
          <cell r="I30">
            <v>1.85</v>
          </cell>
          <cell r="J30">
            <v>1.85</v>
          </cell>
          <cell r="K30">
            <v>1.85</v>
          </cell>
          <cell r="L30">
            <v>1.85</v>
          </cell>
          <cell r="M30">
            <v>1.85</v>
          </cell>
          <cell r="N30">
            <v>1.85</v>
          </cell>
          <cell r="O30">
            <v>1.85</v>
          </cell>
          <cell r="P30">
            <v>1.85</v>
          </cell>
          <cell r="Q30">
            <v>1.85</v>
          </cell>
          <cell r="R30">
            <v>1.85</v>
          </cell>
          <cell r="S30">
            <v>1.85</v>
          </cell>
          <cell r="T30">
            <v>1.85</v>
          </cell>
          <cell r="U30">
            <v>1.85</v>
          </cell>
          <cell r="V30">
            <v>1.85</v>
          </cell>
          <cell r="W30">
            <v>1.85</v>
          </cell>
          <cell r="X30">
            <v>1.85</v>
          </cell>
          <cell r="Y30">
            <v>1.85</v>
          </cell>
          <cell r="Z30">
            <v>1.85</v>
          </cell>
          <cell r="AA30">
            <v>1.85</v>
          </cell>
          <cell r="AB30">
            <v>1.85</v>
          </cell>
          <cell r="AC30">
            <v>1.85</v>
          </cell>
          <cell r="AD30">
            <v>1.85</v>
          </cell>
          <cell r="AE30">
            <v>1.85</v>
          </cell>
          <cell r="AF30">
            <v>1.85</v>
          </cell>
        </row>
        <row r="31">
          <cell r="D31">
            <v>1.73</v>
          </cell>
          <cell r="E31">
            <v>1.73</v>
          </cell>
          <cell r="F31">
            <v>1.73</v>
          </cell>
          <cell r="G31">
            <v>1.73</v>
          </cell>
          <cell r="H31">
            <v>1.85</v>
          </cell>
          <cell r="I31">
            <v>1.85</v>
          </cell>
          <cell r="J31">
            <v>1.85</v>
          </cell>
          <cell r="K31">
            <v>1.85</v>
          </cell>
          <cell r="L31">
            <v>1.85</v>
          </cell>
          <cell r="M31">
            <v>1.85</v>
          </cell>
          <cell r="N31">
            <v>1.85</v>
          </cell>
          <cell r="O31">
            <v>1.85</v>
          </cell>
          <cell r="P31">
            <v>1.85</v>
          </cell>
          <cell r="Q31">
            <v>1.85</v>
          </cell>
          <cell r="R31">
            <v>1.85</v>
          </cell>
          <cell r="S31">
            <v>1.85</v>
          </cell>
          <cell r="T31">
            <v>1.85</v>
          </cell>
          <cell r="U31">
            <v>1.85</v>
          </cell>
          <cell r="V31">
            <v>1.85</v>
          </cell>
          <cell r="W31">
            <v>1.85</v>
          </cell>
          <cell r="X31">
            <v>1.85</v>
          </cell>
          <cell r="Y31">
            <v>1.85</v>
          </cell>
          <cell r="Z31">
            <v>1.85</v>
          </cell>
          <cell r="AA31">
            <v>1.85</v>
          </cell>
          <cell r="AB31">
            <v>1.85</v>
          </cell>
          <cell r="AC31">
            <v>1.85</v>
          </cell>
          <cell r="AD31">
            <v>1.85</v>
          </cell>
          <cell r="AE31">
            <v>1.85</v>
          </cell>
          <cell r="AF31">
            <v>1.85</v>
          </cell>
        </row>
        <row r="32">
          <cell r="D32">
            <v>1.73</v>
          </cell>
          <cell r="E32">
            <v>1.73</v>
          </cell>
          <cell r="F32">
            <v>1.73</v>
          </cell>
          <cell r="G32">
            <v>1.73</v>
          </cell>
          <cell r="H32">
            <v>1.85</v>
          </cell>
          <cell r="I32">
            <v>1.85</v>
          </cell>
          <cell r="J32">
            <v>1.85</v>
          </cell>
          <cell r="K32">
            <v>1.85</v>
          </cell>
          <cell r="L32">
            <v>1.85</v>
          </cell>
          <cell r="M32">
            <v>1.85</v>
          </cell>
          <cell r="N32">
            <v>1.85</v>
          </cell>
          <cell r="O32">
            <v>1.85</v>
          </cell>
          <cell r="P32">
            <v>1.85</v>
          </cell>
          <cell r="Q32">
            <v>1.85</v>
          </cell>
          <cell r="R32">
            <v>1.85</v>
          </cell>
          <cell r="S32">
            <v>1.85</v>
          </cell>
          <cell r="T32">
            <v>1.85</v>
          </cell>
          <cell r="U32">
            <v>1.85</v>
          </cell>
          <cell r="V32">
            <v>1.85</v>
          </cell>
          <cell r="W32">
            <v>1.85</v>
          </cell>
          <cell r="X32">
            <v>1.85</v>
          </cell>
          <cell r="Y32">
            <v>1.85</v>
          </cell>
          <cell r="Z32">
            <v>1.85</v>
          </cell>
          <cell r="AA32">
            <v>1.85</v>
          </cell>
          <cell r="AB32">
            <v>1.85</v>
          </cell>
          <cell r="AC32">
            <v>1.85</v>
          </cell>
          <cell r="AD32">
            <v>1.85</v>
          </cell>
          <cell r="AE32">
            <v>1.85</v>
          </cell>
          <cell r="AF32">
            <v>1.85</v>
          </cell>
        </row>
        <row r="33">
          <cell r="D33">
            <v>1.73</v>
          </cell>
          <cell r="E33">
            <v>1.73</v>
          </cell>
          <cell r="F33">
            <v>1.73</v>
          </cell>
          <cell r="G33">
            <v>1.73</v>
          </cell>
          <cell r="H33">
            <v>1.85</v>
          </cell>
          <cell r="I33">
            <v>1.85</v>
          </cell>
          <cell r="J33">
            <v>1.85</v>
          </cell>
          <cell r="K33">
            <v>1.85</v>
          </cell>
          <cell r="L33">
            <v>1.85</v>
          </cell>
          <cell r="M33">
            <v>1.85</v>
          </cell>
          <cell r="N33">
            <v>1.85</v>
          </cell>
          <cell r="O33">
            <v>1.85</v>
          </cell>
          <cell r="P33">
            <v>1.85</v>
          </cell>
          <cell r="Q33">
            <v>1.85</v>
          </cell>
          <cell r="R33">
            <v>1.85</v>
          </cell>
          <cell r="S33">
            <v>1.85</v>
          </cell>
          <cell r="T33">
            <v>1.85</v>
          </cell>
          <cell r="U33">
            <v>1.85</v>
          </cell>
          <cell r="V33">
            <v>1.85</v>
          </cell>
          <cell r="W33">
            <v>1.85</v>
          </cell>
          <cell r="X33">
            <v>1.85</v>
          </cell>
          <cell r="Y33">
            <v>1.85</v>
          </cell>
          <cell r="Z33">
            <v>1.85</v>
          </cell>
          <cell r="AA33">
            <v>1.85</v>
          </cell>
          <cell r="AB33">
            <v>1.85</v>
          </cell>
          <cell r="AC33">
            <v>1.85</v>
          </cell>
          <cell r="AD33">
            <v>1.85</v>
          </cell>
          <cell r="AE33">
            <v>1.85</v>
          </cell>
          <cell r="AF33">
            <v>1.85</v>
          </cell>
        </row>
        <row r="34">
          <cell r="D34">
            <v>1.73</v>
          </cell>
          <cell r="E34">
            <v>1.73</v>
          </cell>
          <cell r="F34">
            <v>1.73</v>
          </cell>
          <cell r="G34">
            <v>1.73</v>
          </cell>
          <cell r="H34">
            <v>1.85</v>
          </cell>
          <cell r="I34">
            <v>1.85</v>
          </cell>
          <cell r="J34">
            <v>1.85</v>
          </cell>
          <cell r="K34">
            <v>1.85</v>
          </cell>
          <cell r="L34">
            <v>1.85</v>
          </cell>
          <cell r="M34">
            <v>1.85</v>
          </cell>
          <cell r="N34">
            <v>1.85</v>
          </cell>
          <cell r="O34">
            <v>1.85</v>
          </cell>
          <cell r="P34">
            <v>1.85</v>
          </cell>
          <cell r="Q34">
            <v>1.85</v>
          </cell>
          <cell r="R34">
            <v>1.85</v>
          </cell>
          <cell r="S34">
            <v>1.85</v>
          </cell>
          <cell r="T34">
            <v>1.85</v>
          </cell>
          <cell r="U34">
            <v>1.85</v>
          </cell>
          <cell r="V34">
            <v>1.85</v>
          </cell>
          <cell r="W34">
            <v>1.85</v>
          </cell>
          <cell r="X34">
            <v>1.85</v>
          </cell>
          <cell r="Y34">
            <v>1.85</v>
          </cell>
          <cell r="Z34">
            <v>1.85</v>
          </cell>
          <cell r="AA34">
            <v>1.85</v>
          </cell>
          <cell r="AB34">
            <v>1.85</v>
          </cell>
          <cell r="AC34">
            <v>1.85</v>
          </cell>
          <cell r="AD34">
            <v>1.85</v>
          </cell>
          <cell r="AE34">
            <v>1.85</v>
          </cell>
          <cell r="AF34">
            <v>1.85</v>
          </cell>
        </row>
        <row r="35">
          <cell r="D35">
            <v>1.73</v>
          </cell>
          <cell r="E35">
            <v>1.73</v>
          </cell>
          <cell r="F35">
            <v>1.73</v>
          </cell>
          <cell r="G35">
            <v>1.73</v>
          </cell>
          <cell r="H35">
            <v>1.85</v>
          </cell>
          <cell r="I35">
            <v>1.85</v>
          </cell>
          <cell r="J35">
            <v>1.85</v>
          </cell>
          <cell r="K35">
            <v>1.85</v>
          </cell>
          <cell r="L35">
            <v>1.85</v>
          </cell>
          <cell r="M35">
            <v>1.85</v>
          </cell>
          <cell r="N35">
            <v>1.85</v>
          </cell>
          <cell r="O35">
            <v>1.85</v>
          </cell>
          <cell r="P35">
            <v>1.85</v>
          </cell>
          <cell r="Q35">
            <v>1.85</v>
          </cell>
          <cell r="R35">
            <v>1.85</v>
          </cell>
          <cell r="S35">
            <v>1.85</v>
          </cell>
          <cell r="T35">
            <v>1.85</v>
          </cell>
          <cell r="U35">
            <v>1.85</v>
          </cell>
          <cell r="V35">
            <v>1.85</v>
          </cell>
          <cell r="W35">
            <v>1.85</v>
          </cell>
          <cell r="X35">
            <v>1.85</v>
          </cell>
          <cell r="Y35">
            <v>1.85</v>
          </cell>
          <cell r="Z35">
            <v>1.85</v>
          </cell>
          <cell r="AA35">
            <v>1.85</v>
          </cell>
          <cell r="AB35">
            <v>1.85</v>
          </cell>
          <cell r="AC35">
            <v>1.85</v>
          </cell>
          <cell r="AD35">
            <v>1.85</v>
          </cell>
          <cell r="AE35">
            <v>1.85</v>
          </cell>
          <cell r="AF35">
            <v>1.85</v>
          </cell>
        </row>
        <row r="36">
          <cell r="D36">
            <v>1.73</v>
          </cell>
          <cell r="E36">
            <v>1.73</v>
          </cell>
          <cell r="F36">
            <v>1.73</v>
          </cell>
          <cell r="G36">
            <v>1.73</v>
          </cell>
          <cell r="H36">
            <v>1.85</v>
          </cell>
          <cell r="I36">
            <v>1.85</v>
          </cell>
          <cell r="J36">
            <v>1.85</v>
          </cell>
          <cell r="K36">
            <v>1.85</v>
          </cell>
          <cell r="L36">
            <v>1.85</v>
          </cell>
          <cell r="M36">
            <v>1.85</v>
          </cell>
          <cell r="N36">
            <v>1.85</v>
          </cell>
          <cell r="O36">
            <v>1.85</v>
          </cell>
          <cell r="P36">
            <v>1.85</v>
          </cell>
          <cell r="Q36">
            <v>1.85</v>
          </cell>
          <cell r="R36">
            <v>1.85</v>
          </cell>
          <cell r="S36">
            <v>1.85</v>
          </cell>
          <cell r="T36">
            <v>1.85</v>
          </cell>
          <cell r="U36">
            <v>1.85</v>
          </cell>
          <cell r="V36">
            <v>1.85</v>
          </cell>
          <cell r="W36">
            <v>1.85</v>
          </cell>
          <cell r="X36">
            <v>1.85</v>
          </cell>
          <cell r="Y36">
            <v>1.85</v>
          </cell>
          <cell r="Z36">
            <v>1.85</v>
          </cell>
          <cell r="AA36">
            <v>1.85</v>
          </cell>
          <cell r="AB36">
            <v>1.85</v>
          </cell>
          <cell r="AC36">
            <v>1.85</v>
          </cell>
          <cell r="AD36">
            <v>1.85</v>
          </cell>
          <cell r="AE36">
            <v>1.85</v>
          </cell>
          <cell r="AF36">
            <v>1.85</v>
          </cell>
        </row>
        <row r="37">
          <cell r="D37">
            <v>1.73</v>
          </cell>
          <cell r="E37">
            <v>1.73</v>
          </cell>
          <cell r="F37">
            <v>1.73</v>
          </cell>
          <cell r="G37">
            <v>1.73</v>
          </cell>
          <cell r="H37">
            <v>1.85</v>
          </cell>
          <cell r="I37">
            <v>1.85</v>
          </cell>
          <cell r="J37">
            <v>1.85</v>
          </cell>
          <cell r="K37">
            <v>1.85</v>
          </cell>
          <cell r="L37">
            <v>1.85</v>
          </cell>
          <cell r="M37">
            <v>1.85</v>
          </cell>
          <cell r="N37">
            <v>1.85</v>
          </cell>
          <cell r="O37">
            <v>1.85</v>
          </cell>
          <cell r="P37">
            <v>1.85</v>
          </cell>
          <cell r="Q37">
            <v>1.85</v>
          </cell>
          <cell r="R37">
            <v>1.85</v>
          </cell>
          <cell r="S37">
            <v>1.85</v>
          </cell>
          <cell r="T37">
            <v>1.85</v>
          </cell>
          <cell r="U37">
            <v>1.85</v>
          </cell>
          <cell r="V37">
            <v>1.85</v>
          </cell>
          <cell r="W37">
            <v>1.85</v>
          </cell>
          <cell r="X37">
            <v>1.85</v>
          </cell>
          <cell r="Y37">
            <v>1.85</v>
          </cell>
          <cell r="Z37">
            <v>1.85</v>
          </cell>
          <cell r="AA37">
            <v>1.85</v>
          </cell>
          <cell r="AB37">
            <v>1.85</v>
          </cell>
          <cell r="AC37">
            <v>1.85</v>
          </cell>
          <cell r="AD37">
            <v>1.85</v>
          </cell>
          <cell r="AE37">
            <v>1.85</v>
          </cell>
          <cell r="AF37">
            <v>1.85</v>
          </cell>
        </row>
        <row r="38">
          <cell r="D38">
            <v>1.73</v>
          </cell>
          <cell r="E38">
            <v>1.73</v>
          </cell>
          <cell r="F38">
            <v>1.73</v>
          </cell>
          <cell r="G38">
            <v>1.73</v>
          </cell>
          <cell r="H38">
            <v>1.85</v>
          </cell>
          <cell r="I38">
            <v>1.85</v>
          </cell>
          <cell r="J38">
            <v>1.85</v>
          </cell>
          <cell r="K38">
            <v>1.85</v>
          </cell>
          <cell r="L38">
            <v>1.85</v>
          </cell>
          <cell r="M38">
            <v>1.85</v>
          </cell>
          <cell r="N38">
            <v>1.85</v>
          </cell>
          <cell r="O38">
            <v>1.85</v>
          </cell>
          <cell r="P38">
            <v>1.85</v>
          </cell>
          <cell r="Q38">
            <v>1.85</v>
          </cell>
          <cell r="R38">
            <v>1.85</v>
          </cell>
          <cell r="S38">
            <v>1.85</v>
          </cell>
          <cell r="T38">
            <v>1.85</v>
          </cell>
          <cell r="U38">
            <v>1.85</v>
          </cell>
          <cell r="V38">
            <v>1.85</v>
          </cell>
          <cell r="W38">
            <v>1.85</v>
          </cell>
          <cell r="X38">
            <v>1.85</v>
          </cell>
          <cell r="Y38">
            <v>1.85</v>
          </cell>
          <cell r="Z38">
            <v>1.85</v>
          </cell>
          <cell r="AA38">
            <v>1.85</v>
          </cell>
          <cell r="AB38">
            <v>1.85</v>
          </cell>
          <cell r="AC38">
            <v>1.85</v>
          </cell>
          <cell r="AD38">
            <v>1.85</v>
          </cell>
          <cell r="AE38">
            <v>1.85</v>
          </cell>
          <cell r="AF38">
            <v>1.85</v>
          </cell>
        </row>
        <row r="39">
          <cell r="D39">
            <v>1.88</v>
          </cell>
          <cell r="E39">
            <v>1.88</v>
          </cell>
          <cell r="F39">
            <v>1.88</v>
          </cell>
          <cell r="G39">
            <v>1.88</v>
          </cell>
          <cell r="H39">
            <v>1.9</v>
          </cell>
          <cell r="I39">
            <v>1.9</v>
          </cell>
          <cell r="J39">
            <v>1.9</v>
          </cell>
          <cell r="K39">
            <v>1.9</v>
          </cell>
          <cell r="L39">
            <v>1.9</v>
          </cell>
          <cell r="M39">
            <v>1.9</v>
          </cell>
          <cell r="N39">
            <v>1.9</v>
          </cell>
          <cell r="O39">
            <v>1.9</v>
          </cell>
          <cell r="P39">
            <v>1.9</v>
          </cell>
          <cell r="Q39">
            <v>1.9</v>
          </cell>
          <cell r="R39">
            <v>1.9</v>
          </cell>
          <cell r="S39">
            <v>1.9</v>
          </cell>
          <cell r="T39">
            <v>1.9</v>
          </cell>
          <cell r="U39">
            <v>1.9</v>
          </cell>
          <cell r="V39">
            <v>1.9</v>
          </cell>
          <cell r="W39">
            <v>1.9</v>
          </cell>
          <cell r="X39">
            <v>1.9</v>
          </cell>
          <cell r="Y39">
            <v>1.9</v>
          </cell>
          <cell r="Z39">
            <v>1.9</v>
          </cell>
          <cell r="AA39">
            <v>1.9</v>
          </cell>
          <cell r="AB39">
            <v>1.9</v>
          </cell>
          <cell r="AC39">
            <v>1.9</v>
          </cell>
          <cell r="AD39">
            <v>1.9</v>
          </cell>
          <cell r="AE39">
            <v>1.9</v>
          </cell>
          <cell r="AF39">
            <v>1.9</v>
          </cell>
        </row>
        <row r="40">
          <cell r="D40">
            <v>1.88</v>
          </cell>
          <cell r="E40">
            <v>1.88</v>
          </cell>
          <cell r="F40">
            <v>1.88</v>
          </cell>
          <cell r="G40">
            <v>1.88</v>
          </cell>
          <cell r="H40">
            <v>1.9</v>
          </cell>
          <cell r="I40">
            <v>1.9</v>
          </cell>
          <cell r="J40">
            <v>1.9</v>
          </cell>
          <cell r="K40">
            <v>1.9</v>
          </cell>
          <cell r="L40">
            <v>1.9</v>
          </cell>
          <cell r="M40">
            <v>1.9</v>
          </cell>
          <cell r="N40">
            <v>1.9</v>
          </cell>
          <cell r="O40">
            <v>1.9</v>
          </cell>
          <cell r="P40">
            <v>1.9</v>
          </cell>
          <cell r="Q40">
            <v>1.9</v>
          </cell>
          <cell r="R40">
            <v>1.9</v>
          </cell>
          <cell r="S40">
            <v>1.9</v>
          </cell>
          <cell r="T40">
            <v>1.9</v>
          </cell>
          <cell r="U40">
            <v>1.9</v>
          </cell>
          <cell r="V40">
            <v>1.9</v>
          </cell>
          <cell r="W40">
            <v>1.9</v>
          </cell>
          <cell r="X40">
            <v>1.9</v>
          </cell>
          <cell r="Y40">
            <v>1.9</v>
          </cell>
          <cell r="Z40">
            <v>1.9</v>
          </cell>
          <cell r="AA40">
            <v>1.9</v>
          </cell>
          <cell r="AB40">
            <v>1.9</v>
          </cell>
          <cell r="AC40">
            <v>1.9</v>
          </cell>
          <cell r="AD40">
            <v>1.9</v>
          </cell>
          <cell r="AE40">
            <v>1.9</v>
          </cell>
          <cell r="AF40">
            <v>1.9</v>
          </cell>
        </row>
        <row r="41">
          <cell r="D41">
            <v>1.88</v>
          </cell>
          <cell r="E41">
            <v>1.88</v>
          </cell>
          <cell r="F41">
            <v>1.88</v>
          </cell>
          <cell r="G41">
            <v>1.88</v>
          </cell>
          <cell r="H41">
            <v>1.9</v>
          </cell>
          <cell r="I41">
            <v>1.9</v>
          </cell>
          <cell r="J41">
            <v>1.9</v>
          </cell>
          <cell r="K41">
            <v>1.9</v>
          </cell>
          <cell r="L41">
            <v>1.9</v>
          </cell>
          <cell r="M41">
            <v>1.9</v>
          </cell>
          <cell r="N41">
            <v>1.9</v>
          </cell>
          <cell r="O41">
            <v>1.9</v>
          </cell>
          <cell r="P41">
            <v>1.9</v>
          </cell>
          <cell r="Q41">
            <v>1.9</v>
          </cell>
          <cell r="R41">
            <v>1.9</v>
          </cell>
          <cell r="S41">
            <v>1.9</v>
          </cell>
          <cell r="T41">
            <v>1.9</v>
          </cell>
          <cell r="U41">
            <v>1.9</v>
          </cell>
          <cell r="V41">
            <v>1.9</v>
          </cell>
          <cell r="W41">
            <v>1.9</v>
          </cell>
          <cell r="X41">
            <v>1.9</v>
          </cell>
          <cell r="Y41">
            <v>1.9</v>
          </cell>
          <cell r="Z41">
            <v>1.9</v>
          </cell>
          <cell r="AA41">
            <v>1.9</v>
          </cell>
          <cell r="AB41">
            <v>1.9</v>
          </cell>
          <cell r="AC41">
            <v>1.9</v>
          </cell>
          <cell r="AD41">
            <v>1.9</v>
          </cell>
          <cell r="AE41">
            <v>1.9</v>
          </cell>
          <cell r="AF41">
            <v>1.9</v>
          </cell>
        </row>
        <row r="42">
          <cell r="D42">
            <v>1.88</v>
          </cell>
          <cell r="E42">
            <v>1.88</v>
          </cell>
          <cell r="F42">
            <v>1.88</v>
          </cell>
          <cell r="G42">
            <v>1.88</v>
          </cell>
          <cell r="H42">
            <v>1.9</v>
          </cell>
          <cell r="I42">
            <v>1.9</v>
          </cell>
          <cell r="J42">
            <v>1.9</v>
          </cell>
          <cell r="K42">
            <v>1.9</v>
          </cell>
          <cell r="L42">
            <v>1.9</v>
          </cell>
          <cell r="M42">
            <v>1.9</v>
          </cell>
          <cell r="N42">
            <v>1.9</v>
          </cell>
          <cell r="O42">
            <v>1.9</v>
          </cell>
          <cell r="P42">
            <v>1.9</v>
          </cell>
          <cell r="Q42">
            <v>1.9</v>
          </cell>
          <cell r="R42">
            <v>1.9</v>
          </cell>
          <cell r="S42">
            <v>1.9</v>
          </cell>
          <cell r="T42">
            <v>1.9</v>
          </cell>
          <cell r="U42">
            <v>1.9</v>
          </cell>
          <cell r="V42">
            <v>1.9</v>
          </cell>
          <cell r="W42">
            <v>1.9</v>
          </cell>
          <cell r="X42">
            <v>1.9</v>
          </cell>
          <cell r="Y42">
            <v>1.9</v>
          </cell>
          <cell r="Z42">
            <v>1.9</v>
          </cell>
          <cell r="AA42">
            <v>1.9</v>
          </cell>
          <cell r="AB42">
            <v>1.9</v>
          </cell>
          <cell r="AC42">
            <v>1.9</v>
          </cell>
          <cell r="AD42">
            <v>1.9</v>
          </cell>
          <cell r="AE42">
            <v>1.9</v>
          </cell>
          <cell r="AF42">
            <v>1.9</v>
          </cell>
        </row>
        <row r="43">
          <cell r="D43">
            <v>1.88</v>
          </cell>
          <cell r="E43">
            <v>1.88</v>
          </cell>
          <cell r="F43">
            <v>1.88</v>
          </cell>
          <cell r="G43">
            <v>1.88</v>
          </cell>
          <cell r="H43">
            <v>1.9</v>
          </cell>
          <cell r="I43">
            <v>1.9</v>
          </cell>
          <cell r="J43">
            <v>1.9</v>
          </cell>
          <cell r="K43">
            <v>1.9</v>
          </cell>
          <cell r="L43">
            <v>1.9</v>
          </cell>
          <cell r="M43">
            <v>1.9</v>
          </cell>
          <cell r="N43">
            <v>1.9</v>
          </cell>
          <cell r="O43">
            <v>1.9</v>
          </cell>
          <cell r="P43">
            <v>1.9</v>
          </cell>
          <cell r="Q43">
            <v>1.9</v>
          </cell>
          <cell r="R43">
            <v>1.9</v>
          </cell>
          <cell r="S43">
            <v>1.9</v>
          </cell>
          <cell r="T43">
            <v>1.9</v>
          </cell>
          <cell r="U43">
            <v>1.9</v>
          </cell>
          <cell r="V43">
            <v>1.9</v>
          </cell>
          <cell r="W43">
            <v>1.9</v>
          </cell>
          <cell r="X43">
            <v>1.9</v>
          </cell>
          <cell r="Y43">
            <v>1.9</v>
          </cell>
          <cell r="Z43">
            <v>1.9</v>
          </cell>
          <cell r="AA43">
            <v>1.9</v>
          </cell>
          <cell r="AB43">
            <v>1.9</v>
          </cell>
          <cell r="AC43">
            <v>1.9</v>
          </cell>
          <cell r="AD43">
            <v>1.9</v>
          </cell>
          <cell r="AE43">
            <v>1.9</v>
          </cell>
          <cell r="AF43">
            <v>1.9</v>
          </cell>
        </row>
        <row r="44">
          <cell r="D44">
            <v>1.88</v>
          </cell>
          <cell r="E44">
            <v>1.88</v>
          </cell>
          <cell r="F44">
            <v>1.88</v>
          </cell>
          <cell r="G44">
            <v>1.88</v>
          </cell>
          <cell r="H44">
            <v>1.9</v>
          </cell>
          <cell r="I44">
            <v>1.9</v>
          </cell>
          <cell r="J44">
            <v>1.9</v>
          </cell>
          <cell r="K44">
            <v>1.9</v>
          </cell>
          <cell r="L44">
            <v>1.9</v>
          </cell>
          <cell r="M44">
            <v>1.9</v>
          </cell>
          <cell r="N44">
            <v>1.9</v>
          </cell>
          <cell r="O44">
            <v>1.9</v>
          </cell>
          <cell r="P44">
            <v>1.9</v>
          </cell>
          <cell r="Q44">
            <v>1.9</v>
          </cell>
          <cell r="R44">
            <v>1.9</v>
          </cell>
          <cell r="S44">
            <v>1.9</v>
          </cell>
          <cell r="T44">
            <v>1.9</v>
          </cell>
          <cell r="U44">
            <v>1.9</v>
          </cell>
          <cell r="V44">
            <v>1.9</v>
          </cell>
          <cell r="W44">
            <v>1.9</v>
          </cell>
          <cell r="X44">
            <v>1.9</v>
          </cell>
          <cell r="Y44">
            <v>1.9</v>
          </cell>
          <cell r="Z44">
            <v>1.9</v>
          </cell>
          <cell r="AA44">
            <v>1.9</v>
          </cell>
          <cell r="AB44">
            <v>1.9</v>
          </cell>
          <cell r="AC44">
            <v>1.9</v>
          </cell>
          <cell r="AD44">
            <v>1.9</v>
          </cell>
          <cell r="AE44">
            <v>1.9</v>
          </cell>
          <cell r="AF44">
            <v>1.9</v>
          </cell>
        </row>
        <row r="45">
          <cell r="D45">
            <v>1.88</v>
          </cell>
          <cell r="E45">
            <v>1.88</v>
          </cell>
          <cell r="F45">
            <v>1.88</v>
          </cell>
          <cell r="G45">
            <v>1.88</v>
          </cell>
          <cell r="H45">
            <v>1.9</v>
          </cell>
          <cell r="I45">
            <v>1.9</v>
          </cell>
          <cell r="J45">
            <v>1.9</v>
          </cell>
          <cell r="K45">
            <v>1.9</v>
          </cell>
          <cell r="L45">
            <v>1.9</v>
          </cell>
          <cell r="M45">
            <v>1.9</v>
          </cell>
          <cell r="N45">
            <v>1.9</v>
          </cell>
          <cell r="O45">
            <v>1.9</v>
          </cell>
          <cell r="P45">
            <v>1.9</v>
          </cell>
          <cell r="Q45">
            <v>1.9</v>
          </cell>
          <cell r="R45">
            <v>1.9</v>
          </cell>
          <cell r="S45">
            <v>1.9</v>
          </cell>
          <cell r="T45">
            <v>1.9</v>
          </cell>
          <cell r="U45">
            <v>1.9</v>
          </cell>
          <cell r="V45">
            <v>1.9</v>
          </cell>
          <cell r="W45">
            <v>1.9</v>
          </cell>
          <cell r="X45">
            <v>1.9</v>
          </cell>
          <cell r="Y45">
            <v>1.9</v>
          </cell>
          <cell r="Z45">
            <v>1.9</v>
          </cell>
          <cell r="AA45">
            <v>1.9</v>
          </cell>
          <cell r="AB45">
            <v>1.9</v>
          </cell>
          <cell r="AC45">
            <v>1.9</v>
          </cell>
          <cell r="AD45">
            <v>1.9</v>
          </cell>
          <cell r="AE45">
            <v>1.9</v>
          </cell>
          <cell r="AF45">
            <v>1.9</v>
          </cell>
        </row>
        <row r="46">
          <cell r="D46">
            <v>1.88</v>
          </cell>
          <cell r="E46">
            <v>1.88</v>
          </cell>
          <cell r="F46">
            <v>1.88</v>
          </cell>
          <cell r="G46">
            <v>1.88</v>
          </cell>
          <cell r="H46">
            <v>1.9</v>
          </cell>
          <cell r="I46">
            <v>1.9</v>
          </cell>
          <cell r="J46">
            <v>1.9</v>
          </cell>
          <cell r="K46">
            <v>1.9</v>
          </cell>
          <cell r="L46">
            <v>1.9</v>
          </cell>
          <cell r="M46">
            <v>1.9</v>
          </cell>
          <cell r="N46">
            <v>1.9</v>
          </cell>
          <cell r="O46">
            <v>1.9</v>
          </cell>
          <cell r="P46">
            <v>1.9</v>
          </cell>
          <cell r="Q46">
            <v>1.9</v>
          </cell>
          <cell r="R46">
            <v>1.9</v>
          </cell>
          <cell r="S46">
            <v>1.9</v>
          </cell>
          <cell r="T46">
            <v>1.9</v>
          </cell>
          <cell r="U46">
            <v>1.9</v>
          </cell>
          <cell r="V46">
            <v>1.9</v>
          </cell>
          <cell r="W46">
            <v>1.9</v>
          </cell>
          <cell r="X46">
            <v>1.9</v>
          </cell>
          <cell r="Y46">
            <v>1.9</v>
          </cell>
          <cell r="Z46">
            <v>1.9</v>
          </cell>
          <cell r="AA46">
            <v>1.9</v>
          </cell>
          <cell r="AB46">
            <v>1.9</v>
          </cell>
          <cell r="AC46">
            <v>1.9</v>
          </cell>
          <cell r="AD46">
            <v>1.9</v>
          </cell>
          <cell r="AE46">
            <v>1.9</v>
          </cell>
          <cell r="AF46">
            <v>1.9</v>
          </cell>
        </row>
        <row r="47">
          <cell r="D47">
            <v>1.88</v>
          </cell>
          <cell r="E47">
            <v>1.88</v>
          </cell>
          <cell r="F47">
            <v>1.88</v>
          </cell>
          <cell r="G47">
            <v>1.88</v>
          </cell>
          <cell r="H47">
            <v>1.9</v>
          </cell>
          <cell r="I47">
            <v>1.9</v>
          </cell>
          <cell r="J47">
            <v>1.9</v>
          </cell>
          <cell r="K47">
            <v>1.9</v>
          </cell>
          <cell r="L47">
            <v>1.9</v>
          </cell>
          <cell r="M47">
            <v>1.9</v>
          </cell>
          <cell r="N47">
            <v>1.9</v>
          </cell>
          <cell r="O47">
            <v>1.9</v>
          </cell>
          <cell r="P47">
            <v>1.9</v>
          </cell>
          <cell r="Q47">
            <v>1.9</v>
          </cell>
          <cell r="R47">
            <v>1.9</v>
          </cell>
          <cell r="S47">
            <v>1.9</v>
          </cell>
          <cell r="T47">
            <v>1.9</v>
          </cell>
          <cell r="U47">
            <v>1.9</v>
          </cell>
          <cell r="V47">
            <v>1.9</v>
          </cell>
          <cell r="W47">
            <v>1.9</v>
          </cell>
          <cell r="X47">
            <v>1.9</v>
          </cell>
          <cell r="Y47">
            <v>1.9</v>
          </cell>
          <cell r="Z47">
            <v>1.9</v>
          </cell>
          <cell r="AA47">
            <v>1.9</v>
          </cell>
          <cell r="AB47">
            <v>1.9</v>
          </cell>
          <cell r="AC47">
            <v>1.9</v>
          </cell>
          <cell r="AD47">
            <v>1.9</v>
          </cell>
          <cell r="AE47">
            <v>1.9</v>
          </cell>
          <cell r="AF47">
            <v>1.9</v>
          </cell>
        </row>
        <row r="48">
          <cell r="D48">
            <v>1.88</v>
          </cell>
          <cell r="E48">
            <v>1.88</v>
          </cell>
          <cell r="F48">
            <v>1.88</v>
          </cell>
          <cell r="G48">
            <v>1.88</v>
          </cell>
          <cell r="H48">
            <v>1.9</v>
          </cell>
          <cell r="I48">
            <v>1.9</v>
          </cell>
          <cell r="J48">
            <v>1.9</v>
          </cell>
          <cell r="K48">
            <v>1.9</v>
          </cell>
          <cell r="L48">
            <v>1.9</v>
          </cell>
          <cell r="M48">
            <v>1.9</v>
          </cell>
          <cell r="N48">
            <v>1.9</v>
          </cell>
          <cell r="O48">
            <v>1.9</v>
          </cell>
          <cell r="P48">
            <v>1.9</v>
          </cell>
          <cell r="Q48">
            <v>1.9</v>
          </cell>
          <cell r="R48">
            <v>1.9</v>
          </cell>
          <cell r="S48">
            <v>1.9</v>
          </cell>
          <cell r="T48">
            <v>1.9</v>
          </cell>
          <cell r="U48">
            <v>1.9</v>
          </cell>
          <cell r="V48">
            <v>1.9</v>
          </cell>
          <cell r="W48">
            <v>1.9</v>
          </cell>
          <cell r="X48">
            <v>1.9</v>
          </cell>
          <cell r="Y48">
            <v>1.9</v>
          </cell>
          <cell r="Z48">
            <v>1.9</v>
          </cell>
          <cell r="AA48">
            <v>1.9</v>
          </cell>
          <cell r="AB48">
            <v>1.9</v>
          </cell>
          <cell r="AC48">
            <v>1.9</v>
          </cell>
          <cell r="AD48">
            <v>1.9</v>
          </cell>
          <cell r="AE48">
            <v>1.9</v>
          </cell>
          <cell r="AF48">
            <v>1.9</v>
          </cell>
        </row>
        <row r="49">
          <cell r="D49">
            <v>1.93</v>
          </cell>
          <cell r="E49">
            <v>1.93</v>
          </cell>
          <cell r="F49">
            <v>1.93</v>
          </cell>
          <cell r="G49">
            <v>1.93</v>
          </cell>
          <cell r="H49">
            <v>1.93</v>
          </cell>
          <cell r="I49">
            <v>1.93</v>
          </cell>
          <cell r="J49">
            <v>1.93</v>
          </cell>
          <cell r="K49">
            <v>1.93</v>
          </cell>
          <cell r="L49">
            <v>1.93</v>
          </cell>
          <cell r="M49">
            <v>1.93</v>
          </cell>
          <cell r="N49">
            <v>1.93</v>
          </cell>
          <cell r="O49">
            <v>1.93</v>
          </cell>
          <cell r="P49">
            <v>1.93</v>
          </cell>
          <cell r="Q49">
            <v>1.93</v>
          </cell>
          <cell r="R49">
            <v>1.93</v>
          </cell>
          <cell r="S49">
            <v>1.93</v>
          </cell>
          <cell r="T49">
            <v>1.93</v>
          </cell>
          <cell r="U49">
            <v>1.93</v>
          </cell>
          <cell r="V49">
            <v>1.93</v>
          </cell>
          <cell r="W49">
            <v>1.93</v>
          </cell>
          <cell r="X49">
            <v>1.93</v>
          </cell>
          <cell r="Y49">
            <v>1.93</v>
          </cell>
          <cell r="Z49">
            <v>1.93</v>
          </cell>
          <cell r="AA49">
            <v>1.93</v>
          </cell>
          <cell r="AB49">
            <v>1.93</v>
          </cell>
          <cell r="AC49">
            <v>1.93</v>
          </cell>
          <cell r="AD49">
            <v>1.93</v>
          </cell>
          <cell r="AE49">
            <v>1.93</v>
          </cell>
          <cell r="AF49">
            <v>1.93</v>
          </cell>
        </row>
        <row r="50">
          <cell r="D50">
            <v>1.93</v>
          </cell>
          <cell r="E50">
            <v>1.93</v>
          </cell>
          <cell r="F50">
            <v>1.93</v>
          </cell>
          <cell r="G50">
            <v>1.93</v>
          </cell>
          <cell r="H50">
            <v>1.93</v>
          </cell>
          <cell r="I50">
            <v>1.93</v>
          </cell>
          <cell r="J50">
            <v>1.93</v>
          </cell>
          <cell r="K50">
            <v>1.93</v>
          </cell>
          <cell r="L50">
            <v>1.93</v>
          </cell>
          <cell r="M50">
            <v>1.93</v>
          </cell>
          <cell r="N50">
            <v>1.93</v>
          </cell>
          <cell r="O50">
            <v>1.93</v>
          </cell>
          <cell r="P50">
            <v>1.93</v>
          </cell>
          <cell r="Q50">
            <v>1.93</v>
          </cell>
          <cell r="R50">
            <v>1.93</v>
          </cell>
          <cell r="S50">
            <v>1.93</v>
          </cell>
          <cell r="T50">
            <v>1.93</v>
          </cell>
          <cell r="U50">
            <v>1.93</v>
          </cell>
          <cell r="V50">
            <v>1.93</v>
          </cell>
          <cell r="W50">
            <v>1.93</v>
          </cell>
          <cell r="X50">
            <v>1.93</v>
          </cell>
          <cell r="Y50">
            <v>1.93</v>
          </cell>
          <cell r="Z50">
            <v>1.93</v>
          </cell>
          <cell r="AA50">
            <v>1.93</v>
          </cell>
          <cell r="AB50">
            <v>1.93</v>
          </cell>
          <cell r="AC50">
            <v>1.93</v>
          </cell>
          <cell r="AD50">
            <v>1.93</v>
          </cell>
          <cell r="AE50">
            <v>1.93</v>
          </cell>
          <cell r="AF50">
            <v>1.93</v>
          </cell>
        </row>
        <row r="51">
          <cell r="D51">
            <v>1.93</v>
          </cell>
          <cell r="E51">
            <v>1.93</v>
          </cell>
          <cell r="F51">
            <v>1.93</v>
          </cell>
          <cell r="G51">
            <v>1.93</v>
          </cell>
          <cell r="H51">
            <v>1.93</v>
          </cell>
          <cell r="I51">
            <v>1.93</v>
          </cell>
          <cell r="J51">
            <v>1.93</v>
          </cell>
          <cell r="K51">
            <v>1.93</v>
          </cell>
          <cell r="L51">
            <v>1.93</v>
          </cell>
          <cell r="M51">
            <v>1.93</v>
          </cell>
          <cell r="N51">
            <v>1.93</v>
          </cell>
          <cell r="O51">
            <v>1.93</v>
          </cell>
          <cell r="P51">
            <v>1.93</v>
          </cell>
          <cell r="Q51">
            <v>1.93</v>
          </cell>
          <cell r="R51">
            <v>1.93</v>
          </cell>
          <cell r="S51">
            <v>1.93</v>
          </cell>
          <cell r="T51">
            <v>1.93</v>
          </cell>
          <cell r="U51">
            <v>1.93</v>
          </cell>
          <cell r="V51">
            <v>1.93</v>
          </cell>
          <cell r="W51">
            <v>1.93</v>
          </cell>
          <cell r="X51">
            <v>1.93</v>
          </cell>
          <cell r="Y51">
            <v>1.93</v>
          </cell>
          <cell r="Z51">
            <v>1.93</v>
          </cell>
          <cell r="AA51">
            <v>1.93</v>
          </cell>
          <cell r="AB51">
            <v>1.93</v>
          </cell>
          <cell r="AC51">
            <v>1.93</v>
          </cell>
          <cell r="AD51">
            <v>1.93</v>
          </cell>
          <cell r="AE51">
            <v>1.93</v>
          </cell>
          <cell r="AF51">
            <v>1.93</v>
          </cell>
        </row>
        <row r="52">
          <cell r="D52">
            <v>1.93</v>
          </cell>
          <cell r="E52">
            <v>1.93</v>
          </cell>
          <cell r="F52">
            <v>1.93</v>
          </cell>
          <cell r="G52">
            <v>1.93</v>
          </cell>
          <cell r="H52">
            <v>1.93</v>
          </cell>
          <cell r="I52">
            <v>1.93</v>
          </cell>
          <cell r="J52">
            <v>1.93</v>
          </cell>
          <cell r="K52">
            <v>1.93</v>
          </cell>
          <cell r="L52">
            <v>1.93</v>
          </cell>
          <cell r="M52">
            <v>1.93</v>
          </cell>
          <cell r="N52">
            <v>1.93</v>
          </cell>
          <cell r="O52">
            <v>1.93</v>
          </cell>
          <cell r="P52">
            <v>1.93</v>
          </cell>
          <cell r="Q52">
            <v>1.93</v>
          </cell>
          <cell r="R52">
            <v>1.93</v>
          </cell>
          <cell r="S52">
            <v>1.93</v>
          </cell>
          <cell r="T52">
            <v>1.93</v>
          </cell>
          <cell r="U52">
            <v>1.93</v>
          </cell>
          <cell r="V52">
            <v>1.93</v>
          </cell>
          <cell r="W52">
            <v>1.93</v>
          </cell>
          <cell r="X52">
            <v>1.93</v>
          </cell>
          <cell r="Y52">
            <v>1.93</v>
          </cell>
          <cell r="Z52">
            <v>1.93</v>
          </cell>
          <cell r="AA52">
            <v>1.93</v>
          </cell>
          <cell r="AB52">
            <v>1.93</v>
          </cell>
          <cell r="AC52">
            <v>1.93</v>
          </cell>
          <cell r="AD52">
            <v>1.93</v>
          </cell>
          <cell r="AE52">
            <v>1.93</v>
          </cell>
          <cell r="AF52">
            <v>1.93</v>
          </cell>
        </row>
        <row r="53">
          <cell r="D53">
            <v>1.93</v>
          </cell>
          <cell r="E53">
            <v>1.93</v>
          </cell>
          <cell r="F53">
            <v>1.93</v>
          </cell>
          <cell r="G53">
            <v>1.93</v>
          </cell>
          <cell r="H53">
            <v>1.93</v>
          </cell>
          <cell r="I53">
            <v>1.93</v>
          </cell>
          <cell r="J53">
            <v>1.93</v>
          </cell>
          <cell r="K53">
            <v>1.93</v>
          </cell>
          <cell r="L53">
            <v>1.93</v>
          </cell>
          <cell r="M53">
            <v>1.93</v>
          </cell>
          <cell r="N53">
            <v>1.93</v>
          </cell>
          <cell r="O53">
            <v>1.93</v>
          </cell>
          <cell r="P53">
            <v>1.93</v>
          </cell>
          <cell r="Q53">
            <v>1.93</v>
          </cell>
          <cell r="R53">
            <v>1.93</v>
          </cell>
          <cell r="S53">
            <v>1.93</v>
          </cell>
          <cell r="T53">
            <v>1.93</v>
          </cell>
          <cell r="U53">
            <v>1.93</v>
          </cell>
          <cell r="V53">
            <v>1.93</v>
          </cell>
          <cell r="W53">
            <v>1.93</v>
          </cell>
          <cell r="X53">
            <v>1.93</v>
          </cell>
          <cell r="Y53">
            <v>1.93</v>
          </cell>
          <cell r="Z53">
            <v>1.93</v>
          </cell>
          <cell r="AA53">
            <v>1.93</v>
          </cell>
          <cell r="AB53">
            <v>1.93</v>
          </cell>
          <cell r="AC53">
            <v>1.93</v>
          </cell>
          <cell r="AD53">
            <v>1.93</v>
          </cell>
          <cell r="AE53">
            <v>1.93</v>
          </cell>
          <cell r="AF53">
            <v>1.93</v>
          </cell>
        </row>
        <row r="54">
          <cell r="D54">
            <v>1.93</v>
          </cell>
          <cell r="E54">
            <v>1.93</v>
          </cell>
          <cell r="F54">
            <v>1.93</v>
          </cell>
          <cell r="G54">
            <v>1.93</v>
          </cell>
          <cell r="H54">
            <v>1.93</v>
          </cell>
          <cell r="I54">
            <v>1.93</v>
          </cell>
          <cell r="J54">
            <v>1.93</v>
          </cell>
          <cell r="K54">
            <v>1.93</v>
          </cell>
          <cell r="L54">
            <v>1.93</v>
          </cell>
          <cell r="M54">
            <v>1.93</v>
          </cell>
          <cell r="N54">
            <v>1.93</v>
          </cell>
          <cell r="O54">
            <v>1.93</v>
          </cell>
          <cell r="P54">
            <v>1.93</v>
          </cell>
          <cell r="Q54">
            <v>1.93</v>
          </cell>
          <cell r="R54">
            <v>1.93</v>
          </cell>
          <cell r="S54">
            <v>1.93</v>
          </cell>
          <cell r="T54">
            <v>1.93</v>
          </cell>
          <cell r="U54">
            <v>1.93</v>
          </cell>
          <cell r="V54">
            <v>1.93</v>
          </cell>
          <cell r="W54">
            <v>1.93</v>
          </cell>
          <cell r="X54">
            <v>1.93</v>
          </cell>
          <cell r="Y54">
            <v>1.93</v>
          </cell>
          <cell r="Z54">
            <v>1.93</v>
          </cell>
          <cell r="AA54">
            <v>1.93</v>
          </cell>
          <cell r="AB54">
            <v>1.93</v>
          </cell>
          <cell r="AC54">
            <v>1.93</v>
          </cell>
          <cell r="AD54">
            <v>1.93</v>
          </cell>
          <cell r="AE54">
            <v>1.93</v>
          </cell>
          <cell r="AF54">
            <v>1.93</v>
          </cell>
        </row>
        <row r="55">
          <cell r="D55">
            <v>1.93</v>
          </cell>
          <cell r="E55">
            <v>1.93</v>
          </cell>
          <cell r="F55">
            <v>1.93</v>
          </cell>
          <cell r="G55">
            <v>1.93</v>
          </cell>
          <cell r="H55">
            <v>1.93</v>
          </cell>
          <cell r="I55">
            <v>1.93</v>
          </cell>
          <cell r="J55">
            <v>1.93</v>
          </cell>
          <cell r="K55">
            <v>1.93</v>
          </cell>
          <cell r="L55">
            <v>1.93</v>
          </cell>
          <cell r="M55">
            <v>1.93</v>
          </cell>
          <cell r="N55">
            <v>1.93</v>
          </cell>
          <cell r="O55">
            <v>1.93</v>
          </cell>
          <cell r="P55">
            <v>1.93</v>
          </cell>
          <cell r="Q55">
            <v>1.93</v>
          </cell>
          <cell r="R55">
            <v>1.93</v>
          </cell>
          <cell r="S55">
            <v>1.93</v>
          </cell>
          <cell r="T55">
            <v>1.93</v>
          </cell>
          <cell r="U55">
            <v>1.93</v>
          </cell>
          <cell r="V55">
            <v>1.93</v>
          </cell>
          <cell r="W55">
            <v>1.93</v>
          </cell>
          <cell r="X55">
            <v>1.93</v>
          </cell>
          <cell r="Y55">
            <v>1.93</v>
          </cell>
          <cell r="Z55">
            <v>1.93</v>
          </cell>
          <cell r="AA55">
            <v>1.93</v>
          </cell>
          <cell r="AB55">
            <v>1.93</v>
          </cell>
          <cell r="AC55">
            <v>1.93</v>
          </cell>
          <cell r="AD55">
            <v>1.93</v>
          </cell>
          <cell r="AE55">
            <v>1.93</v>
          </cell>
          <cell r="AF55">
            <v>1.93</v>
          </cell>
        </row>
        <row r="56">
          <cell r="D56">
            <v>1.93</v>
          </cell>
          <cell r="E56">
            <v>1.93</v>
          </cell>
          <cell r="F56">
            <v>1.93</v>
          </cell>
          <cell r="G56">
            <v>1.93</v>
          </cell>
          <cell r="H56">
            <v>1.93</v>
          </cell>
          <cell r="I56">
            <v>1.93</v>
          </cell>
          <cell r="J56">
            <v>1.93</v>
          </cell>
          <cell r="K56">
            <v>1.93</v>
          </cell>
          <cell r="L56">
            <v>1.93</v>
          </cell>
          <cell r="M56">
            <v>1.93</v>
          </cell>
          <cell r="N56">
            <v>1.93</v>
          </cell>
          <cell r="O56">
            <v>1.93</v>
          </cell>
          <cell r="P56">
            <v>1.93</v>
          </cell>
          <cell r="Q56">
            <v>1.93</v>
          </cell>
          <cell r="R56">
            <v>1.93</v>
          </cell>
          <cell r="S56">
            <v>1.93</v>
          </cell>
          <cell r="T56">
            <v>1.93</v>
          </cell>
          <cell r="U56">
            <v>1.93</v>
          </cell>
          <cell r="V56">
            <v>1.93</v>
          </cell>
          <cell r="W56">
            <v>1.93</v>
          </cell>
          <cell r="X56">
            <v>1.93</v>
          </cell>
          <cell r="Y56">
            <v>1.93</v>
          </cell>
          <cell r="Z56">
            <v>1.93</v>
          </cell>
          <cell r="AA56">
            <v>1.93</v>
          </cell>
          <cell r="AB56">
            <v>1.93</v>
          </cell>
          <cell r="AC56">
            <v>1.93</v>
          </cell>
          <cell r="AD56">
            <v>1.93</v>
          </cell>
          <cell r="AE56">
            <v>1.93</v>
          </cell>
          <cell r="AF56">
            <v>1.93</v>
          </cell>
        </row>
        <row r="57">
          <cell r="D57">
            <v>1.93</v>
          </cell>
          <cell r="E57">
            <v>1.93</v>
          </cell>
          <cell r="F57">
            <v>1.93</v>
          </cell>
          <cell r="G57">
            <v>1.93</v>
          </cell>
          <cell r="H57">
            <v>1.93</v>
          </cell>
          <cell r="I57">
            <v>1.93</v>
          </cell>
          <cell r="J57">
            <v>1.93</v>
          </cell>
          <cell r="K57">
            <v>1.93</v>
          </cell>
          <cell r="L57">
            <v>1.93</v>
          </cell>
          <cell r="M57">
            <v>1.93</v>
          </cell>
          <cell r="N57">
            <v>1.93</v>
          </cell>
          <cell r="O57">
            <v>1.93</v>
          </cell>
          <cell r="P57">
            <v>1.93</v>
          </cell>
          <cell r="Q57">
            <v>1.93</v>
          </cell>
          <cell r="R57">
            <v>1.93</v>
          </cell>
          <cell r="S57">
            <v>1.93</v>
          </cell>
          <cell r="T57">
            <v>1.93</v>
          </cell>
          <cell r="U57">
            <v>1.93</v>
          </cell>
          <cell r="V57">
            <v>1.93</v>
          </cell>
          <cell r="W57">
            <v>1.93</v>
          </cell>
          <cell r="X57">
            <v>1.93</v>
          </cell>
          <cell r="Y57">
            <v>1.93</v>
          </cell>
          <cell r="Z57">
            <v>1.93</v>
          </cell>
          <cell r="AA57">
            <v>1.93</v>
          </cell>
          <cell r="AB57">
            <v>1.93</v>
          </cell>
          <cell r="AC57">
            <v>1.93</v>
          </cell>
          <cell r="AD57">
            <v>1.93</v>
          </cell>
          <cell r="AE57">
            <v>1.93</v>
          </cell>
          <cell r="AF57">
            <v>1.93</v>
          </cell>
        </row>
        <row r="58">
          <cell r="D58">
            <v>1.93</v>
          </cell>
          <cell r="E58">
            <v>1.93</v>
          </cell>
          <cell r="F58">
            <v>1.93</v>
          </cell>
          <cell r="G58">
            <v>1.93</v>
          </cell>
          <cell r="H58">
            <v>1.93</v>
          </cell>
          <cell r="I58">
            <v>1.93</v>
          </cell>
          <cell r="J58">
            <v>1.93</v>
          </cell>
          <cell r="K58">
            <v>1.93</v>
          </cell>
          <cell r="L58">
            <v>1.93</v>
          </cell>
          <cell r="M58">
            <v>1.93</v>
          </cell>
          <cell r="N58">
            <v>1.93</v>
          </cell>
          <cell r="O58">
            <v>1.93</v>
          </cell>
          <cell r="P58">
            <v>1.93</v>
          </cell>
          <cell r="Q58">
            <v>1.93</v>
          </cell>
          <cell r="R58">
            <v>1.93</v>
          </cell>
          <cell r="S58">
            <v>1.93</v>
          </cell>
          <cell r="T58">
            <v>1.93</v>
          </cell>
          <cell r="U58">
            <v>1.93</v>
          </cell>
          <cell r="V58">
            <v>1.93</v>
          </cell>
          <cell r="W58">
            <v>1.93</v>
          </cell>
          <cell r="X58">
            <v>1.93</v>
          </cell>
          <cell r="Y58">
            <v>1.93</v>
          </cell>
          <cell r="Z58">
            <v>1.93</v>
          </cell>
          <cell r="AA58">
            <v>1.93</v>
          </cell>
          <cell r="AB58">
            <v>1.93</v>
          </cell>
          <cell r="AC58">
            <v>1.93</v>
          </cell>
          <cell r="AD58">
            <v>1.93</v>
          </cell>
          <cell r="AE58">
            <v>1.93</v>
          </cell>
          <cell r="AF58">
            <v>1.93</v>
          </cell>
        </row>
        <row r="59">
          <cell r="D59">
            <v>1.93</v>
          </cell>
          <cell r="E59">
            <v>1.93</v>
          </cell>
          <cell r="F59">
            <v>1.93</v>
          </cell>
          <cell r="G59">
            <v>1.93</v>
          </cell>
          <cell r="H59">
            <v>1.93</v>
          </cell>
          <cell r="I59">
            <v>1.93</v>
          </cell>
          <cell r="J59">
            <v>1.93</v>
          </cell>
          <cell r="K59">
            <v>1.93</v>
          </cell>
          <cell r="L59">
            <v>1.93</v>
          </cell>
          <cell r="M59">
            <v>1.93</v>
          </cell>
          <cell r="N59">
            <v>1.93</v>
          </cell>
          <cell r="O59">
            <v>1.93</v>
          </cell>
          <cell r="P59">
            <v>1.93</v>
          </cell>
          <cell r="Q59">
            <v>1.93</v>
          </cell>
          <cell r="R59">
            <v>1.93</v>
          </cell>
          <cell r="S59">
            <v>1.93</v>
          </cell>
          <cell r="T59">
            <v>1.93</v>
          </cell>
          <cell r="U59">
            <v>1.93</v>
          </cell>
          <cell r="V59">
            <v>1.93</v>
          </cell>
          <cell r="W59">
            <v>1.93</v>
          </cell>
          <cell r="X59">
            <v>1.93</v>
          </cell>
          <cell r="Y59">
            <v>1.93</v>
          </cell>
          <cell r="Z59">
            <v>1.93</v>
          </cell>
          <cell r="AA59">
            <v>1.93</v>
          </cell>
          <cell r="AB59">
            <v>1.93</v>
          </cell>
          <cell r="AC59">
            <v>1.93</v>
          </cell>
          <cell r="AD59">
            <v>1.93</v>
          </cell>
          <cell r="AE59">
            <v>1.93</v>
          </cell>
          <cell r="AF59">
            <v>1.93</v>
          </cell>
        </row>
        <row r="60">
          <cell r="D60">
            <v>1.93</v>
          </cell>
          <cell r="E60">
            <v>1.93</v>
          </cell>
          <cell r="F60">
            <v>1.93</v>
          </cell>
          <cell r="G60">
            <v>1.93</v>
          </cell>
          <cell r="H60">
            <v>1.93</v>
          </cell>
          <cell r="I60">
            <v>1.93</v>
          </cell>
          <cell r="J60">
            <v>1.93</v>
          </cell>
          <cell r="K60">
            <v>1.93</v>
          </cell>
          <cell r="L60">
            <v>1.93</v>
          </cell>
          <cell r="M60">
            <v>1.93</v>
          </cell>
          <cell r="N60">
            <v>1.93</v>
          </cell>
          <cell r="O60">
            <v>1.93</v>
          </cell>
          <cell r="P60">
            <v>1.93</v>
          </cell>
          <cell r="Q60">
            <v>1.93</v>
          </cell>
          <cell r="R60">
            <v>1.93</v>
          </cell>
          <cell r="S60">
            <v>1.93</v>
          </cell>
          <cell r="T60">
            <v>1.93</v>
          </cell>
          <cell r="U60">
            <v>1.93</v>
          </cell>
          <cell r="V60">
            <v>1.93</v>
          </cell>
          <cell r="W60">
            <v>1.93</v>
          </cell>
          <cell r="X60">
            <v>1.93</v>
          </cell>
          <cell r="Y60">
            <v>1.93</v>
          </cell>
          <cell r="Z60">
            <v>1.93</v>
          </cell>
          <cell r="AA60">
            <v>1.93</v>
          </cell>
          <cell r="AB60">
            <v>1.93</v>
          </cell>
          <cell r="AC60">
            <v>1.93</v>
          </cell>
          <cell r="AD60">
            <v>1.93</v>
          </cell>
          <cell r="AE60">
            <v>1.93</v>
          </cell>
          <cell r="AF60">
            <v>1.93</v>
          </cell>
        </row>
        <row r="61">
          <cell r="D61">
            <v>1.93</v>
          </cell>
          <cell r="E61">
            <v>1.93</v>
          </cell>
          <cell r="F61">
            <v>1.93</v>
          </cell>
          <cell r="G61">
            <v>1.93</v>
          </cell>
          <cell r="H61">
            <v>1.93</v>
          </cell>
          <cell r="I61">
            <v>1.93</v>
          </cell>
          <cell r="J61">
            <v>1.93</v>
          </cell>
          <cell r="K61">
            <v>1.93</v>
          </cell>
          <cell r="L61">
            <v>1.93</v>
          </cell>
          <cell r="M61">
            <v>1.93</v>
          </cell>
          <cell r="N61">
            <v>1.93</v>
          </cell>
          <cell r="O61">
            <v>1.93</v>
          </cell>
          <cell r="P61">
            <v>1.93</v>
          </cell>
          <cell r="Q61">
            <v>1.93</v>
          </cell>
          <cell r="R61">
            <v>1.93</v>
          </cell>
          <cell r="S61">
            <v>1.93</v>
          </cell>
          <cell r="T61">
            <v>1.93</v>
          </cell>
          <cell r="U61">
            <v>1.93</v>
          </cell>
          <cell r="V61">
            <v>1.93</v>
          </cell>
          <cell r="W61">
            <v>1.93</v>
          </cell>
          <cell r="X61">
            <v>1.93</v>
          </cell>
          <cell r="Y61">
            <v>1.93</v>
          </cell>
          <cell r="Z61">
            <v>1.93</v>
          </cell>
          <cell r="AA61">
            <v>1.93</v>
          </cell>
          <cell r="AB61">
            <v>1.93</v>
          </cell>
          <cell r="AC61">
            <v>1.93</v>
          </cell>
          <cell r="AD61">
            <v>1.93</v>
          </cell>
          <cell r="AE61">
            <v>1.93</v>
          </cell>
          <cell r="AF61">
            <v>1.93</v>
          </cell>
        </row>
        <row r="62">
          <cell r="D62">
            <v>1.93</v>
          </cell>
          <cell r="E62">
            <v>1.93</v>
          </cell>
          <cell r="F62">
            <v>1.93</v>
          </cell>
          <cell r="G62">
            <v>1.93</v>
          </cell>
          <cell r="H62">
            <v>1.93</v>
          </cell>
          <cell r="I62">
            <v>1.93</v>
          </cell>
          <cell r="J62">
            <v>1.93</v>
          </cell>
          <cell r="K62">
            <v>1.93</v>
          </cell>
          <cell r="L62">
            <v>1.93</v>
          </cell>
          <cell r="M62">
            <v>1.93</v>
          </cell>
          <cell r="N62">
            <v>1.93</v>
          </cell>
          <cell r="O62">
            <v>1.93</v>
          </cell>
          <cell r="P62">
            <v>1.93</v>
          </cell>
          <cell r="Q62">
            <v>1.93</v>
          </cell>
          <cell r="R62">
            <v>1.93</v>
          </cell>
          <cell r="S62">
            <v>1.93</v>
          </cell>
          <cell r="T62">
            <v>1.93</v>
          </cell>
          <cell r="U62">
            <v>1.93</v>
          </cell>
          <cell r="V62">
            <v>1.93</v>
          </cell>
          <cell r="W62">
            <v>1.93</v>
          </cell>
          <cell r="X62">
            <v>1.93</v>
          </cell>
          <cell r="Y62">
            <v>1.93</v>
          </cell>
          <cell r="Z62">
            <v>1.93</v>
          </cell>
          <cell r="AA62">
            <v>1.93</v>
          </cell>
          <cell r="AB62">
            <v>1.93</v>
          </cell>
          <cell r="AC62">
            <v>1.93</v>
          </cell>
          <cell r="AD62">
            <v>1.93</v>
          </cell>
          <cell r="AE62">
            <v>1.93</v>
          </cell>
          <cell r="AF62">
            <v>1.93</v>
          </cell>
        </row>
        <row r="63">
          <cell r="D63">
            <v>1.93</v>
          </cell>
          <cell r="E63">
            <v>1.93</v>
          </cell>
          <cell r="F63">
            <v>1.93</v>
          </cell>
          <cell r="G63">
            <v>1.93</v>
          </cell>
          <cell r="H63">
            <v>1.93</v>
          </cell>
          <cell r="I63">
            <v>1.93</v>
          </cell>
          <cell r="J63">
            <v>1.93</v>
          </cell>
          <cell r="K63">
            <v>1.93</v>
          </cell>
          <cell r="L63">
            <v>1.93</v>
          </cell>
          <cell r="M63">
            <v>1.93</v>
          </cell>
          <cell r="N63">
            <v>1.93</v>
          </cell>
          <cell r="O63">
            <v>1.93</v>
          </cell>
          <cell r="P63">
            <v>1.93</v>
          </cell>
          <cell r="Q63">
            <v>1.93</v>
          </cell>
          <cell r="R63">
            <v>1.93</v>
          </cell>
          <cell r="S63">
            <v>1.93</v>
          </cell>
          <cell r="T63">
            <v>1.93</v>
          </cell>
          <cell r="U63">
            <v>1.93</v>
          </cell>
          <cell r="V63">
            <v>1.93</v>
          </cell>
          <cell r="W63">
            <v>1.93</v>
          </cell>
          <cell r="X63">
            <v>1.93</v>
          </cell>
          <cell r="Y63">
            <v>1.93</v>
          </cell>
          <cell r="Z63">
            <v>1.93</v>
          </cell>
          <cell r="AA63">
            <v>1.93</v>
          </cell>
          <cell r="AB63">
            <v>1.93</v>
          </cell>
          <cell r="AC63">
            <v>1.93</v>
          </cell>
          <cell r="AD63">
            <v>1.93</v>
          </cell>
          <cell r="AE63">
            <v>1.93</v>
          </cell>
          <cell r="AF63">
            <v>1.93</v>
          </cell>
        </row>
      </sheetData>
      <sheetData sheetId="12"/>
      <sheetData sheetId="13">
        <row r="7">
          <cell r="D7">
            <v>1</v>
          </cell>
          <cell r="E7">
            <v>1</v>
          </cell>
          <cell r="F7">
            <v>1</v>
          </cell>
          <cell r="G7">
            <v>1</v>
          </cell>
          <cell r="H7">
            <v>1</v>
          </cell>
          <cell r="I7">
            <v>1</v>
          </cell>
          <cell r="J7">
            <v>1</v>
          </cell>
          <cell r="K7">
            <v>1</v>
          </cell>
          <cell r="L7">
            <v>1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  <cell r="U7">
            <v>1</v>
          </cell>
          <cell r="V7">
            <v>1</v>
          </cell>
          <cell r="W7">
            <v>1</v>
          </cell>
          <cell r="X7">
            <v>1</v>
          </cell>
          <cell r="Y7">
            <v>1</v>
          </cell>
          <cell r="Z7">
            <v>1</v>
          </cell>
          <cell r="AA7">
            <v>1</v>
          </cell>
          <cell r="AB7">
            <v>1</v>
          </cell>
          <cell r="AC7">
            <v>1</v>
          </cell>
          <cell r="AD7">
            <v>1</v>
          </cell>
          <cell r="AE7">
            <v>1</v>
          </cell>
          <cell r="AF7">
            <v>1</v>
          </cell>
        </row>
        <row r="8">
          <cell r="D8">
            <v>1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1</v>
          </cell>
          <cell r="M8">
            <v>1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  <cell r="R8">
            <v>1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1</v>
          </cell>
          <cell r="X8">
            <v>1</v>
          </cell>
          <cell r="Y8">
            <v>1</v>
          </cell>
          <cell r="Z8">
            <v>1</v>
          </cell>
          <cell r="AA8">
            <v>1</v>
          </cell>
          <cell r="AB8">
            <v>1</v>
          </cell>
          <cell r="AC8">
            <v>1</v>
          </cell>
          <cell r="AD8">
            <v>1</v>
          </cell>
          <cell r="AE8">
            <v>1</v>
          </cell>
          <cell r="AF8">
            <v>1</v>
          </cell>
        </row>
        <row r="9">
          <cell r="D9">
            <v>1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P9">
            <v>1</v>
          </cell>
          <cell r="Q9">
            <v>1</v>
          </cell>
          <cell r="R9">
            <v>1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1</v>
          </cell>
          <cell r="X9">
            <v>1</v>
          </cell>
          <cell r="Y9">
            <v>1</v>
          </cell>
          <cell r="Z9">
            <v>1</v>
          </cell>
          <cell r="AA9">
            <v>1</v>
          </cell>
          <cell r="AB9">
            <v>1</v>
          </cell>
          <cell r="AC9">
            <v>1</v>
          </cell>
          <cell r="AD9">
            <v>1</v>
          </cell>
          <cell r="AE9">
            <v>1</v>
          </cell>
          <cell r="AF9">
            <v>1</v>
          </cell>
        </row>
        <row r="10">
          <cell r="D10">
            <v>1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  <cell r="J10">
            <v>1</v>
          </cell>
          <cell r="K10">
            <v>1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</row>
        <row r="11">
          <cell r="D11">
            <v>1</v>
          </cell>
          <cell r="E11">
            <v>1</v>
          </cell>
          <cell r="F11">
            <v>1</v>
          </cell>
          <cell r="G11">
            <v>1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Y11">
            <v>1</v>
          </cell>
          <cell r="Z11">
            <v>1</v>
          </cell>
          <cell r="AA11">
            <v>1</v>
          </cell>
          <cell r="AB11">
            <v>1</v>
          </cell>
          <cell r="AC11">
            <v>1</v>
          </cell>
          <cell r="AD11">
            <v>1</v>
          </cell>
          <cell r="AE11">
            <v>1</v>
          </cell>
          <cell r="AF11">
            <v>1</v>
          </cell>
        </row>
        <row r="12">
          <cell r="D12">
            <v>1</v>
          </cell>
          <cell r="E12">
            <v>1</v>
          </cell>
          <cell r="F12">
            <v>1</v>
          </cell>
          <cell r="G12">
            <v>1</v>
          </cell>
          <cell r="H12">
            <v>1</v>
          </cell>
          <cell r="I12">
            <v>1</v>
          </cell>
          <cell r="J12">
            <v>1</v>
          </cell>
          <cell r="K12">
            <v>1</v>
          </cell>
          <cell r="L12">
            <v>1</v>
          </cell>
          <cell r="M12">
            <v>1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Y12">
            <v>1</v>
          </cell>
          <cell r="Z12">
            <v>1</v>
          </cell>
          <cell r="AA12">
            <v>1</v>
          </cell>
          <cell r="AB12">
            <v>1</v>
          </cell>
          <cell r="AC12">
            <v>1</v>
          </cell>
          <cell r="AD12">
            <v>1</v>
          </cell>
          <cell r="AE12">
            <v>1</v>
          </cell>
          <cell r="AF12">
            <v>1</v>
          </cell>
        </row>
        <row r="13">
          <cell r="D13">
            <v>1</v>
          </cell>
          <cell r="E13">
            <v>1</v>
          </cell>
          <cell r="F13">
            <v>1</v>
          </cell>
          <cell r="G13">
            <v>1</v>
          </cell>
          <cell r="H13">
            <v>1</v>
          </cell>
          <cell r="I13">
            <v>1</v>
          </cell>
          <cell r="J13">
            <v>1</v>
          </cell>
          <cell r="K13">
            <v>1</v>
          </cell>
          <cell r="L13">
            <v>1</v>
          </cell>
          <cell r="M13">
            <v>1</v>
          </cell>
          <cell r="N13">
            <v>1</v>
          </cell>
          <cell r="O13">
            <v>1</v>
          </cell>
          <cell r="P13">
            <v>1</v>
          </cell>
          <cell r="Q13">
            <v>1</v>
          </cell>
          <cell r="R13">
            <v>1</v>
          </cell>
          <cell r="S13">
            <v>1</v>
          </cell>
          <cell r="T13">
            <v>1</v>
          </cell>
          <cell r="U13">
            <v>1</v>
          </cell>
          <cell r="V13">
            <v>1</v>
          </cell>
          <cell r="W13">
            <v>1</v>
          </cell>
          <cell r="X13">
            <v>1</v>
          </cell>
          <cell r="Y13">
            <v>1</v>
          </cell>
          <cell r="Z13">
            <v>1</v>
          </cell>
          <cell r="AA13">
            <v>1</v>
          </cell>
          <cell r="AB13">
            <v>1</v>
          </cell>
          <cell r="AC13">
            <v>1</v>
          </cell>
          <cell r="AD13">
            <v>1</v>
          </cell>
          <cell r="AE13">
            <v>1</v>
          </cell>
          <cell r="AF13">
            <v>1</v>
          </cell>
        </row>
        <row r="14">
          <cell r="D14">
            <v>1</v>
          </cell>
          <cell r="E14">
            <v>1</v>
          </cell>
          <cell r="F14">
            <v>1</v>
          </cell>
          <cell r="G14">
            <v>1</v>
          </cell>
          <cell r="H14">
            <v>1</v>
          </cell>
          <cell r="I14">
            <v>1</v>
          </cell>
          <cell r="J14">
            <v>1</v>
          </cell>
          <cell r="K14">
            <v>1</v>
          </cell>
          <cell r="L14">
            <v>1</v>
          </cell>
          <cell r="M14">
            <v>1</v>
          </cell>
          <cell r="N14">
            <v>1</v>
          </cell>
          <cell r="O14">
            <v>1</v>
          </cell>
          <cell r="P14">
            <v>1</v>
          </cell>
          <cell r="Q14">
            <v>1</v>
          </cell>
          <cell r="R14">
            <v>1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Y14">
            <v>1</v>
          </cell>
          <cell r="Z14">
            <v>1</v>
          </cell>
          <cell r="AA14">
            <v>1</v>
          </cell>
          <cell r="AB14">
            <v>1</v>
          </cell>
          <cell r="AC14">
            <v>1</v>
          </cell>
          <cell r="AD14">
            <v>1</v>
          </cell>
          <cell r="AE14">
            <v>1</v>
          </cell>
          <cell r="AF14">
            <v>1</v>
          </cell>
        </row>
        <row r="15">
          <cell r="D15">
            <v>1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  <cell r="P15">
            <v>1</v>
          </cell>
          <cell r="Q15">
            <v>1</v>
          </cell>
          <cell r="R15">
            <v>1</v>
          </cell>
          <cell r="S15">
            <v>1</v>
          </cell>
          <cell r="T15">
            <v>1</v>
          </cell>
          <cell r="U15">
            <v>1</v>
          </cell>
          <cell r="V15">
            <v>1</v>
          </cell>
          <cell r="W15">
            <v>1</v>
          </cell>
          <cell r="X15">
            <v>1</v>
          </cell>
          <cell r="Y15">
            <v>1</v>
          </cell>
          <cell r="Z15">
            <v>1</v>
          </cell>
          <cell r="AA15">
            <v>1</v>
          </cell>
          <cell r="AB15">
            <v>1</v>
          </cell>
          <cell r="AC15">
            <v>1</v>
          </cell>
          <cell r="AD15">
            <v>1</v>
          </cell>
          <cell r="AE15">
            <v>1</v>
          </cell>
          <cell r="AF15">
            <v>1</v>
          </cell>
        </row>
        <row r="16">
          <cell r="D16">
            <v>1</v>
          </cell>
          <cell r="E16">
            <v>1</v>
          </cell>
          <cell r="F16">
            <v>1</v>
          </cell>
          <cell r="G16">
            <v>1</v>
          </cell>
          <cell r="H16">
            <v>1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M16">
            <v>1</v>
          </cell>
          <cell r="N16">
            <v>1</v>
          </cell>
          <cell r="O16">
            <v>1</v>
          </cell>
          <cell r="P16">
            <v>1</v>
          </cell>
          <cell r="Q16">
            <v>1</v>
          </cell>
          <cell r="R16">
            <v>1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Y16">
            <v>1</v>
          </cell>
          <cell r="Z16">
            <v>1</v>
          </cell>
          <cell r="AA16">
            <v>1</v>
          </cell>
          <cell r="AB16">
            <v>1</v>
          </cell>
          <cell r="AC16">
            <v>1</v>
          </cell>
          <cell r="AD16">
            <v>1</v>
          </cell>
          <cell r="AE16">
            <v>1</v>
          </cell>
          <cell r="AF16">
            <v>1</v>
          </cell>
        </row>
        <row r="17">
          <cell r="D17">
            <v>1</v>
          </cell>
          <cell r="E17">
            <v>1</v>
          </cell>
          <cell r="F17">
            <v>1</v>
          </cell>
          <cell r="G17">
            <v>1</v>
          </cell>
          <cell r="H17">
            <v>1</v>
          </cell>
          <cell r="I17">
            <v>1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  <cell r="N17">
            <v>1</v>
          </cell>
          <cell r="O17">
            <v>1</v>
          </cell>
          <cell r="P17">
            <v>1</v>
          </cell>
          <cell r="Q17">
            <v>1</v>
          </cell>
          <cell r="R17">
            <v>1</v>
          </cell>
          <cell r="S17">
            <v>1</v>
          </cell>
          <cell r="T17">
            <v>1</v>
          </cell>
          <cell r="U17">
            <v>1</v>
          </cell>
          <cell r="V17">
            <v>1</v>
          </cell>
          <cell r="W17">
            <v>1</v>
          </cell>
          <cell r="X17">
            <v>1</v>
          </cell>
          <cell r="Y17">
            <v>1</v>
          </cell>
          <cell r="Z17">
            <v>1</v>
          </cell>
          <cell r="AA17">
            <v>1</v>
          </cell>
          <cell r="AB17">
            <v>1</v>
          </cell>
          <cell r="AC17">
            <v>1</v>
          </cell>
          <cell r="AD17">
            <v>1</v>
          </cell>
          <cell r="AE17">
            <v>1</v>
          </cell>
          <cell r="AF17">
            <v>1</v>
          </cell>
        </row>
        <row r="18">
          <cell r="D18">
            <v>1</v>
          </cell>
          <cell r="E18">
            <v>1</v>
          </cell>
          <cell r="F18">
            <v>1</v>
          </cell>
          <cell r="G18">
            <v>1</v>
          </cell>
          <cell r="H18">
            <v>1</v>
          </cell>
          <cell r="I18">
            <v>1</v>
          </cell>
          <cell r="J18">
            <v>1</v>
          </cell>
          <cell r="K18">
            <v>1</v>
          </cell>
          <cell r="L18">
            <v>1</v>
          </cell>
          <cell r="M18">
            <v>1</v>
          </cell>
          <cell r="N18">
            <v>1</v>
          </cell>
          <cell r="O18">
            <v>1</v>
          </cell>
          <cell r="P18">
            <v>1</v>
          </cell>
          <cell r="Q18">
            <v>1</v>
          </cell>
          <cell r="R18">
            <v>1</v>
          </cell>
          <cell r="S18">
            <v>1</v>
          </cell>
          <cell r="T18">
            <v>1</v>
          </cell>
          <cell r="U18">
            <v>1</v>
          </cell>
          <cell r="V18">
            <v>1</v>
          </cell>
          <cell r="W18">
            <v>1</v>
          </cell>
          <cell r="X18">
            <v>1</v>
          </cell>
          <cell r="Y18">
            <v>1</v>
          </cell>
          <cell r="Z18">
            <v>1</v>
          </cell>
          <cell r="AA18">
            <v>1</v>
          </cell>
          <cell r="AB18">
            <v>1</v>
          </cell>
          <cell r="AC18">
            <v>1</v>
          </cell>
          <cell r="AD18">
            <v>1</v>
          </cell>
          <cell r="AE18">
            <v>1</v>
          </cell>
          <cell r="AF18">
            <v>1</v>
          </cell>
        </row>
        <row r="19">
          <cell r="D19">
            <v>1</v>
          </cell>
          <cell r="E19">
            <v>1</v>
          </cell>
          <cell r="F19">
            <v>1</v>
          </cell>
          <cell r="G19">
            <v>1</v>
          </cell>
          <cell r="H19">
            <v>1</v>
          </cell>
          <cell r="I19">
            <v>1</v>
          </cell>
          <cell r="J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1</v>
          </cell>
          <cell r="Y19">
            <v>1</v>
          </cell>
          <cell r="Z19">
            <v>1</v>
          </cell>
          <cell r="AA19">
            <v>1</v>
          </cell>
          <cell r="AB19">
            <v>1</v>
          </cell>
          <cell r="AC19">
            <v>1</v>
          </cell>
          <cell r="AD19">
            <v>1</v>
          </cell>
          <cell r="AE19">
            <v>1</v>
          </cell>
          <cell r="AF19">
            <v>1</v>
          </cell>
        </row>
        <row r="20">
          <cell r="D20">
            <v>1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  <cell r="I20">
            <v>1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W20">
            <v>1</v>
          </cell>
          <cell r="X20">
            <v>1</v>
          </cell>
          <cell r="Y20">
            <v>1</v>
          </cell>
          <cell r="Z20">
            <v>1</v>
          </cell>
          <cell r="AA20">
            <v>1</v>
          </cell>
          <cell r="AB20">
            <v>1</v>
          </cell>
          <cell r="AC20">
            <v>1</v>
          </cell>
          <cell r="AD20">
            <v>1</v>
          </cell>
          <cell r="AE20">
            <v>1</v>
          </cell>
          <cell r="AF20">
            <v>1</v>
          </cell>
        </row>
        <row r="21">
          <cell r="D21">
            <v>1</v>
          </cell>
          <cell r="E21">
            <v>1</v>
          </cell>
          <cell r="F21">
            <v>1</v>
          </cell>
          <cell r="G21">
            <v>1</v>
          </cell>
          <cell r="H21">
            <v>1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M21">
            <v>1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</row>
        <row r="22">
          <cell r="D22">
            <v>1</v>
          </cell>
          <cell r="E22">
            <v>1</v>
          </cell>
          <cell r="F22">
            <v>1</v>
          </cell>
          <cell r="G22">
            <v>1</v>
          </cell>
          <cell r="H22">
            <v>1</v>
          </cell>
          <cell r="I22">
            <v>1</v>
          </cell>
          <cell r="J22">
            <v>1</v>
          </cell>
          <cell r="K22">
            <v>1</v>
          </cell>
          <cell r="L22">
            <v>1</v>
          </cell>
          <cell r="M22">
            <v>1</v>
          </cell>
          <cell r="N22">
            <v>1</v>
          </cell>
          <cell r="O22">
            <v>1</v>
          </cell>
          <cell r="P22">
            <v>1</v>
          </cell>
          <cell r="Q22">
            <v>1</v>
          </cell>
          <cell r="R22">
            <v>1</v>
          </cell>
          <cell r="S22">
            <v>1</v>
          </cell>
          <cell r="T22">
            <v>1</v>
          </cell>
          <cell r="U22">
            <v>1</v>
          </cell>
          <cell r="V22">
            <v>1</v>
          </cell>
          <cell r="W22">
            <v>1</v>
          </cell>
          <cell r="X22">
            <v>1</v>
          </cell>
          <cell r="Y22">
            <v>1</v>
          </cell>
          <cell r="Z22">
            <v>1</v>
          </cell>
          <cell r="AA22">
            <v>1</v>
          </cell>
          <cell r="AB22">
            <v>1</v>
          </cell>
          <cell r="AC22">
            <v>1</v>
          </cell>
          <cell r="AD22">
            <v>1</v>
          </cell>
          <cell r="AE22">
            <v>1</v>
          </cell>
          <cell r="AF22">
            <v>1</v>
          </cell>
        </row>
        <row r="23">
          <cell r="D23">
            <v>1</v>
          </cell>
          <cell r="E23">
            <v>1</v>
          </cell>
          <cell r="F23">
            <v>1</v>
          </cell>
          <cell r="G23">
            <v>1</v>
          </cell>
          <cell r="H23">
            <v>1</v>
          </cell>
          <cell r="I23">
            <v>1</v>
          </cell>
          <cell r="J23">
            <v>1</v>
          </cell>
          <cell r="K23">
            <v>1</v>
          </cell>
          <cell r="L23">
            <v>1</v>
          </cell>
          <cell r="M23">
            <v>1</v>
          </cell>
          <cell r="N23">
            <v>1</v>
          </cell>
          <cell r="O23">
            <v>1</v>
          </cell>
          <cell r="P23">
            <v>1</v>
          </cell>
          <cell r="Q23">
            <v>1</v>
          </cell>
          <cell r="R23">
            <v>1</v>
          </cell>
          <cell r="S23">
            <v>1</v>
          </cell>
          <cell r="T23">
            <v>1</v>
          </cell>
          <cell r="U23">
            <v>1</v>
          </cell>
          <cell r="V23">
            <v>1</v>
          </cell>
          <cell r="W23">
            <v>1</v>
          </cell>
          <cell r="X23">
            <v>1</v>
          </cell>
          <cell r="Y23">
            <v>1</v>
          </cell>
          <cell r="Z23">
            <v>1</v>
          </cell>
          <cell r="AA23">
            <v>1</v>
          </cell>
          <cell r="AB23">
            <v>1</v>
          </cell>
          <cell r="AC23">
            <v>1</v>
          </cell>
          <cell r="AD23">
            <v>1</v>
          </cell>
          <cell r="AE23">
            <v>1</v>
          </cell>
          <cell r="AF23">
            <v>1</v>
          </cell>
        </row>
        <row r="24">
          <cell r="D24">
            <v>1</v>
          </cell>
          <cell r="E24">
            <v>1</v>
          </cell>
          <cell r="F24">
            <v>1</v>
          </cell>
          <cell r="G24">
            <v>1</v>
          </cell>
          <cell r="H24">
            <v>1</v>
          </cell>
          <cell r="I24">
            <v>1</v>
          </cell>
          <cell r="J24">
            <v>1</v>
          </cell>
          <cell r="K24">
            <v>1</v>
          </cell>
          <cell r="L24">
            <v>1</v>
          </cell>
          <cell r="M24">
            <v>1</v>
          </cell>
          <cell r="N24">
            <v>1</v>
          </cell>
          <cell r="O24">
            <v>1</v>
          </cell>
          <cell r="P24">
            <v>1</v>
          </cell>
          <cell r="Q24">
            <v>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Y24">
            <v>1</v>
          </cell>
          <cell r="Z24">
            <v>1</v>
          </cell>
          <cell r="AA24">
            <v>1</v>
          </cell>
          <cell r="AB24">
            <v>1</v>
          </cell>
          <cell r="AC24">
            <v>1</v>
          </cell>
          <cell r="AD24">
            <v>1</v>
          </cell>
          <cell r="AE24">
            <v>1</v>
          </cell>
          <cell r="AF24">
            <v>1</v>
          </cell>
        </row>
        <row r="25">
          <cell r="D25">
            <v>1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1</v>
          </cell>
          <cell r="O25">
            <v>1</v>
          </cell>
          <cell r="P25">
            <v>1</v>
          </cell>
          <cell r="Q25">
            <v>1</v>
          </cell>
          <cell r="R25">
            <v>1</v>
          </cell>
          <cell r="S25">
            <v>1</v>
          </cell>
          <cell r="T25">
            <v>1</v>
          </cell>
          <cell r="U25">
            <v>1</v>
          </cell>
          <cell r="V25">
            <v>1</v>
          </cell>
          <cell r="W25">
            <v>1</v>
          </cell>
          <cell r="X25">
            <v>1</v>
          </cell>
          <cell r="Y25">
            <v>1</v>
          </cell>
          <cell r="Z25">
            <v>1</v>
          </cell>
          <cell r="AA25">
            <v>1</v>
          </cell>
          <cell r="AB25">
            <v>1</v>
          </cell>
          <cell r="AC25">
            <v>1</v>
          </cell>
          <cell r="AD25">
            <v>1</v>
          </cell>
          <cell r="AE25">
            <v>1</v>
          </cell>
          <cell r="AF25">
            <v>1</v>
          </cell>
        </row>
        <row r="26">
          <cell r="D26">
            <v>1</v>
          </cell>
          <cell r="E26">
            <v>1</v>
          </cell>
          <cell r="F26">
            <v>1</v>
          </cell>
          <cell r="G26">
            <v>1</v>
          </cell>
          <cell r="H26">
            <v>1</v>
          </cell>
          <cell r="I26">
            <v>1</v>
          </cell>
          <cell r="J26">
            <v>1</v>
          </cell>
          <cell r="K26">
            <v>1</v>
          </cell>
          <cell r="L26">
            <v>1</v>
          </cell>
          <cell r="M26">
            <v>1</v>
          </cell>
          <cell r="N26">
            <v>1</v>
          </cell>
          <cell r="O26">
            <v>1</v>
          </cell>
          <cell r="P26">
            <v>1</v>
          </cell>
          <cell r="Q26">
            <v>1</v>
          </cell>
          <cell r="R26">
            <v>1</v>
          </cell>
          <cell r="S26">
            <v>1</v>
          </cell>
          <cell r="T26">
            <v>1</v>
          </cell>
          <cell r="U26">
            <v>1</v>
          </cell>
          <cell r="V26">
            <v>1</v>
          </cell>
          <cell r="W26">
            <v>1</v>
          </cell>
          <cell r="X26">
            <v>1</v>
          </cell>
          <cell r="Y26">
            <v>1</v>
          </cell>
          <cell r="Z26">
            <v>1</v>
          </cell>
          <cell r="AA26">
            <v>1</v>
          </cell>
          <cell r="AB26">
            <v>1</v>
          </cell>
          <cell r="AC26">
            <v>1</v>
          </cell>
          <cell r="AD26">
            <v>1</v>
          </cell>
          <cell r="AE26">
            <v>1</v>
          </cell>
          <cell r="AF26">
            <v>1</v>
          </cell>
        </row>
        <row r="27">
          <cell r="D27">
            <v>1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  <cell r="N27">
            <v>1</v>
          </cell>
          <cell r="O27">
            <v>1</v>
          </cell>
          <cell r="P27">
            <v>1</v>
          </cell>
          <cell r="Q27">
            <v>1</v>
          </cell>
          <cell r="R27">
            <v>1</v>
          </cell>
          <cell r="S27">
            <v>1</v>
          </cell>
          <cell r="T27">
            <v>1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</row>
        <row r="28">
          <cell r="D28">
            <v>1</v>
          </cell>
          <cell r="E28">
            <v>1</v>
          </cell>
          <cell r="F28">
            <v>1</v>
          </cell>
          <cell r="G28">
            <v>1</v>
          </cell>
          <cell r="H28">
            <v>1</v>
          </cell>
          <cell r="I28">
            <v>1</v>
          </cell>
          <cell r="J28">
            <v>1</v>
          </cell>
          <cell r="K28">
            <v>1</v>
          </cell>
          <cell r="L28">
            <v>1</v>
          </cell>
          <cell r="M28">
            <v>1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>
            <v>1</v>
          </cell>
          <cell r="S28">
            <v>1</v>
          </cell>
          <cell r="T28">
            <v>1</v>
          </cell>
          <cell r="U28">
            <v>1</v>
          </cell>
          <cell r="V28">
            <v>1</v>
          </cell>
          <cell r="W28">
            <v>1</v>
          </cell>
          <cell r="X28">
            <v>1</v>
          </cell>
          <cell r="Y28">
            <v>1</v>
          </cell>
          <cell r="Z28">
            <v>1</v>
          </cell>
          <cell r="AA28">
            <v>1</v>
          </cell>
          <cell r="AB28">
            <v>1</v>
          </cell>
          <cell r="AC28">
            <v>1</v>
          </cell>
          <cell r="AD28">
            <v>1</v>
          </cell>
          <cell r="AE28">
            <v>1</v>
          </cell>
          <cell r="AF28">
            <v>1</v>
          </cell>
        </row>
        <row r="29">
          <cell r="D29">
            <v>1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  <cell r="I29">
            <v>1</v>
          </cell>
          <cell r="J29">
            <v>1</v>
          </cell>
          <cell r="K29">
            <v>1</v>
          </cell>
          <cell r="L29">
            <v>1</v>
          </cell>
          <cell r="M29">
            <v>1</v>
          </cell>
          <cell r="N29">
            <v>1</v>
          </cell>
          <cell r="O29">
            <v>1</v>
          </cell>
          <cell r="P29">
            <v>1</v>
          </cell>
          <cell r="Q29">
            <v>1</v>
          </cell>
          <cell r="R29">
            <v>1</v>
          </cell>
          <cell r="S29">
            <v>1</v>
          </cell>
          <cell r="T29">
            <v>1</v>
          </cell>
          <cell r="U29">
            <v>1</v>
          </cell>
          <cell r="V29">
            <v>1</v>
          </cell>
          <cell r="W29">
            <v>1</v>
          </cell>
          <cell r="X29">
            <v>1</v>
          </cell>
          <cell r="Y29">
            <v>1</v>
          </cell>
          <cell r="Z29">
            <v>1</v>
          </cell>
          <cell r="AA29">
            <v>1</v>
          </cell>
          <cell r="AB29">
            <v>1</v>
          </cell>
          <cell r="AC29">
            <v>1</v>
          </cell>
          <cell r="AD29">
            <v>1</v>
          </cell>
          <cell r="AE29">
            <v>1</v>
          </cell>
          <cell r="AF29">
            <v>1</v>
          </cell>
        </row>
        <row r="30">
          <cell r="D30">
            <v>1</v>
          </cell>
          <cell r="E30">
            <v>1</v>
          </cell>
          <cell r="F30">
            <v>1</v>
          </cell>
          <cell r="G30">
            <v>1</v>
          </cell>
          <cell r="H30">
            <v>1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M30">
            <v>1</v>
          </cell>
          <cell r="N30">
            <v>1</v>
          </cell>
          <cell r="O30">
            <v>1</v>
          </cell>
          <cell r="P30">
            <v>1</v>
          </cell>
          <cell r="Q30">
            <v>1</v>
          </cell>
          <cell r="R30">
            <v>1</v>
          </cell>
          <cell r="S30">
            <v>1</v>
          </cell>
          <cell r="T30">
            <v>1</v>
          </cell>
          <cell r="U30">
            <v>1</v>
          </cell>
          <cell r="V30">
            <v>1</v>
          </cell>
          <cell r="W30">
            <v>1</v>
          </cell>
          <cell r="X30">
            <v>1</v>
          </cell>
          <cell r="Y30">
            <v>1</v>
          </cell>
          <cell r="Z30">
            <v>1</v>
          </cell>
          <cell r="AA30">
            <v>1</v>
          </cell>
          <cell r="AB30">
            <v>1</v>
          </cell>
          <cell r="AC30">
            <v>1</v>
          </cell>
          <cell r="AD30">
            <v>1</v>
          </cell>
          <cell r="AE30">
            <v>1</v>
          </cell>
          <cell r="AF30">
            <v>1</v>
          </cell>
        </row>
        <row r="31">
          <cell r="D31">
            <v>1</v>
          </cell>
          <cell r="E31">
            <v>1</v>
          </cell>
          <cell r="F31">
            <v>1</v>
          </cell>
          <cell r="G31">
            <v>1</v>
          </cell>
          <cell r="H31">
            <v>1</v>
          </cell>
          <cell r="I31">
            <v>1</v>
          </cell>
          <cell r="J31">
            <v>1</v>
          </cell>
          <cell r="K31">
            <v>1</v>
          </cell>
          <cell r="L31">
            <v>1</v>
          </cell>
          <cell r="M31">
            <v>1</v>
          </cell>
          <cell r="N31">
            <v>1</v>
          </cell>
          <cell r="O31">
            <v>1</v>
          </cell>
          <cell r="P31">
            <v>1</v>
          </cell>
          <cell r="Q31">
            <v>1</v>
          </cell>
          <cell r="R31">
            <v>1</v>
          </cell>
          <cell r="S31">
            <v>1</v>
          </cell>
          <cell r="T31">
            <v>1</v>
          </cell>
          <cell r="U31">
            <v>1</v>
          </cell>
          <cell r="V31">
            <v>1</v>
          </cell>
          <cell r="W31">
            <v>1</v>
          </cell>
          <cell r="X31">
            <v>1</v>
          </cell>
          <cell r="Y31">
            <v>1</v>
          </cell>
          <cell r="Z31">
            <v>1</v>
          </cell>
          <cell r="AA31">
            <v>1</v>
          </cell>
          <cell r="AB31">
            <v>1</v>
          </cell>
          <cell r="AC31">
            <v>1</v>
          </cell>
          <cell r="AD31">
            <v>1</v>
          </cell>
          <cell r="AE31">
            <v>1</v>
          </cell>
          <cell r="AF31">
            <v>1</v>
          </cell>
        </row>
        <row r="32">
          <cell r="D32">
            <v>1</v>
          </cell>
          <cell r="E32">
            <v>1</v>
          </cell>
          <cell r="F32">
            <v>1</v>
          </cell>
          <cell r="G32">
            <v>1</v>
          </cell>
          <cell r="H32">
            <v>1</v>
          </cell>
          <cell r="I32">
            <v>1</v>
          </cell>
          <cell r="J32">
            <v>1</v>
          </cell>
          <cell r="K32">
            <v>1</v>
          </cell>
          <cell r="L32">
            <v>1</v>
          </cell>
          <cell r="M32">
            <v>1</v>
          </cell>
          <cell r="N32">
            <v>1</v>
          </cell>
          <cell r="O32">
            <v>1</v>
          </cell>
          <cell r="P32">
            <v>1</v>
          </cell>
          <cell r="Q32">
            <v>1</v>
          </cell>
          <cell r="R32">
            <v>1</v>
          </cell>
          <cell r="S32">
            <v>1</v>
          </cell>
          <cell r="T32">
            <v>1</v>
          </cell>
          <cell r="U32">
            <v>1</v>
          </cell>
          <cell r="V32">
            <v>1</v>
          </cell>
          <cell r="W32">
            <v>1</v>
          </cell>
          <cell r="X32">
            <v>1</v>
          </cell>
          <cell r="Y32">
            <v>1</v>
          </cell>
          <cell r="Z32">
            <v>1</v>
          </cell>
          <cell r="AA32">
            <v>1</v>
          </cell>
          <cell r="AB32">
            <v>1</v>
          </cell>
          <cell r="AC32">
            <v>1</v>
          </cell>
          <cell r="AD32">
            <v>1</v>
          </cell>
          <cell r="AE32">
            <v>1</v>
          </cell>
          <cell r="AF32">
            <v>1</v>
          </cell>
        </row>
        <row r="33">
          <cell r="D33">
            <v>1</v>
          </cell>
          <cell r="E33">
            <v>1</v>
          </cell>
          <cell r="F33">
            <v>1</v>
          </cell>
          <cell r="G33">
            <v>1</v>
          </cell>
          <cell r="H33">
            <v>1</v>
          </cell>
          <cell r="I33">
            <v>1</v>
          </cell>
          <cell r="J33">
            <v>1</v>
          </cell>
          <cell r="K33">
            <v>1</v>
          </cell>
          <cell r="L33">
            <v>1</v>
          </cell>
          <cell r="M33">
            <v>1</v>
          </cell>
          <cell r="N33">
            <v>1</v>
          </cell>
          <cell r="O33">
            <v>1</v>
          </cell>
          <cell r="P33">
            <v>1</v>
          </cell>
          <cell r="Q33">
            <v>1</v>
          </cell>
          <cell r="R33">
            <v>1</v>
          </cell>
          <cell r="S33">
            <v>1</v>
          </cell>
          <cell r="T33">
            <v>1</v>
          </cell>
          <cell r="U33">
            <v>1</v>
          </cell>
          <cell r="V33">
            <v>1</v>
          </cell>
          <cell r="W33">
            <v>1</v>
          </cell>
          <cell r="X33">
            <v>1</v>
          </cell>
          <cell r="Y33">
            <v>1</v>
          </cell>
          <cell r="Z33">
            <v>1</v>
          </cell>
          <cell r="AA33">
            <v>1</v>
          </cell>
          <cell r="AB33">
            <v>1</v>
          </cell>
          <cell r="AC33">
            <v>1</v>
          </cell>
          <cell r="AD33">
            <v>1</v>
          </cell>
          <cell r="AE33">
            <v>1</v>
          </cell>
          <cell r="AF33">
            <v>1</v>
          </cell>
        </row>
        <row r="34">
          <cell r="D34">
            <v>1</v>
          </cell>
          <cell r="E34">
            <v>1</v>
          </cell>
          <cell r="F34">
            <v>1</v>
          </cell>
          <cell r="G34">
            <v>1</v>
          </cell>
          <cell r="H34">
            <v>1</v>
          </cell>
          <cell r="I34">
            <v>1</v>
          </cell>
          <cell r="J34">
            <v>1</v>
          </cell>
          <cell r="K34">
            <v>1</v>
          </cell>
          <cell r="L34">
            <v>1</v>
          </cell>
          <cell r="M34">
            <v>1</v>
          </cell>
          <cell r="N34">
            <v>1</v>
          </cell>
          <cell r="O34">
            <v>1</v>
          </cell>
          <cell r="P34">
            <v>1</v>
          </cell>
          <cell r="Q34">
            <v>1</v>
          </cell>
          <cell r="R34">
            <v>1</v>
          </cell>
          <cell r="S34">
            <v>1</v>
          </cell>
          <cell r="T34">
            <v>1</v>
          </cell>
          <cell r="U34">
            <v>1</v>
          </cell>
          <cell r="V34">
            <v>1</v>
          </cell>
          <cell r="W34">
            <v>1</v>
          </cell>
          <cell r="X34">
            <v>1</v>
          </cell>
          <cell r="Y34">
            <v>1</v>
          </cell>
          <cell r="Z34">
            <v>1</v>
          </cell>
          <cell r="AA34">
            <v>1</v>
          </cell>
          <cell r="AB34">
            <v>1</v>
          </cell>
          <cell r="AC34">
            <v>1</v>
          </cell>
          <cell r="AD34">
            <v>1</v>
          </cell>
          <cell r="AE34">
            <v>1</v>
          </cell>
          <cell r="AF34">
            <v>1</v>
          </cell>
        </row>
        <row r="35"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</v>
          </cell>
          <cell r="AA35">
            <v>1</v>
          </cell>
          <cell r="AB35">
            <v>1</v>
          </cell>
          <cell r="AC35">
            <v>1</v>
          </cell>
          <cell r="AD35">
            <v>1</v>
          </cell>
          <cell r="AE35">
            <v>1</v>
          </cell>
          <cell r="AF35">
            <v>1</v>
          </cell>
        </row>
        <row r="36">
          <cell r="D36">
            <v>1</v>
          </cell>
          <cell r="E36">
            <v>1</v>
          </cell>
          <cell r="F36">
            <v>1</v>
          </cell>
          <cell r="G36">
            <v>1</v>
          </cell>
          <cell r="H36">
            <v>1</v>
          </cell>
          <cell r="I36">
            <v>1</v>
          </cell>
          <cell r="J36">
            <v>1</v>
          </cell>
          <cell r="K36">
            <v>1</v>
          </cell>
          <cell r="L36">
            <v>1</v>
          </cell>
          <cell r="M36">
            <v>1</v>
          </cell>
          <cell r="N36">
            <v>1</v>
          </cell>
          <cell r="O36">
            <v>1</v>
          </cell>
          <cell r="P36">
            <v>1</v>
          </cell>
          <cell r="Q36">
            <v>1</v>
          </cell>
          <cell r="R36">
            <v>1</v>
          </cell>
          <cell r="S36">
            <v>1</v>
          </cell>
          <cell r="T36">
            <v>1</v>
          </cell>
          <cell r="U36">
            <v>1</v>
          </cell>
          <cell r="V36">
            <v>1</v>
          </cell>
          <cell r="W36">
            <v>1</v>
          </cell>
          <cell r="X36">
            <v>1</v>
          </cell>
          <cell r="Y36">
            <v>1</v>
          </cell>
          <cell r="Z36">
            <v>1</v>
          </cell>
          <cell r="AA36">
            <v>1</v>
          </cell>
          <cell r="AB36">
            <v>1</v>
          </cell>
          <cell r="AC36">
            <v>1</v>
          </cell>
          <cell r="AD36">
            <v>1</v>
          </cell>
          <cell r="AE36">
            <v>1</v>
          </cell>
          <cell r="AF36">
            <v>1</v>
          </cell>
        </row>
        <row r="37">
          <cell r="D37">
            <v>1</v>
          </cell>
          <cell r="E37">
            <v>1</v>
          </cell>
          <cell r="F37">
            <v>1</v>
          </cell>
          <cell r="G37">
            <v>1</v>
          </cell>
          <cell r="H37">
            <v>1</v>
          </cell>
          <cell r="I37">
            <v>1</v>
          </cell>
          <cell r="J37">
            <v>1</v>
          </cell>
          <cell r="K37">
            <v>1</v>
          </cell>
          <cell r="L37">
            <v>1</v>
          </cell>
          <cell r="M37">
            <v>1</v>
          </cell>
          <cell r="N37">
            <v>1</v>
          </cell>
          <cell r="O37">
            <v>1</v>
          </cell>
          <cell r="P37">
            <v>1</v>
          </cell>
          <cell r="Q37">
            <v>1</v>
          </cell>
          <cell r="R37">
            <v>1</v>
          </cell>
          <cell r="S37">
            <v>1</v>
          </cell>
          <cell r="T37">
            <v>1</v>
          </cell>
          <cell r="U37">
            <v>1</v>
          </cell>
          <cell r="V37">
            <v>1</v>
          </cell>
          <cell r="W37">
            <v>1</v>
          </cell>
          <cell r="X37">
            <v>1</v>
          </cell>
          <cell r="Y37">
            <v>1</v>
          </cell>
          <cell r="Z37">
            <v>1</v>
          </cell>
          <cell r="AA37">
            <v>1</v>
          </cell>
          <cell r="AB37">
            <v>1</v>
          </cell>
          <cell r="AC37">
            <v>1</v>
          </cell>
          <cell r="AD37">
            <v>1</v>
          </cell>
          <cell r="AE37">
            <v>1</v>
          </cell>
          <cell r="AF37">
            <v>1</v>
          </cell>
        </row>
        <row r="38">
          <cell r="D38">
            <v>1</v>
          </cell>
          <cell r="E38">
            <v>1</v>
          </cell>
          <cell r="F38">
            <v>1</v>
          </cell>
          <cell r="G38">
            <v>1</v>
          </cell>
          <cell r="H38">
            <v>1</v>
          </cell>
          <cell r="I38">
            <v>1</v>
          </cell>
          <cell r="J38">
            <v>1</v>
          </cell>
          <cell r="K38">
            <v>1</v>
          </cell>
          <cell r="L38">
            <v>1</v>
          </cell>
          <cell r="M38">
            <v>1</v>
          </cell>
          <cell r="N38">
            <v>1</v>
          </cell>
          <cell r="O38">
            <v>1</v>
          </cell>
          <cell r="P38">
            <v>1</v>
          </cell>
          <cell r="Q38">
            <v>1</v>
          </cell>
          <cell r="R38">
            <v>1</v>
          </cell>
          <cell r="S38">
            <v>1</v>
          </cell>
          <cell r="T38">
            <v>1</v>
          </cell>
          <cell r="U38">
            <v>1</v>
          </cell>
          <cell r="V38">
            <v>1</v>
          </cell>
          <cell r="W38">
            <v>1</v>
          </cell>
          <cell r="X38">
            <v>1</v>
          </cell>
          <cell r="Y38">
            <v>1</v>
          </cell>
          <cell r="Z38">
            <v>1</v>
          </cell>
          <cell r="AA38">
            <v>1</v>
          </cell>
          <cell r="AB38">
            <v>1</v>
          </cell>
          <cell r="AC38">
            <v>1</v>
          </cell>
          <cell r="AD38">
            <v>1</v>
          </cell>
          <cell r="AE38">
            <v>1</v>
          </cell>
          <cell r="AF38">
            <v>1</v>
          </cell>
        </row>
        <row r="39">
          <cell r="D39">
            <v>1</v>
          </cell>
          <cell r="E39">
            <v>1</v>
          </cell>
          <cell r="F39">
            <v>1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1</v>
          </cell>
          <cell r="O39">
            <v>1</v>
          </cell>
          <cell r="P39">
            <v>1</v>
          </cell>
          <cell r="Q39">
            <v>1</v>
          </cell>
          <cell r="R39">
            <v>1</v>
          </cell>
          <cell r="S39">
            <v>1</v>
          </cell>
          <cell r="T39">
            <v>1</v>
          </cell>
          <cell r="U39">
            <v>1</v>
          </cell>
          <cell r="V39">
            <v>1</v>
          </cell>
          <cell r="W39">
            <v>1</v>
          </cell>
          <cell r="X39">
            <v>1</v>
          </cell>
          <cell r="Y39">
            <v>1</v>
          </cell>
          <cell r="Z39">
            <v>1</v>
          </cell>
          <cell r="AA39">
            <v>1</v>
          </cell>
          <cell r="AB39">
            <v>1</v>
          </cell>
          <cell r="AC39">
            <v>1</v>
          </cell>
          <cell r="AD39">
            <v>1</v>
          </cell>
          <cell r="AE39">
            <v>1</v>
          </cell>
          <cell r="AF39">
            <v>1</v>
          </cell>
        </row>
        <row r="40">
          <cell r="D40">
            <v>1</v>
          </cell>
          <cell r="E40">
            <v>1</v>
          </cell>
          <cell r="F40">
            <v>1</v>
          </cell>
          <cell r="G40">
            <v>1</v>
          </cell>
          <cell r="H40">
            <v>1</v>
          </cell>
          <cell r="I40">
            <v>1</v>
          </cell>
          <cell r="J40">
            <v>1</v>
          </cell>
          <cell r="K40">
            <v>1</v>
          </cell>
          <cell r="L40">
            <v>1</v>
          </cell>
          <cell r="M40">
            <v>1</v>
          </cell>
          <cell r="N40">
            <v>1</v>
          </cell>
          <cell r="O40">
            <v>1</v>
          </cell>
          <cell r="P40">
            <v>1</v>
          </cell>
          <cell r="Q40">
            <v>1</v>
          </cell>
          <cell r="R40">
            <v>1</v>
          </cell>
          <cell r="S40">
            <v>1</v>
          </cell>
          <cell r="T40">
            <v>1</v>
          </cell>
          <cell r="U40">
            <v>1</v>
          </cell>
          <cell r="V40">
            <v>1</v>
          </cell>
          <cell r="W40">
            <v>1</v>
          </cell>
          <cell r="X40">
            <v>1</v>
          </cell>
          <cell r="Y40">
            <v>1</v>
          </cell>
          <cell r="Z40">
            <v>1</v>
          </cell>
          <cell r="AA40">
            <v>1</v>
          </cell>
          <cell r="AB40">
            <v>1</v>
          </cell>
          <cell r="AC40">
            <v>1</v>
          </cell>
          <cell r="AD40">
            <v>1</v>
          </cell>
          <cell r="AE40">
            <v>1</v>
          </cell>
          <cell r="AF40">
            <v>1</v>
          </cell>
        </row>
        <row r="41">
          <cell r="D41">
            <v>1</v>
          </cell>
          <cell r="E41">
            <v>1</v>
          </cell>
          <cell r="F41">
            <v>1</v>
          </cell>
          <cell r="G41">
            <v>1</v>
          </cell>
          <cell r="H41">
            <v>1</v>
          </cell>
          <cell r="I41">
            <v>1</v>
          </cell>
          <cell r="J41">
            <v>1</v>
          </cell>
          <cell r="K41">
            <v>1</v>
          </cell>
          <cell r="L41">
            <v>1</v>
          </cell>
          <cell r="M41">
            <v>1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B41">
            <v>1</v>
          </cell>
          <cell r="AC41">
            <v>1</v>
          </cell>
          <cell r="AD41">
            <v>1</v>
          </cell>
          <cell r="AE41">
            <v>1</v>
          </cell>
          <cell r="AF41">
            <v>1</v>
          </cell>
        </row>
        <row r="42">
          <cell r="D42">
            <v>1</v>
          </cell>
          <cell r="E42">
            <v>1</v>
          </cell>
          <cell r="F42">
            <v>1</v>
          </cell>
          <cell r="G42">
            <v>1</v>
          </cell>
          <cell r="H42">
            <v>1</v>
          </cell>
          <cell r="I42">
            <v>1</v>
          </cell>
          <cell r="J42">
            <v>1</v>
          </cell>
          <cell r="K42">
            <v>1</v>
          </cell>
          <cell r="L42">
            <v>1</v>
          </cell>
          <cell r="M42">
            <v>1</v>
          </cell>
          <cell r="N42">
            <v>1</v>
          </cell>
          <cell r="O42">
            <v>1</v>
          </cell>
          <cell r="P42">
            <v>1</v>
          </cell>
          <cell r="Q42">
            <v>1</v>
          </cell>
          <cell r="R42">
            <v>1</v>
          </cell>
          <cell r="S42">
            <v>1</v>
          </cell>
          <cell r="T42">
            <v>1</v>
          </cell>
          <cell r="U42">
            <v>1</v>
          </cell>
          <cell r="V42">
            <v>1</v>
          </cell>
          <cell r="W42">
            <v>1</v>
          </cell>
          <cell r="X42">
            <v>1</v>
          </cell>
          <cell r="Y42">
            <v>1</v>
          </cell>
          <cell r="Z42">
            <v>1</v>
          </cell>
          <cell r="AA42">
            <v>1</v>
          </cell>
          <cell r="AB42">
            <v>1</v>
          </cell>
          <cell r="AC42">
            <v>1</v>
          </cell>
          <cell r="AD42">
            <v>1</v>
          </cell>
          <cell r="AE42">
            <v>1</v>
          </cell>
          <cell r="AF42">
            <v>1</v>
          </cell>
        </row>
        <row r="43">
          <cell r="D43">
            <v>1</v>
          </cell>
          <cell r="E43">
            <v>1</v>
          </cell>
          <cell r="F43">
            <v>1</v>
          </cell>
          <cell r="G43">
            <v>1</v>
          </cell>
          <cell r="H43">
            <v>1</v>
          </cell>
          <cell r="I43">
            <v>1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1</v>
          </cell>
          <cell r="P43">
            <v>1</v>
          </cell>
          <cell r="Q43">
            <v>1</v>
          </cell>
          <cell r="R43">
            <v>1</v>
          </cell>
          <cell r="S43">
            <v>1</v>
          </cell>
          <cell r="T43">
            <v>1</v>
          </cell>
          <cell r="U43">
            <v>1</v>
          </cell>
          <cell r="V43">
            <v>1</v>
          </cell>
          <cell r="W43">
            <v>1</v>
          </cell>
          <cell r="X43">
            <v>1</v>
          </cell>
          <cell r="Y43">
            <v>1</v>
          </cell>
          <cell r="Z43">
            <v>1</v>
          </cell>
          <cell r="AA43">
            <v>1</v>
          </cell>
          <cell r="AB43">
            <v>1</v>
          </cell>
          <cell r="AC43">
            <v>1</v>
          </cell>
          <cell r="AD43">
            <v>1</v>
          </cell>
          <cell r="AE43">
            <v>1</v>
          </cell>
          <cell r="AF43">
            <v>1</v>
          </cell>
        </row>
        <row r="44">
          <cell r="D44">
            <v>1</v>
          </cell>
          <cell r="E44">
            <v>1</v>
          </cell>
          <cell r="F44">
            <v>1</v>
          </cell>
          <cell r="G44">
            <v>1</v>
          </cell>
          <cell r="H44">
            <v>1</v>
          </cell>
          <cell r="I44">
            <v>1</v>
          </cell>
          <cell r="J44">
            <v>1</v>
          </cell>
          <cell r="K44">
            <v>1</v>
          </cell>
          <cell r="L44">
            <v>1</v>
          </cell>
          <cell r="M44">
            <v>1</v>
          </cell>
          <cell r="N44">
            <v>1</v>
          </cell>
          <cell r="O44">
            <v>1</v>
          </cell>
          <cell r="P44">
            <v>1</v>
          </cell>
          <cell r="Q44">
            <v>1</v>
          </cell>
          <cell r="R44">
            <v>1</v>
          </cell>
          <cell r="S44">
            <v>1</v>
          </cell>
          <cell r="T44">
            <v>1</v>
          </cell>
          <cell r="U44">
            <v>1</v>
          </cell>
          <cell r="V44">
            <v>1</v>
          </cell>
          <cell r="W44">
            <v>1</v>
          </cell>
          <cell r="X44">
            <v>1</v>
          </cell>
          <cell r="Y44">
            <v>1</v>
          </cell>
          <cell r="Z44">
            <v>1</v>
          </cell>
          <cell r="AA44">
            <v>1</v>
          </cell>
          <cell r="AB44">
            <v>1</v>
          </cell>
          <cell r="AC44">
            <v>1</v>
          </cell>
          <cell r="AD44">
            <v>1</v>
          </cell>
          <cell r="AE44">
            <v>1</v>
          </cell>
          <cell r="AF44">
            <v>1</v>
          </cell>
        </row>
        <row r="45">
          <cell r="D45">
            <v>1</v>
          </cell>
          <cell r="E45">
            <v>1</v>
          </cell>
          <cell r="F45">
            <v>1</v>
          </cell>
          <cell r="G45">
            <v>1</v>
          </cell>
          <cell r="H45">
            <v>1</v>
          </cell>
          <cell r="I45">
            <v>1</v>
          </cell>
          <cell r="J45">
            <v>1</v>
          </cell>
          <cell r="K45">
            <v>1</v>
          </cell>
          <cell r="L45">
            <v>1</v>
          </cell>
          <cell r="M45">
            <v>1</v>
          </cell>
          <cell r="N45">
            <v>1</v>
          </cell>
          <cell r="O45">
            <v>1</v>
          </cell>
          <cell r="P45">
            <v>1</v>
          </cell>
          <cell r="Q45">
            <v>1</v>
          </cell>
          <cell r="R45">
            <v>1</v>
          </cell>
          <cell r="S45">
            <v>1</v>
          </cell>
          <cell r="T45">
            <v>1</v>
          </cell>
          <cell r="U45">
            <v>1</v>
          </cell>
          <cell r="V45">
            <v>1</v>
          </cell>
          <cell r="W45">
            <v>1</v>
          </cell>
          <cell r="X45">
            <v>1</v>
          </cell>
          <cell r="Y45">
            <v>1</v>
          </cell>
          <cell r="Z45">
            <v>1</v>
          </cell>
          <cell r="AA45">
            <v>1</v>
          </cell>
          <cell r="AB45">
            <v>1</v>
          </cell>
          <cell r="AC45">
            <v>1</v>
          </cell>
          <cell r="AD45">
            <v>1</v>
          </cell>
          <cell r="AE45">
            <v>1</v>
          </cell>
          <cell r="AF45">
            <v>1</v>
          </cell>
        </row>
        <row r="46">
          <cell r="D46">
            <v>1</v>
          </cell>
          <cell r="E46">
            <v>1</v>
          </cell>
          <cell r="F46">
            <v>1</v>
          </cell>
          <cell r="G46">
            <v>1</v>
          </cell>
          <cell r="H46">
            <v>1</v>
          </cell>
          <cell r="I46">
            <v>1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1</v>
          </cell>
          <cell r="O46">
            <v>1</v>
          </cell>
          <cell r="P46">
            <v>1</v>
          </cell>
          <cell r="Q46">
            <v>1</v>
          </cell>
          <cell r="R46">
            <v>1</v>
          </cell>
          <cell r="S46">
            <v>1</v>
          </cell>
          <cell r="T46">
            <v>1</v>
          </cell>
          <cell r="U46">
            <v>1</v>
          </cell>
          <cell r="V46">
            <v>1</v>
          </cell>
          <cell r="W46">
            <v>1</v>
          </cell>
          <cell r="X46">
            <v>1</v>
          </cell>
          <cell r="Y46">
            <v>1</v>
          </cell>
          <cell r="Z46">
            <v>1</v>
          </cell>
          <cell r="AA46">
            <v>1</v>
          </cell>
          <cell r="AB46">
            <v>1</v>
          </cell>
          <cell r="AC46">
            <v>1</v>
          </cell>
          <cell r="AD46">
            <v>1</v>
          </cell>
          <cell r="AE46">
            <v>1</v>
          </cell>
          <cell r="AF46">
            <v>1</v>
          </cell>
        </row>
        <row r="47">
          <cell r="D47">
            <v>1</v>
          </cell>
          <cell r="E47">
            <v>1</v>
          </cell>
          <cell r="F47">
            <v>1</v>
          </cell>
          <cell r="G47">
            <v>1</v>
          </cell>
          <cell r="H47">
            <v>1</v>
          </cell>
          <cell r="I47">
            <v>1</v>
          </cell>
          <cell r="J47">
            <v>1</v>
          </cell>
          <cell r="K47">
            <v>1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1</v>
          </cell>
          <cell r="Q47">
            <v>1</v>
          </cell>
          <cell r="R47">
            <v>1</v>
          </cell>
          <cell r="S47">
            <v>1</v>
          </cell>
          <cell r="T47">
            <v>1</v>
          </cell>
          <cell r="U47">
            <v>1</v>
          </cell>
          <cell r="V47">
            <v>1</v>
          </cell>
          <cell r="W47">
            <v>1</v>
          </cell>
          <cell r="X47">
            <v>1</v>
          </cell>
          <cell r="Y47">
            <v>1</v>
          </cell>
          <cell r="Z47">
            <v>1</v>
          </cell>
          <cell r="AA47">
            <v>1</v>
          </cell>
          <cell r="AB47">
            <v>1</v>
          </cell>
          <cell r="AC47">
            <v>1</v>
          </cell>
          <cell r="AD47">
            <v>1</v>
          </cell>
          <cell r="AE47">
            <v>1</v>
          </cell>
          <cell r="AF47">
            <v>1</v>
          </cell>
        </row>
        <row r="48">
          <cell r="D48">
            <v>1</v>
          </cell>
          <cell r="E48">
            <v>1</v>
          </cell>
          <cell r="F48">
            <v>1</v>
          </cell>
          <cell r="G48">
            <v>1</v>
          </cell>
          <cell r="H48">
            <v>1</v>
          </cell>
          <cell r="I48">
            <v>1</v>
          </cell>
          <cell r="J48">
            <v>1</v>
          </cell>
          <cell r="K48">
            <v>1</v>
          </cell>
          <cell r="L48">
            <v>1</v>
          </cell>
          <cell r="M48">
            <v>1</v>
          </cell>
          <cell r="N48">
            <v>1</v>
          </cell>
          <cell r="O48">
            <v>1</v>
          </cell>
          <cell r="P48">
            <v>1</v>
          </cell>
          <cell r="Q48">
            <v>1</v>
          </cell>
          <cell r="R48">
            <v>1</v>
          </cell>
          <cell r="S48">
            <v>1</v>
          </cell>
          <cell r="T48">
            <v>1</v>
          </cell>
          <cell r="U48">
            <v>1</v>
          </cell>
          <cell r="V48">
            <v>1</v>
          </cell>
          <cell r="W48">
            <v>1</v>
          </cell>
          <cell r="X48">
            <v>1</v>
          </cell>
          <cell r="Y48">
            <v>1</v>
          </cell>
          <cell r="Z48">
            <v>1</v>
          </cell>
          <cell r="AA48">
            <v>1</v>
          </cell>
          <cell r="AB48">
            <v>1</v>
          </cell>
          <cell r="AC48">
            <v>1</v>
          </cell>
          <cell r="AD48">
            <v>1</v>
          </cell>
          <cell r="AE48">
            <v>1</v>
          </cell>
          <cell r="AF48">
            <v>1</v>
          </cell>
        </row>
        <row r="49">
          <cell r="D49">
            <v>1</v>
          </cell>
          <cell r="E49">
            <v>1</v>
          </cell>
          <cell r="F49">
            <v>1</v>
          </cell>
          <cell r="G49">
            <v>1</v>
          </cell>
          <cell r="H49">
            <v>1</v>
          </cell>
          <cell r="I49">
            <v>1</v>
          </cell>
          <cell r="J49">
            <v>1</v>
          </cell>
          <cell r="K49">
            <v>1</v>
          </cell>
          <cell r="L49">
            <v>1</v>
          </cell>
          <cell r="M49">
            <v>1</v>
          </cell>
          <cell r="N49">
            <v>1</v>
          </cell>
          <cell r="O49">
            <v>1</v>
          </cell>
          <cell r="P49">
            <v>1</v>
          </cell>
          <cell r="Q49">
            <v>1</v>
          </cell>
          <cell r="R49">
            <v>1</v>
          </cell>
          <cell r="S49">
            <v>1</v>
          </cell>
          <cell r="T49">
            <v>1</v>
          </cell>
          <cell r="U49">
            <v>1</v>
          </cell>
          <cell r="V49">
            <v>1</v>
          </cell>
          <cell r="W49">
            <v>1</v>
          </cell>
          <cell r="X49">
            <v>1</v>
          </cell>
          <cell r="Y49">
            <v>1</v>
          </cell>
          <cell r="Z49">
            <v>1</v>
          </cell>
          <cell r="AA49">
            <v>1</v>
          </cell>
          <cell r="AB49">
            <v>1</v>
          </cell>
          <cell r="AC49">
            <v>1</v>
          </cell>
          <cell r="AD49">
            <v>1</v>
          </cell>
          <cell r="AE49">
            <v>1</v>
          </cell>
          <cell r="AF49">
            <v>1</v>
          </cell>
        </row>
        <row r="50">
          <cell r="D50">
            <v>1</v>
          </cell>
          <cell r="E50">
            <v>1</v>
          </cell>
          <cell r="F50">
            <v>1</v>
          </cell>
          <cell r="G50">
            <v>1</v>
          </cell>
          <cell r="H50">
            <v>1</v>
          </cell>
          <cell r="I50">
            <v>1</v>
          </cell>
          <cell r="J50">
            <v>1</v>
          </cell>
          <cell r="K50">
            <v>1</v>
          </cell>
          <cell r="L50">
            <v>1</v>
          </cell>
          <cell r="M50">
            <v>1</v>
          </cell>
          <cell r="N50">
            <v>1</v>
          </cell>
          <cell r="O50">
            <v>1</v>
          </cell>
          <cell r="P50">
            <v>1</v>
          </cell>
          <cell r="Q50">
            <v>1</v>
          </cell>
          <cell r="R50">
            <v>1</v>
          </cell>
          <cell r="S50">
            <v>1</v>
          </cell>
          <cell r="T50">
            <v>1</v>
          </cell>
          <cell r="U50">
            <v>1</v>
          </cell>
          <cell r="V50">
            <v>1</v>
          </cell>
          <cell r="W50">
            <v>1</v>
          </cell>
          <cell r="X50">
            <v>1</v>
          </cell>
          <cell r="Y50">
            <v>1</v>
          </cell>
          <cell r="Z50">
            <v>1</v>
          </cell>
          <cell r="AA50">
            <v>1</v>
          </cell>
          <cell r="AB50">
            <v>1</v>
          </cell>
          <cell r="AC50">
            <v>1</v>
          </cell>
          <cell r="AD50">
            <v>1</v>
          </cell>
          <cell r="AE50">
            <v>1</v>
          </cell>
          <cell r="AF50">
            <v>1</v>
          </cell>
        </row>
        <row r="51">
          <cell r="D51">
            <v>1</v>
          </cell>
          <cell r="E51">
            <v>1</v>
          </cell>
          <cell r="F51">
            <v>1</v>
          </cell>
          <cell r="G51">
            <v>1</v>
          </cell>
          <cell r="H51">
            <v>1</v>
          </cell>
          <cell r="I51">
            <v>1</v>
          </cell>
          <cell r="J51">
            <v>1</v>
          </cell>
          <cell r="K51">
            <v>1</v>
          </cell>
          <cell r="L51">
            <v>1</v>
          </cell>
          <cell r="M51">
            <v>1</v>
          </cell>
          <cell r="N51">
            <v>1</v>
          </cell>
          <cell r="O51">
            <v>1</v>
          </cell>
          <cell r="P51">
            <v>1</v>
          </cell>
          <cell r="Q51">
            <v>1</v>
          </cell>
          <cell r="R51">
            <v>1</v>
          </cell>
          <cell r="S51">
            <v>1</v>
          </cell>
          <cell r="T51">
            <v>1</v>
          </cell>
          <cell r="U51">
            <v>1</v>
          </cell>
          <cell r="V51">
            <v>1</v>
          </cell>
          <cell r="W51">
            <v>1</v>
          </cell>
          <cell r="X51">
            <v>1</v>
          </cell>
          <cell r="Y51">
            <v>1</v>
          </cell>
          <cell r="Z51">
            <v>1</v>
          </cell>
          <cell r="AA51">
            <v>1</v>
          </cell>
          <cell r="AB51">
            <v>1</v>
          </cell>
          <cell r="AC51">
            <v>1</v>
          </cell>
          <cell r="AD51">
            <v>1</v>
          </cell>
          <cell r="AE51">
            <v>1</v>
          </cell>
          <cell r="AF51">
            <v>1</v>
          </cell>
        </row>
        <row r="52">
          <cell r="D52">
            <v>1</v>
          </cell>
          <cell r="E52">
            <v>1</v>
          </cell>
          <cell r="F52">
            <v>1</v>
          </cell>
          <cell r="G52">
            <v>1</v>
          </cell>
          <cell r="H52">
            <v>1</v>
          </cell>
          <cell r="I52">
            <v>1</v>
          </cell>
          <cell r="J52">
            <v>1</v>
          </cell>
          <cell r="K52">
            <v>1</v>
          </cell>
          <cell r="L52">
            <v>1</v>
          </cell>
          <cell r="M52">
            <v>1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R52">
            <v>1</v>
          </cell>
          <cell r="S52">
            <v>1</v>
          </cell>
          <cell r="T52">
            <v>1</v>
          </cell>
          <cell r="U52">
            <v>1</v>
          </cell>
          <cell r="V52">
            <v>1</v>
          </cell>
          <cell r="W52">
            <v>1</v>
          </cell>
          <cell r="X52">
            <v>1</v>
          </cell>
          <cell r="Y52">
            <v>1</v>
          </cell>
          <cell r="Z52">
            <v>1</v>
          </cell>
          <cell r="AA52">
            <v>1</v>
          </cell>
          <cell r="AB52">
            <v>1</v>
          </cell>
          <cell r="AC52">
            <v>1</v>
          </cell>
          <cell r="AD52">
            <v>1</v>
          </cell>
          <cell r="AE52">
            <v>1</v>
          </cell>
          <cell r="AF52">
            <v>1</v>
          </cell>
        </row>
        <row r="53">
          <cell r="D53">
            <v>1</v>
          </cell>
          <cell r="E53">
            <v>1</v>
          </cell>
          <cell r="F53">
            <v>1</v>
          </cell>
          <cell r="G53">
            <v>1</v>
          </cell>
          <cell r="H53">
            <v>1</v>
          </cell>
          <cell r="I53">
            <v>1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B53">
            <v>1</v>
          </cell>
          <cell r="AC53">
            <v>1</v>
          </cell>
          <cell r="AD53">
            <v>1</v>
          </cell>
          <cell r="AE53">
            <v>1</v>
          </cell>
          <cell r="AF53">
            <v>1</v>
          </cell>
        </row>
        <row r="54">
          <cell r="D54">
            <v>1</v>
          </cell>
          <cell r="E54">
            <v>1</v>
          </cell>
          <cell r="F54">
            <v>1</v>
          </cell>
          <cell r="G54">
            <v>1</v>
          </cell>
          <cell r="H54">
            <v>1</v>
          </cell>
          <cell r="I54">
            <v>1</v>
          </cell>
          <cell r="J54">
            <v>1</v>
          </cell>
          <cell r="K54">
            <v>1</v>
          </cell>
          <cell r="L54">
            <v>1</v>
          </cell>
          <cell r="M54">
            <v>1</v>
          </cell>
          <cell r="N54">
            <v>1</v>
          </cell>
          <cell r="O54">
            <v>1</v>
          </cell>
          <cell r="P54">
            <v>1</v>
          </cell>
          <cell r="Q54">
            <v>1</v>
          </cell>
          <cell r="R54">
            <v>1</v>
          </cell>
          <cell r="S54">
            <v>1</v>
          </cell>
          <cell r="T54">
            <v>1</v>
          </cell>
          <cell r="U54">
            <v>1</v>
          </cell>
          <cell r="V54">
            <v>1</v>
          </cell>
          <cell r="W54">
            <v>1</v>
          </cell>
          <cell r="X54">
            <v>1</v>
          </cell>
          <cell r="Y54">
            <v>1</v>
          </cell>
          <cell r="Z54">
            <v>1</v>
          </cell>
          <cell r="AA54">
            <v>1</v>
          </cell>
          <cell r="AB54">
            <v>1</v>
          </cell>
          <cell r="AC54">
            <v>1</v>
          </cell>
          <cell r="AD54">
            <v>1</v>
          </cell>
          <cell r="AE54">
            <v>1</v>
          </cell>
          <cell r="AF54">
            <v>1</v>
          </cell>
        </row>
        <row r="55">
          <cell r="D55">
            <v>1</v>
          </cell>
          <cell r="E55">
            <v>1</v>
          </cell>
          <cell r="F55">
            <v>1</v>
          </cell>
          <cell r="G55">
            <v>1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1</v>
          </cell>
          <cell r="T55">
            <v>1</v>
          </cell>
          <cell r="U55">
            <v>1</v>
          </cell>
          <cell r="V55">
            <v>1</v>
          </cell>
          <cell r="W55">
            <v>1</v>
          </cell>
          <cell r="X55">
            <v>1</v>
          </cell>
          <cell r="Y55">
            <v>1</v>
          </cell>
          <cell r="Z55">
            <v>1</v>
          </cell>
          <cell r="AA55">
            <v>1</v>
          </cell>
          <cell r="AB55">
            <v>1</v>
          </cell>
          <cell r="AC55">
            <v>1</v>
          </cell>
          <cell r="AD55">
            <v>1</v>
          </cell>
          <cell r="AE55">
            <v>1</v>
          </cell>
          <cell r="AF55">
            <v>1</v>
          </cell>
        </row>
        <row r="56">
          <cell r="D56">
            <v>1</v>
          </cell>
          <cell r="E56">
            <v>1</v>
          </cell>
          <cell r="F56">
            <v>1</v>
          </cell>
          <cell r="G56">
            <v>1</v>
          </cell>
          <cell r="H56">
            <v>1</v>
          </cell>
          <cell r="I56">
            <v>1</v>
          </cell>
          <cell r="J56">
            <v>1</v>
          </cell>
          <cell r="K56">
            <v>1</v>
          </cell>
          <cell r="L56">
            <v>1</v>
          </cell>
          <cell r="M56">
            <v>1</v>
          </cell>
          <cell r="N56">
            <v>1</v>
          </cell>
          <cell r="O56">
            <v>1</v>
          </cell>
          <cell r="P56">
            <v>1</v>
          </cell>
          <cell r="Q56">
            <v>1</v>
          </cell>
          <cell r="R56">
            <v>1</v>
          </cell>
          <cell r="S56">
            <v>1</v>
          </cell>
          <cell r="T56">
            <v>1</v>
          </cell>
          <cell r="U56">
            <v>1</v>
          </cell>
          <cell r="V56">
            <v>1</v>
          </cell>
          <cell r="W56">
            <v>1</v>
          </cell>
          <cell r="X56">
            <v>1</v>
          </cell>
          <cell r="Y56">
            <v>1</v>
          </cell>
          <cell r="Z56">
            <v>1</v>
          </cell>
          <cell r="AA56">
            <v>1</v>
          </cell>
          <cell r="AB56">
            <v>1</v>
          </cell>
          <cell r="AC56">
            <v>1</v>
          </cell>
          <cell r="AD56">
            <v>1</v>
          </cell>
          <cell r="AE56">
            <v>1</v>
          </cell>
          <cell r="AF56">
            <v>1</v>
          </cell>
        </row>
        <row r="57">
          <cell r="D57">
            <v>1</v>
          </cell>
          <cell r="E57">
            <v>1</v>
          </cell>
          <cell r="F57">
            <v>1</v>
          </cell>
          <cell r="G57">
            <v>1</v>
          </cell>
          <cell r="H57">
            <v>1</v>
          </cell>
          <cell r="I57">
            <v>1</v>
          </cell>
          <cell r="J57">
            <v>1</v>
          </cell>
          <cell r="K57">
            <v>1</v>
          </cell>
          <cell r="L57">
            <v>1</v>
          </cell>
          <cell r="M57">
            <v>1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1</v>
          </cell>
          <cell r="T57">
            <v>1</v>
          </cell>
          <cell r="U57">
            <v>1</v>
          </cell>
          <cell r="V57">
            <v>1</v>
          </cell>
          <cell r="W57">
            <v>1</v>
          </cell>
          <cell r="X57">
            <v>1</v>
          </cell>
          <cell r="Y57">
            <v>1</v>
          </cell>
          <cell r="Z57">
            <v>1</v>
          </cell>
          <cell r="AA57">
            <v>1</v>
          </cell>
          <cell r="AB57">
            <v>1</v>
          </cell>
          <cell r="AC57">
            <v>1</v>
          </cell>
          <cell r="AD57">
            <v>1</v>
          </cell>
          <cell r="AE57">
            <v>1</v>
          </cell>
          <cell r="AF57">
            <v>1</v>
          </cell>
        </row>
        <row r="58">
          <cell r="D58">
            <v>1</v>
          </cell>
          <cell r="E58">
            <v>1</v>
          </cell>
          <cell r="F58">
            <v>1</v>
          </cell>
          <cell r="G58">
            <v>1</v>
          </cell>
          <cell r="H58">
            <v>1</v>
          </cell>
          <cell r="I58">
            <v>1</v>
          </cell>
          <cell r="J58">
            <v>1</v>
          </cell>
          <cell r="K58">
            <v>1</v>
          </cell>
          <cell r="L58">
            <v>1</v>
          </cell>
          <cell r="M58">
            <v>1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1</v>
          </cell>
          <cell r="T58">
            <v>1</v>
          </cell>
          <cell r="U58">
            <v>1</v>
          </cell>
          <cell r="V58">
            <v>1</v>
          </cell>
          <cell r="W58">
            <v>1</v>
          </cell>
          <cell r="X58">
            <v>1</v>
          </cell>
          <cell r="Y58">
            <v>1</v>
          </cell>
          <cell r="Z58">
            <v>1</v>
          </cell>
          <cell r="AA58">
            <v>1</v>
          </cell>
          <cell r="AB58">
            <v>1</v>
          </cell>
          <cell r="AC58">
            <v>1</v>
          </cell>
          <cell r="AD58">
            <v>1</v>
          </cell>
          <cell r="AE58">
            <v>1</v>
          </cell>
          <cell r="AF58">
            <v>1</v>
          </cell>
        </row>
        <row r="59">
          <cell r="D59">
            <v>1</v>
          </cell>
          <cell r="E59">
            <v>1</v>
          </cell>
          <cell r="F59">
            <v>1</v>
          </cell>
          <cell r="G59">
            <v>1</v>
          </cell>
          <cell r="H59">
            <v>1</v>
          </cell>
          <cell r="I59">
            <v>1</v>
          </cell>
          <cell r="J59">
            <v>1</v>
          </cell>
          <cell r="K59">
            <v>1</v>
          </cell>
          <cell r="L59">
            <v>1</v>
          </cell>
          <cell r="M59">
            <v>1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1</v>
          </cell>
          <cell r="T59">
            <v>1</v>
          </cell>
          <cell r="U59">
            <v>1</v>
          </cell>
          <cell r="V59">
            <v>1</v>
          </cell>
          <cell r="W59">
            <v>1</v>
          </cell>
          <cell r="X59">
            <v>1</v>
          </cell>
          <cell r="Y59">
            <v>1</v>
          </cell>
          <cell r="Z59">
            <v>1</v>
          </cell>
          <cell r="AA59">
            <v>1</v>
          </cell>
          <cell r="AB59">
            <v>1</v>
          </cell>
          <cell r="AC59">
            <v>1</v>
          </cell>
          <cell r="AD59">
            <v>1</v>
          </cell>
          <cell r="AE59">
            <v>1</v>
          </cell>
          <cell r="AF59">
            <v>1</v>
          </cell>
        </row>
        <row r="60">
          <cell r="D60">
            <v>1</v>
          </cell>
          <cell r="E60">
            <v>1</v>
          </cell>
          <cell r="F60">
            <v>1</v>
          </cell>
          <cell r="G60">
            <v>1</v>
          </cell>
          <cell r="H60">
            <v>1</v>
          </cell>
          <cell r="I60">
            <v>1</v>
          </cell>
          <cell r="J60">
            <v>1</v>
          </cell>
          <cell r="K60">
            <v>1</v>
          </cell>
          <cell r="L60">
            <v>1</v>
          </cell>
          <cell r="M60">
            <v>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1</v>
          </cell>
          <cell r="T60">
            <v>1</v>
          </cell>
          <cell r="U60">
            <v>1</v>
          </cell>
          <cell r="V60">
            <v>1</v>
          </cell>
          <cell r="W60">
            <v>1</v>
          </cell>
          <cell r="X60">
            <v>1</v>
          </cell>
          <cell r="Y60">
            <v>1</v>
          </cell>
          <cell r="Z60">
            <v>1</v>
          </cell>
          <cell r="AA60">
            <v>1</v>
          </cell>
          <cell r="AB60">
            <v>1</v>
          </cell>
          <cell r="AC60">
            <v>1</v>
          </cell>
          <cell r="AD60">
            <v>1</v>
          </cell>
          <cell r="AE60">
            <v>1</v>
          </cell>
          <cell r="AF60">
            <v>1</v>
          </cell>
        </row>
        <row r="61">
          <cell r="D61">
            <v>1</v>
          </cell>
          <cell r="E61">
            <v>1</v>
          </cell>
          <cell r="F61">
            <v>1</v>
          </cell>
          <cell r="G61">
            <v>1</v>
          </cell>
          <cell r="H61">
            <v>1</v>
          </cell>
          <cell r="I61">
            <v>1</v>
          </cell>
          <cell r="J61">
            <v>1</v>
          </cell>
          <cell r="K61">
            <v>1</v>
          </cell>
          <cell r="L61">
            <v>1</v>
          </cell>
          <cell r="M61">
            <v>1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1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  <cell r="Z61">
            <v>1</v>
          </cell>
          <cell r="AA61">
            <v>1</v>
          </cell>
          <cell r="AB61">
            <v>1</v>
          </cell>
          <cell r="AC61">
            <v>1</v>
          </cell>
          <cell r="AD61">
            <v>1</v>
          </cell>
          <cell r="AE61">
            <v>1</v>
          </cell>
          <cell r="AF61">
            <v>1</v>
          </cell>
        </row>
        <row r="62">
          <cell r="D62">
            <v>1</v>
          </cell>
          <cell r="E62">
            <v>1</v>
          </cell>
          <cell r="F62">
            <v>1</v>
          </cell>
          <cell r="G62">
            <v>1</v>
          </cell>
          <cell r="H62">
            <v>1</v>
          </cell>
          <cell r="I62">
            <v>1</v>
          </cell>
          <cell r="J62">
            <v>1</v>
          </cell>
          <cell r="K62">
            <v>1</v>
          </cell>
          <cell r="L62">
            <v>1</v>
          </cell>
          <cell r="M62">
            <v>1</v>
          </cell>
          <cell r="N62">
            <v>1</v>
          </cell>
          <cell r="O62">
            <v>1</v>
          </cell>
          <cell r="P62">
            <v>1</v>
          </cell>
          <cell r="Q62">
            <v>1</v>
          </cell>
          <cell r="R62">
            <v>1</v>
          </cell>
          <cell r="S62">
            <v>1</v>
          </cell>
          <cell r="T62">
            <v>1</v>
          </cell>
          <cell r="U62">
            <v>1</v>
          </cell>
          <cell r="V62">
            <v>1</v>
          </cell>
          <cell r="W62">
            <v>1</v>
          </cell>
          <cell r="X62">
            <v>1</v>
          </cell>
          <cell r="Y62">
            <v>1</v>
          </cell>
          <cell r="Z62">
            <v>1</v>
          </cell>
          <cell r="AA62">
            <v>1</v>
          </cell>
          <cell r="AB62">
            <v>1</v>
          </cell>
          <cell r="AC62">
            <v>1</v>
          </cell>
          <cell r="AD62">
            <v>1</v>
          </cell>
          <cell r="AE62">
            <v>1</v>
          </cell>
          <cell r="AF62">
            <v>1</v>
          </cell>
        </row>
        <row r="63">
          <cell r="D63">
            <v>1</v>
          </cell>
          <cell r="E63">
            <v>1</v>
          </cell>
          <cell r="F63">
            <v>1</v>
          </cell>
          <cell r="G63">
            <v>1</v>
          </cell>
          <cell r="H63">
            <v>1</v>
          </cell>
          <cell r="I63">
            <v>1</v>
          </cell>
          <cell r="J63">
            <v>1</v>
          </cell>
          <cell r="K63">
            <v>1</v>
          </cell>
          <cell r="L63">
            <v>1</v>
          </cell>
          <cell r="M63">
            <v>1</v>
          </cell>
          <cell r="N63">
            <v>1</v>
          </cell>
          <cell r="O63">
            <v>1</v>
          </cell>
          <cell r="P63">
            <v>1</v>
          </cell>
          <cell r="Q63">
            <v>1</v>
          </cell>
          <cell r="R63">
            <v>1</v>
          </cell>
          <cell r="S63">
            <v>1</v>
          </cell>
          <cell r="T63">
            <v>1</v>
          </cell>
          <cell r="U63">
            <v>1</v>
          </cell>
          <cell r="V63">
            <v>1</v>
          </cell>
          <cell r="W63">
            <v>1</v>
          </cell>
          <cell r="X63">
            <v>1</v>
          </cell>
          <cell r="Y63">
            <v>1</v>
          </cell>
          <cell r="Z63">
            <v>1</v>
          </cell>
          <cell r="AA63">
            <v>1</v>
          </cell>
          <cell r="AB63">
            <v>1</v>
          </cell>
          <cell r="AC63">
            <v>1</v>
          </cell>
          <cell r="AD63">
            <v>1</v>
          </cell>
          <cell r="AE63">
            <v>1</v>
          </cell>
          <cell r="AF63">
            <v>1</v>
          </cell>
        </row>
      </sheetData>
      <sheetData sheetId="14"/>
      <sheetData sheetId="15">
        <row r="7">
          <cell r="D7">
            <v>1.04</v>
          </cell>
          <cell r="E7">
            <v>1.04</v>
          </cell>
          <cell r="F7">
            <v>1.04</v>
          </cell>
          <cell r="G7">
            <v>1.04</v>
          </cell>
          <cell r="H7">
            <v>1.04</v>
          </cell>
          <cell r="I7">
            <v>1.04</v>
          </cell>
          <cell r="J7">
            <v>1.04</v>
          </cell>
          <cell r="K7">
            <v>1.04</v>
          </cell>
          <cell r="L7">
            <v>1.04</v>
          </cell>
          <cell r="M7">
            <v>1.04</v>
          </cell>
          <cell r="N7">
            <v>1.04</v>
          </cell>
          <cell r="O7">
            <v>1.04</v>
          </cell>
          <cell r="P7">
            <v>1.04</v>
          </cell>
          <cell r="Q7">
            <v>1.04</v>
          </cell>
          <cell r="R7">
            <v>1.04</v>
          </cell>
          <cell r="S7">
            <v>1.04</v>
          </cell>
          <cell r="T7">
            <v>1.04</v>
          </cell>
          <cell r="U7">
            <v>1.04</v>
          </cell>
          <cell r="V7">
            <v>1.04</v>
          </cell>
          <cell r="W7">
            <v>1.04</v>
          </cell>
          <cell r="X7">
            <v>1.04</v>
          </cell>
          <cell r="Y7">
            <v>1.04</v>
          </cell>
          <cell r="Z7">
            <v>1.04</v>
          </cell>
          <cell r="AA7">
            <v>1.04</v>
          </cell>
          <cell r="AB7">
            <v>1.04</v>
          </cell>
          <cell r="AC7">
            <v>1.04</v>
          </cell>
          <cell r="AD7">
            <v>1.04</v>
          </cell>
          <cell r="AE7">
            <v>1.04</v>
          </cell>
          <cell r="AF7">
            <v>1.04</v>
          </cell>
        </row>
        <row r="8">
          <cell r="D8">
            <v>1.04</v>
          </cell>
          <cell r="E8">
            <v>1.04</v>
          </cell>
          <cell r="F8">
            <v>1.04</v>
          </cell>
          <cell r="G8">
            <v>1.04</v>
          </cell>
          <cell r="H8">
            <v>1.04</v>
          </cell>
          <cell r="I8">
            <v>1.04</v>
          </cell>
          <cell r="J8">
            <v>1.04</v>
          </cell>
          <cell r="K8">
            <v>1.04</v>
          </cell>
          <cell r="L8">
            <v>1.04</v>
          </cell>
          <cell r="M8">
            <v>1.04</v>
          </cell>
          <cell r="N8">
            <v>1.04</v>
          </cell>
          <cell r="O8">
            <v>1.04</v>
          </cell>
          <cell r="P8">
            <v>1.04</v>
          </cell>
          <cell r="Q8">
            <v>1.04</v>
          </cell>
          <cell r="R8">
            <v>1.04</v>
          </cell>
          <cell r="S8">
            <v>1.04</v>
          </cell>
          <cell r="T8">
            <v>1.04</v>
          </cell>
          <cell r="U8">
            <v>1.04</v>
          </cell>
          <cell r="V8">
            <v>1.04</v>
          </cell>
          <cell r="W8">
            <v>1.04</v>
          </cell>
          <cell r="X8">
            <v>1.04</v>
          </cell>
          <cell r="Y8">
            <v>1.04</v>
          </cell>
          <cell r="Z8">
            <v>1.04</v>
          </cell>
          <cell r="AA8">
            <v>1.04</v>
          </cell>
          <cell r="AB8">
            <v>1.04</v>
          </cell>
          <cell r="AC8">
            <v>1.04</v>
          </cell>
          <cell r="AD8">
            <v>1.04</v>
          </cell>
          <cell r="AE8">
            <v>1.04</v>
          </cell>
          <cell r="AF8">
            <v>1.04</v>
          </cell>
        </row>
        <row r="9">
          <cell r="D9">
            <v>1.04</v>
          </cell>
          <cell r="E9">
            <v>1.04</v>
          </cell>
          <cell r="F9">
            <v>1.04</v>
          </cell>
          <cell r="G9">
            <v>1.04</v>
          </cell>
          <cell r="H9">
            <v>1.04</v>
          </cell>
          <cell r="I9">
            <v>1.04</v>
          </cell>
          <cell r="J9">
            <v>1.04</v>
          </cell>
          <cell r="K9">
            <v>1.04</v>
          </cell>
          <cell r="L9">
            <v>1.04</v>
          </cell>
          <cell r="M9">
            <v>1.04</v>
          </cell>
          <cell r="N9">
            <v>1.04</v>
          </cell>
          <cell r="O9">
            <v>1.04</v>
          </cell>
          <cell r="P9">
            <v>1.04</v>
          </cell>
          <cell r="Q9">
            <v>1.04</v>
          </cell>
          <cell r="R9">
            <v>1.04</v>
          </cell>
          <cell r="S9">
            <v>1.04</v>
          </cell>
          <cell r="T9">
            <v>1.04</v>
          </cell>
          <cell r="U9">
            <v>1.04</v>
          </cell>
          <cell r="V9">
            <v>1.04</v>
          </cell>
          <cell r="W9">
            <v>1.04</v>
          </cell>
          <cell r="X9">
            <v>1.04</v>
          </cell>
          <cell r="Y9">
            <v>1.04</v>
          </cell>
          <cell r="Z9">
            <v>1.04</v>
          </cell>
          <cell r="AA9">
            <v>1.04</v>
          </cell>
          <cell r="AB9">
            <v>1.04</v>
          </cell>
          <cell r="AC9">
            <v>1.04</v>
          </cell>
          <cell r="AD9">
            <v>1.04</v>
          </cell>
          <cell r="AE9">
            <v>1.04</v>
          </cell>
          <cell r="AF9">
            <v>1.04</v>
          </cell>
        </row>
        <row r="10">
          <cell r="D10">
            <v>1.04</v>
          </cell>
          <cell r="E10">
            <v>1.04</v>
          </cell>
          <cell r="F10">
            <v>1.04</v>
          </cell>
          <cell r="G10">
            <v>1.04</v>
          </cell>
          <cell r="H10">
            <v>1.04</v>
          </cell>
          <cell r="I10">
            <v>1.04</v>
          </cell>
          <cell r="J10">
            <v>1.04</v>
          </cell>
          <cell r="K10">
            <v>1.04</v>
          </cell>
          <cell r="L10">
            <v>1.04</v>
          </cell>
          <cell r="M10">
            <v>1.04</v>
          </cell>
          <cell r="N10">
            <v>1.04</v>
          </cell>
          <cell r="O10">
            <v>1.04</v>
          </cell>
          <cell r="P10">
            <v>1.04</v>
          </cell>
          <cell r="Q10">
            <v>1.04</v>
          </cell>
          <cell r="R10">
            <v>1.04</v>
          </cell>
          <cell r="S10">
            <v>1.04</v>
          </cell>
          <cell r="T10">
            <v>1.04</v>
          </cell>
          <cell r="U10">
            <v>1.04</v>
          </cell>
          <cell r="V10">
            <v>1.04</v>
          </cell>
          <cell r="W10">
            <v>1.04</v>
          </cell>
          <cell r="X10">
            <v>1.04</v>
          </cell>
          <cell r="Y10">
            <v>1.04</v>
          </cell>
          <cell r="Z10">
            <v>1.04</v>
          </cell>
          <cell r="AA10">
            <v>1.04</v>
          </cell>
          <cell r="AB10">
            <v>1.04</v>
          </cell>
          <cell r="AC10">
            <v>1.04</v>
          </cell>
          <cell r="AD10">
            <v>1.04</v>
          </cell>
          <cell r="AE10">
            <v>1.04</v>
          </cell>
          <cell r="AF10">
            <v>1.04</v>
          </cell>
        </row>
        <row r="11">
          <cell r="D11">
            <v>1.04</v>
          </cell>
          <cell r="E11">
            <v>1.04</v>
          </cell>
          <cell r="F11">
            <v>1.04</v>
          </cell>
          <cell r="G11">
            <v>1.04</v>
          </cell>
          <cell r="H11">
            <v>1.04</v>
          </cell>
          <cell r="I11">
            <v>1.04</v>
          </cell>
          <cell r="J11">
            <v>1.04</v>
          </cell>
          <cell r="K11">
            <v>1.04</v>
          </cell>
          <cell r="L11">
            <v>1.04</v>
          </cell>
          <cell r="M11">
            <v>1.04</v>
          </cell>
          <cell r="N11">
            <v>1.04</v>
          </cell>
          <cell r="O11">
            <v>1.04</v>
          </cell>
          <cell r="P11">
            <v>1.04</v>
          </cell>
          <cell r="Q11">
            <v>1.04</v>
          </cell>
          <cell r="R11">
            <v>1.04</v>
          </cell>
          <cell r="S11">
            <v>1.04</v>
          </cell>
          <cell r="T11">
            <v>1.04</v>
          </cell>
          <cell r="U11">
            <v>1.04</v>
          </cell>
          <cell r="V11">
            <v>1.04</v>
          </cell>
          <cell r="W11">
            <v>1.04</v>
          </cell>
          <cell r="X11">
            <v>1.04</v>
          </cell>
          <cell r="Y11">
            <v>1.04</v>
          </cell>
          <cell r="Z11">
            <v>1.04</v>
          </cell>
          <cell r="AA11">
            <v>1.04</v>
          </cell>
          <cell r="AB11">
            <v>1.04</v>
          </cell>
          <cell r="AC11">
            <v>1.04</v>
          </cell>
          <cell r="AD11">
            <v>1.04</v>
          </cell>
          <cell r="AE11">
            <v>1.04</v>
          </cell>
          <cell r="AF11">
            <v>1.04</v>
          </cell>
        </row>
        <row r="12">
          <cell r="D12">
            <v>1.04</v>
          </cell>
          <cell r="E12">
            <v>1.04</v>
          </cell>
          <cell r="F12">
            <v>1.04</v>
          </cell>
          <cell r="G12">
            <v>1.04</v>
          </cell>
          <cell r="H12">
            <v>1.04</v>
          </cell>
          <cell r="I12">
            <v>1.04</v>
          </cell>
          <cell r="J12">
            <v>1.04</v>
          </cell>
          <cell r="K12">
            <v>1.04</v>
          </cell>
          <cell r="L12">
            <v>1.04</v>
          </cell>
          <cell r="M12">
            <v>1.04</v>
          </cell>
          <cell r="N12">
            <v>1.04</v>
          </cell>
          <cell r="O12">
            <v>1.04</v>
          </cell>
          <cell r="P12">
            <v>1.04</v>
          </cell>
          <cell r="Q12">
            <v>1.04</v>
          </cell>
          <cell r="R12">
            <v>1.04</v>
          </cell>
          <cell r="S12">
            <v>1.04</v>
          </cell>
          <cell r="T12">
            <v>1.04</v>
          </cell>
          <cell r="U12">
            <v>1.04</v>
          </cell>
          <cell r="V12">
            <v>1.04</v>
          </cell>
          <cell r="W12">
            <v>1.04</v>
          </cell>
          <cell r="X12">
            <v>1.04</v>
          </cell>
          <cell r="Y12">
            <v>1.04</v>
          </cell>
          <cell r="Z12">
            <v>1.04</v>
          </cell>
          <cell r="AA12">
            <v>1.04</v>
          </cell>
          <cell r="AB12">
            <v>1.04</v>
          </cell>
          <cell r="AC12">
            <v>1.04</v>
          </cell>
          <cell r="AD12">
            <v>1.04</v>
          </cell>
          <cell r="AE12">
            <v>1.04</v>
          </cell>
          <cell r="AF12">
            <v>1.04</v>
          </cell>
        </row>
        <row r="13">
          <cell r="D13">
            <v>1.04</v>
          </cell>
          <cell r="E13">
            <v>1.04</v>
          </cell>
          <cell r="F13">
            <v>1.04</v>
          </cell>
          <cell r="G13">
            <v>1.04</v>
          </cell>
          <cell r="H13">
            <v>1.04</v>
          </cell>
          <cell r="I13">
            <v>1.04</v>
          </cell>
          <cell r="J13">
            <v>1.04</v>
          </cell>
          <cell r="K13">
            <v>1.04</v>
          </cell>
          <cell r="L13">
            <v>1.04</v>
          </cell>
          <cell r="M13">
            <v>1.04</v>
          </cell>
          <cell r="N13">
            <v>1.04</v>
          </cell>
          <cell r="O13">
            <v>1.04</v>
          </cell>
          <cell r="P13">
            <v>1.04</v>
          </cell>
          <cell r="Q13">
            <v>1.04</v>
          </cell>
          <cell r="R13">
            <v>1.04</v>
          </cell>
          <cell r="S13">
            <v>1.04</v>
          </cell>
          <cell r="T13">
            <v>1.04</v>
          </cell>
          <cell r="U13">
            <v>1.04</v>
          </cell>
          <cell r="V13">
            <v>1.04</v>
          </cell>
          <cell r="W13">
            <v>1.04</v>
          </cell>
          <cell r="X13">
            <v>1.04</v>
          </cell>
          <cell r="Y13">
            <v>1.04</v>
          </cell>
          <cell r="Z13">
            <v>1.04</v>
          </cell>
          <cell r="AA13">
            <v>1.04</v>
          </cell>
          <cell r="AB13">
            <v>1.04</v>
          </cell>
          <cell r="AC13">
            <v>1.04</v>
          </cell>
          <cell r="AD13">
            <v>1.04</v>
          </cell>
          <cell r="AE13">
            <v>1.04</v>
          </cell>
          <cell r="AF13">
            <v>1.04</v>
          </cell>
        </row>
        <row r="14">
          <cell r="D14">
            <v>1.04</v>
          </cell>
          <cell r="E14">
            <v>1.04</v>
          </cell>
          <cell r="F14">
            <v>1.04</v>
          </cell>
          <cell r="G14">
            <v>1.04</v>
          </cell>
          <cell r="H14">
            <v>1.04</v>
          </cell>
          <cell r="I14">
            <v>1.04</v>
          </cell>
          <cell r="J14">
            <v>1.04</v>
          </cell>
          <cell r="K14">
            <v>1.04</v>
          </cell>
          <cell r="L14">
            <v>1.04</v>
          </cell>
          <cell r="M14">
            <v>1.04</v>
          </cell>
          <cell r="N14">
            <v>1.04</v>
          </cell>
          <cell r="O14">
            <v>1.04</v>
          </cell>
          <cell r="P14">
            <v>1.04</v>
          </cell>
          <cell r="Q14">
            <v>1.04</v>
          </cell>
          <cell r="R14">
            <v>1.04</v>
          </cell>
          <cell r="S14">
            <v>1.04</v>
          </cell>
          <cell r="T14">
            <v>1.04</v>
          </cell>
          <cell r="U14">
            <v>1.04</v>
          </cell>
          <cell r="V14">
            <v>1.04</v>
          </cell>
          <cell r="W14">
            <v>1.04</v>
          </cell>
          <cell r="X14">
            <v>1.04</v>
          </cell>
          <cell r="Y14">
            <v>1.04</v>
          </cell>
          <cell r="Z14">
            <v>1.04</v>
          </cell>
          <cell r="AA14">
            <v>1.04</v>
          </cell>
          <cell r="AB14">
            <v>1.04</v>
          </cell>
          <cell r="AC14">
            <v>1.04</v>
          </cell>
          <cell r="AD14">
            <v>1.04</v>
          </cell>
          <cell r="AE14">
            <v>1.04</v>
          </cell>
          <cell r="AF14">
            <v>1.04</v>
          </cell>
        </row>
        <row r="15">
          <cell r="D15">
            <v>1.04</v>
          </cell>
          <cell r="E15">
            <v>1.04</v>
          </cell>
          <cell r="F15">
            <v>1.04</v>
          </cell>
          <cell r="G15">
            <v>1.04</v>
          </cell>
          <cell r="H15">
            <v>1.04</v>
          </cell>
          <cell r="I15">
            <v>1.04</v>
          </cell>
          <cell r="J15">
            <v>1.04</v>
          </cell>
          <cell r="K15">
            <v>1.04</v>
          </cell>
          <cell r="L15">
            <v>1.04</v>
          </cell>
          <cell r="M15">
            <v>1.04</v>
          </cell>
          <cell r="N15">
            <v>1.04</v>
          </cell>
          <cell r="O15">
            <v>1.04</v>
          </cell>
          <cell r="P15">
            <v>1.04</v>
          </cell>
          <cell r="Q15">
            <v>1.04</v>
          </cell>
          <cell r="R15">
            <v>1.04</v>
          </cell>
          <cell r="S15">
            <v>1.04</v>
          </cell>
          <cell r="T15">
            <v>1.04</v>
          </cell>
          <cell r="U15">
            <v>1.04</v>
          </cell>
          <cell r="V15">
            <v>1.04</v>
          </cell>
          <cell r="W15">
            <v>1.04</v>
          </cell>
          <cell r="X15">
            <v>1.04</v>
          </cell>
          <cell r="Y15">
            <v>1.04</v>
          </cell>
          <cell r="Z15">
            <v>1.04</v>
          </cell>
          <cell r="AA15">
            <v>1.04</v>
          </cell>
          <cell r="AB15">
            <v>1.04</v>
          </cell>
          <cell r="AC15">
            <v>1.04</v>
          </cell>
          <cell r="AD15">
            <v>1.04</v>
          </cell>
          <cell r="AE15">
            <v>1.04</v>
          </cell>
          <cell r="AF15">
            <v>1.04</v>
          </cell>
        </row>
        <row r="16">
          <cell r="D16">
            <v>1.04</v>
          </cell>
          <cell r="E16">
            <v>1.04</v>
          </cell>
          <cell r="F16">
            <v>1.04</v>
          </cell>
          <cell r="G16">
            <v>1.04</v>
          </cell>
          <cell r="H16">
            <v>1.04</v>
          </cell>
          <cell r="I16">
            <v>1.04</v>
          </cell>
          <cell r="J16">
            <v>1.04</v>
          </cell>
          <cell r="K16">
            <v>1.04</v>
          </cell>
          <cell r="L16">
            <v>1.04</v>
          </cell>
          <cell r="M16">
            <v>1.04</v>
          </cell>
          <cell r="N16">
            <v>1.04</v>
          </cell>
          <cell r="O16">
            <v>1.04</v>
          </cell>
          <cell r="P16">
            <v>1.04</v>
          </cell>
          <cell r="Q16">
            <v>1.04</v>
          </cell>
          <cell r="R16">
            <v>1.04</v>
          </cell>
          <cell r="S16">
            <v>1.04</v>
          </cell>
          <cell r="T16">
            <v>1.04</v>
          </cell>
          <cell r="U16">
            <v>1.04</v>
          </cell>
          <cell r="V16">
            <v>1.04</v>
          </cell>
          <cell r="W16">
            <v>1.04</v>
          </cell>
          <cell r="X16">
            <v>1.04</v>
          </cell>
          <cell r="Y16">
            <v>1.04</v>
          </cell>
          <cell r="Z16">
            <v>1.04</v>
          </cell>
          <cell r="AA16">
            <v>1.04</v>
          </cell>
          <cell r="AB16">
            <v>1.04</v>
          </cell>
          <cell r="AC16">
            <v>1.04</v>
          </cell>
          <cell r="AD16">
            <v>1.04</v>
          </cell>
          <cell r="AE16">
            <v>1.04</v>
          </cell>
          <cell r="AF16">
            <v>1.04</v>
          </cell>
        </row>
        <row r="17">
          <cell r="D17">
            <v>1.04</v>
          </cell>
          <cell r="E17">
            <v>1.04</v>
          </cell>
          <cell r="F17">
            <v>1.04</v>
          </cell>
          <cell r="G17">
            <v>1.04</v>
          </cell>
          <cell r="H17">
            <v>1.04</v>
          </cell>
          <cell r="I17">
            <v>1.04</v>
          </cell>
          <cell r="J17">
            <v>1.04</v>
          </cell>
          <cell r="K17">
            <v>1.04</v>
          </cell>
          <cell r="L17">
            <v>1.04</v>
          </cell>
          <cell r="M17">
            <v>1.04</v>
          </cell>
          <cell r="N17">
            <v>1.04</v>
          </cell>
          <cell r="O17">
            <v>1.04</v>
          </cell>
          <cell r="P17">
            <v>1.04</v>
          </cell>
          <cell r="Q17">
            <v>1.04</v>
          </cell>
          <cell r="R17">
            <v>1.04</v>
          </cell>
          <cell r="S17">
            <v>1.04</v>
          </cell>
          <cell r="T17">
            <v>1.04</v>
          </cell>
          <cell r="U17">
            <v>1.04</v>
          </cell>
          <cell r="V17">
            <v>1.04</v>
          </cell>
          <cell r="W17">
            <v>1.04</v>
          </cell>
          <cell r="X17">
            <v>1.04</v>
          </cell>
          <cell r="Y17">
            <v>1.04</v>
          </cell>
          <cell r="Z17">
            <v>1.04</v>
          </cell>
          <cell r="AA17">
            <v>1.04</v>
          </cell>
          <cell r="AB17">
            <v>1.04</v>
          </cell>
          <cell r="AC17">
            <v>1.04</v>
          </cell>
          <cell r="AD17">
            <v>1.04</v>
          </cell>
          <cell r="AE17">
            <v>1.04</v>
          </cell>
          <cell r="AF17">
            <v>1.04</v>
          </cell>
        </row>
        <row r="18">
          <cell r="D18">
            <v>1.04</v>
          </cell>
          <cell r="E18">
            <v>1.04</v>
          </cell>
          <cell r="F18">
            <v>1.04</v>
          </cell>
          <cell r="G18">
            <v>1.04</v>
          </cell>
          <cell r="H18">
            <v>1.04</v>
          </cell>
          <cell r="I18">
            <v>1.04</v>
          </cell>
          <cell r="J18">
            <v>1.04</v>
          </cell>
          <cell r="K18">
            <v>1.04</v>
          </cell>
          <cell r="L18">
            <v>1.04</v>
          </cell>
          <cell r="M18">
            <v>1.04</v>
          </cell>
          <cell r="N18">
            <v>1.04</v>
          </cell>
          <cell r="O18">
            <v>1.04</v>
          </cell>
          <cell r="P18">
            <v>1.04</v>
          </cell>
          <cell r="Q18">
            <v>1.04</v>
          </cell>
          <cell r="R18">
            <v>1.04</v>
          </cell>
          <cell r="S18">
            <v>1.04</v>
          </cell>
          <cell r="T18">
            <v>1.04</v>
          </cell>
          <cell r="U18">
            <v>1.04</v>
          </cell>
          <cell r="V18">
            <v>1.04</v>
          </cell>
          <cell r="W18">
            <v>1.04</v>
          </cell>
          <cell r="X18">
            <v>1.04</v>
          </cell>
          <cell r="Y18">
            <v>1.04</v>
          </cell>
          <cell r="Z18">
            <v>1.04</v>
          </cell>
          <cell r="AA18">
            <v>1.04</v>
          </cell>
          <cell r="AB18">
            <v>1.04</v>
          </cell>
          <cell r="AC18">
            <v>1.04</v>
          </cell>
          <cell r="AD18">
            <v>1.04</v>
          </cell>
          <cell r="AE18">
            <v>1.04</v>
          </cell>
          <cell r="AF18">
            <v>1.04</v>
          </cell>
        </row>
        <row r="19">
          <cell r="D19">
            <v>1.04</v>
          </cell>
          <cell r="E19">
            <v>1.04</v>
          </cell>
          <cell r="F19">
            <v>1.04</v>
          </cell>
          <cell r="G19">
            <v>1.04</v>
          </cell>
          <cell r="H19">
            <v>1.04</v>
          </cell>
          <cell r="I19">
            <v>1.04</v>
          </cell>
          <cell r="J19">
            <v>1.04</v>
          </cell>
          <cell r="K19">
            <v>1.04</v>
          </cell>
          <cell r="L19">
            <v>1.04</v>
          </cell>
          <cell r="M19">
            <v>1.04</v>
          </cell>
          <cell r="N19">
            <v>1.04</v>
          </cell>
          <cell r="O19">
            <v>1.04</v>
          </cell>
          <cell r="P19">
            <v>1.04</v>
          </cell>
          <cell r="Q19">
            <v>1.04</v>
          </cell>
          <cell r="R19">
            <v>1.04</v>
          </cell>
          <cell r="S19">
            <v>1.04</v>
          </cell>
          <cell r="T19">
            <v>1.04</v>
          </cell>
          <cell r="U19">
            <v>1.04</v>
          </cell>
          <cell r="V19">
            <v>1.04</v>
          </cell>
          <cell r="W19">
            <v>1.04</v>
          </cell>
          <cell r="X19">
            <v>1.04</v>
          </cell>
          <cell r="Y19">
            <v>1.04</v>
          </cell>
          <cell r="Z19">
            <v>1.04</v>
          </cell>
          <cell r="AA19">
            <v>1.04</v>
          </cell>
          <cell r="AB19">
            <v>1.04</v>
          </cell>
          <cell r="AC19">
            <v>1.04</v>
          </cell>
          <cell r="AD19">
            <v>1.04</v>
          </cell>
          <cell r="AE19">
            <v>1.04</v>
          </cell>
          <cell r="AF19">
            <v>1.04</v>
          </cell>
        </row>
        <row r="20">
          <cell r="D20">
            <v>1.04</v>
          </cell>
          <cell r="E20">
            <v>1.04</v>
          </cell>
          <cell r="F20">
            <v>1.04</v>
          </cell>
          <cell r="G20">
            <v>1.04</v>
          </cell>
          <cell r="H20">
            <v>1.04</v>
          </cell>
          <cell r="I20">
            <v>1.04</v>
          </cell>
          <cell r="J20">
            <v>1.04</v>
          </cell>
          <cell r="K20">
            <v>1.04</v>
          </cell>
          <cell r="L20">
            <v>1.04</v>
          </cell>
          <cell r="M20">
            <v>1.04</v>
          </cell>
          <cell r="N20">
            <v>1.04</v>
          </cell>
          <cell r="O20">
            <v>1.04</v>
          </cell>
          <cell r="P20">
            <v>1.04</v>
          </cell>
          <cell r="Q20">
            <v>1.04</v>
          </cell>
          <cell r="R20">
            <v>1.04</v>
          </cell>
          <cell r="S20">
            <v>1.04</v>
          </cell>
          <cell r="T20">
            <v>1.04</v>
          </cell>
          <cell r="U20">
            <v>1.04</v>
          </cell>
          <cell r="V20">
            <v>1.04</v>
          </cell>
          <cell r="W20">
            <v>1.04</v>
          </cell>
          <cell r="X20">
            <v>1.04</v>
          </cell>
          <cell r="Y20">
            <v>1.04</v>
          </cell>
          <cell r="Z20">
            <v>1.04</v>
          </cell>
          <cell r="AA20">
            <v>1.04</v>
          </cell>
          <cell r="AB20">
            <v>1.04</v>
          </cell>
          <cell r="AC20">
            <v>1.04</v>
          </cell>
          <cell r="AD20">
            <v>1.04</v>
          </cell>
          <cell r="AE20">
            <v>1.04</v>
          </cell>
          <cell r="AF20">
            <v>1.04</v>
          </cell>
        </row>
        <row r="21">
          <cell r="D21">
            <v>1.04</v>
          </cell>
          <cell r="E21">
            <v>1.04</v>
          </cell>
          <cell r="F21">
            <v>1.04</v>
          </cell>
          <cell r="G21">
            <v>1.04</v>
          </cell>
          <cell r="H21">
            <v>1.04</v>
          </cell>
          <cell r="I21">
            <v>1.04</v>
          </cell>
          <cell r="J21">
            <v>1.04</v>
          </cell>
          <cell r="K21">
            <v>1.04</v>
          </cell>
          <cell r="L21">
            <v>1.04</v>
          </cell>
          <cell r="M21">
            <v>1.04</v>
          </cell>
          <cell r="N21">
            <v>1.04</v>
          </cell>
          <cell r="O21">
            <v>1.04</v>
          </cell>
          <cell r="P21">
            <v>1.04</v>
          </cell>
          <cell r="Q21">
            <v>1.04</v>
          </cell>
          <cell r="R21">
            <v>1.04</v>
          </cell>
          <cell r="S21">
            <v>1.04</v>
          </cell>
          <cell r="T21">
            <v>1.04</v>
          </cell>
          <cell r="U21">
            <v>1.04</v>
          </cell>
          <cell r="V21">
            <v>1.04</v>
          </cell>
          <cell r="W21">
            <v>1.04</v>
          </cell>
          <cell r="X21">
            <v>1.04</v>
          </cell>
          <cell r="Y21">
            <v>1.04</v>
          </cell>
          <cell r="Z21">
            <v>1.04</v>
          </cell>
          <cell r="AA21">
            <v>1.04</v>
          </cell>
          <cell r="AB21">
            <v>1.04</v>
          </cell>
          <cell r="AC21">
            <v>1.04</v>
          </cell>
          <cell r="AD21">
            <v>1.04</v>
          </cell>
          <cell r="AE21">
            <v>1.04</v>
          </cell>
          <cell r="AF21">
            <v>1.04</v>
          </cell>
        </row>
        <row r="22">
          <cell r="D22">
            <v>1.04</v>
          </cell>
          <cell r="E22">
            <v>1.04</v>
          </cell>
          <cell r="F22">
            <v>1.04</v>
          </cell>
          <cell r="G22">
            <v>1.04</v>
          </cell>
          <cell r="H22">
            <v>1.04</v>
          </cell>
          <cell r="I22">
            <v>1.04</v>
          </cell>
          <cell r="J22">
            <v>1.04</v>
          </cell>
          <cell r="K22">
            <v>1.04</v>
          </cell>
          <cell r="L22">
            <v>1.04</v>
          </cell>
          <cell r="M22">
            <v>1.04</v>
          </cell>
          <cell r="N22">
            <v>1.04</v>
          </cell>
          <cell r="O22">
            <v>1.04</v>
          </cell>
          <cell r="P22">
            <v>1.04</v>
          </cell>
          <cell r="Q22">
            <v>1.04</v>
          </cell>
          <cell r="R22">
            <v>1.04</v>
          </cell>
          <cell r="S22">
            <v>1.04</v>
          </cell>
          <cell r="T22">
            <v>1.04</v>
          </cell>
          <cell r="U22">
            <v>1.04</v>
          </cell>
          <cell r="V22">
            <v>1.04</v>
          </cell>
          <cell r="W22">
            <v>1.04</v>
          </cell>
          <cell r="X22">
            <v>1.04</v>
          </cell>
          <cell r="Y22">
            <v>1.04</v>
          </cell>
          <cell r="Z22">
            <v>1.04</v>
          </cell>
          <cell r="AA22">
            <v>1.04</v>
          </cell>
          <cell r="AB22">
            <v>1.04</v>
          </cell>
          <cell r="AC22">
            <v>1.04</v>
          </cell>
          <cell r="AD22">
            <v>1.04</v>
          </cell>
          <cell r="AE22">
            <v>1.04</v>
          </cell>
          <cell r="AF22">
            <v>1.04</v>
          </cell>
        </row>
        <row r="23">
          <cell r="D23">
            <v>1.04</v>
          </cell>
          <cell r="E23">
            <v>1.04</v>
          </cell>
          <cell r="F23">
            <v>1.04</v>
          </cell>
          <cell r="G23">
            <v>1.04</v>
          </cell>
          <cell r="H23">
            <v>1.04</v>
          </cell>
          <cell r="I23">
            <v>1.04</v>
          </cell>
          <cell r="J23">
            <v>1.04</v>
          </cell>
          <cell r="K23">
            <v>1.04</v>
          </cell>
          <cell r="L23">
            <v>1.04</v>
          </cell>
          <cell r="M23">
            <v>1.04</v>
          </cell>
          <cell r="N23">
            <v>1.04</v>
          </cell>
          <cell r="O23">
            <v>1.04</v>
          </cell>
          <cell r="P23">
            <v>1.04</v>
          </cell>
          <cell r="Q23">
            <v>1.04</v>
          </cell>
          <cell r="R23">
            <v>1.04</v>
          </cell>
          <cell r="S23">
            <v>1.04</v>
          </cell>
          <cell r="T23">
            <v>1.04</v>
          </cell>
          <cell r="U23">
            <v>1.04</v>
          </cell>
          <cell r="V23">
            <v>1.04</v>
          </cell>
          <cell r="W23">
            <v>1.04</v>
          </cell>
          <cell r="X23">
            <v>1.04</v>
          </cell>
          <cell r="Y23">
            <v>1.04</v>
          </cell>
          <cell r="Z23">
            <v>1.04</v>
          </cell>
          <cell r="AA23">
            <v>1.04</v>
          </cell>
          <cell r="AB23">
            <v>1.04</v>
          </cell>
          <cell r="AC23">
            <v>1.04</v>
          </cell>
          <cell r="AD23">
            <v>1.04</v>
          </cell>
          <cell r="AE23">
            <v>1.04</v>
          </cell>
          <cell r="AF23">
            <v>1.04</v>
          </cell>
        </row>
        <row r="24">
          <cell r="D24">
            <v>1.04</v>
          </cell>
          <cell r="E24">
            <v>1.04</v>
          </cell>
          <cell r="F24">
            <v>1.04</v>
          </cell>
          <cell r="G24">
            <v>1.04</v>
          </cell>
          <cell r="H24">
            <v>1.04</v>
          </cell>
          <cell r="I24">
            <v>1.04</v>
          </cell>
          <cell r="J24">
            <v>1.04</v>
          </cell>
          <cell r="K24">
            <v>1.04</v>
          </cell>
          <cell r="L24">
            <v>1.04</v>
          </cell>
          <cell r="M24">
            <v>1.04</v>
          </cell>
          <cell r="N24">
            <v>1.04</v>
          </cell>
          <cell r="O24">
            <v>1.04</v>
          </cell>
          <cell r="P24">
            <v>1.04</v>
          </cell>
          <cell r="Q24">
            <v>1.04</v>
          </cell>
          <cell r="R24">
            <v>1.04</v>
          </cell>
          <cell r="S24">
            <v>1.04</v>
          </cell>
          <cell r="T24">
            <v>1.04</v>
          </cell>
          <cell r="U24">
            <v>1.04</v>
          </cell>
          <cell r="V24">
            <v>1.04</v>
          </cell>
          <cell r="W24">
            <v>1.04</v>
          </cell>
          <cell r="X24">
            <v>1.04</v>
          </cell>
          <cell r="Y24">
            <v>1.04</v>
          </cell>
          <cell r="Z24">
            <v>1.04</v>
          </cell>
          <cell r="AA24">
            <v>1.04</v>
          </cell>
          <cell r="AB24">
            <v>1.04</v>
          </cell>
          <cell r="AC24">
            <v>1.04</v>
          </cell>
          <cell r="AD24">
            <v>1.04</v>
          </cell>
          <cell r="AE24">
            <v>1.04</v>
          </cell>
          <cell r="AF24">
            <v>1.04</v>
          </cell>
        </row>
        <row r="25">
          <cell r="D25">
            <v>1.04</v>
          </cell>
          <cell r="E25">
            <v>1.04</v>
          </cell>
          <cell r="F25">
            <v>1.04</v>
          </cell>
          <cell r="G25">
            <v>1.04</v>
          </cell>
          <cell r="H25">
            <v>1.04</v>
          </cell>
          <cell r="I25">
            <v>1.04</v>
          </cell>
          <cell r="J25">
            <v>1.04</v>
          </cell>
          <cell r="K25">
            <v>1.04</v>
          </cell>
          <cell r="L25">
            <v>1.04</v>
          </cell>
          <cell r="M25">
            <v>1.04</v>
          </cell>
          <cell r="N25">
            <v>1.04</v>
          </cell>
          <cell r="O25">
            <v>1.04</v>
          </cell>
          <cell r="P25">
            <v>1.04</v>
          </cell>
          <cell r="Q25">
            <v>1.04</v>
          </cell>
          <cell r="R25">
            <v>1.04</v>
          </cell>
          <cell r="S25">
            <v>1.04</v>
          </cell>
          <cell r="T25">
            <v>1.04</v>
          </cell>
          <cell r="U25">
            <v>1.04</v>
          </cell>
          <cell r="V25">
            <v>1.04</v>
          </cell>
          <cell r="W25">
            <v>1.04</v>
          </cell>
          <cell r="X25">
            <v>1.04</v>
          </cell>
          <cell r="Y25">
            <v>1.04</v>
          </cell>
          <cell r="Z25">
            <v>1.04</v>
          </cell>
          <cell r="AA25">
            <v>1.04</v>
          </cell>
          <cell r="AB25">
            <v>1.04</v>
          </cell>
          <cell r="AC25">
            <v>1.04</v>
          </cell>
          <cell r="AD25">
            <v>1.04</v>
          </cell>
          <cell r="AE25">
            <v>1.04</v>
          </cell>
          <cell r="AF25">
            <v>1.04</v>
          </cell>
        </row>
        <row r="26">
          <cell r="D26">
            <v>1.04</v>
          </cell>
          <cell r="E26">
            <v>1.04</v>
          </cell>
          <cell r="F26">
            <v>1.04</v>
          </cell>
          <cell r="G26">
            <v>1.04</v>
          </cell>
          <cell r="H26">
            <v>1.04</v>
          </cell>
          <cell r="I26">
            <v>1.04</v>
          </cell>
          <cell r="J26">
            <v>1.04</v>
          </cell>
          <cell r="K26">
            <v>1.04</v>
          </cell>
          <cell r="L26">
            <v>1.04</v>
          </cell>
          <cell r="M26">
            <v>1.04</v>
          </cell>
          <cell r="N26">
            <v>1.04</v>
          </cell>
          <cell r="O26">
            <v>1.04</v>
          </cell>
          <cell r="P26">
            <v>1.04</v>
          </cell>
          <cell r="Q26">
            <v>1.04</v>
          </cell>
          <cell r="R26">
            <v>1.04</v>
          </cell>
          <cell r="S26">
            <v>1.04</v>
          </cell>
          <cell r="T26">
            <v>1.04</v>
          </cell>
          <cell r="U26">
            <v>1.04</v>
          </cell>
          <cell r="V26">
            <v>1.04</v>
          </cell>
          <cell r="W26">
            <v>1.04</v>
          </cell>
          <cell r="X26">
            <v>1.04</v>
          </cell>
          <cell r="Y26">
            <v>1.04</v>
          </cell>
          <cell r="Z26">
            <v>1.04</v>
          </cell>
          <cell r="AA26">
            <v>1.04</v>
          </cell>
          <cell r="AB26">
            <v>1.04</v>
          </cell>
          <cell r="AC26">
            <v>1.04</v>
          </cell>
          <cell r="AD26">
            <v>1.04</v>
          </cell>
          <cell r="AE26">
            <v>1.04</v>
          </cell>
          <cell r="AF26">
            <v>1.04</v>
          </cell>
        </row>
        <row r="27">
          <cell r="D27">
            <v>1.04</v>
          </cell>
          <cell r="E27">
            <v>1.04</v>
          </cell>
          <cell r="F27">
            <v>1.04</v>
          </cell>
          <cell r="G27">
            <v>1.04</v>
          </cell>
          <cell r="H27">
            <v>1.04</v>
          </cell>
          <cell r="I27">
            <v>1.04</v>
          </cell>
          <cell r="J27">
            <v>1.04</v>
          </cell>
          <cell r="K27">
            <v>1.04</v>
          </cell>
          <cell r="L27">
            <v>1.04</v>
          </cell>
          <cell r="M27">
            <v>1.04</v>
          </cell>
          <cell r="N27">
            <v>1.04</v>
          </cell>
          <cell r="O27">
            <v>1.04</v>
          </cell>
          <cell r="P27">
            <v>1.04</v>
          </cell>
          <cell r="Q27">
            <v>1.04</v>
          </cell>
          <cell r="R27">
            <v>1.04</v>
          </cell>
          <cell r="S27">
            <v>1.04</v>
          </cell>
          <cell r="T27">
            <v>1.04</v>
          </cell>
          <cell r="U27">
            <v>1.04</v>
          </cell>
          <cell r="V27">
            <v>1.04</v>
          </cell>
          <cell r="W27">
            <v>1.04</v>
          </cell>
          <cell r="X27">
            <v>1.04</v>
          </cell>
          <cell r="Y27">
            <v>1.04</v>
          </cell>
          <cell r="Z27">
            <v>1.04</v>
          </cell>
          <cell r="AA27">
            <v>1.04</v>
          </cell>
          <cell r="AB27">
            <v>1.04</v>
          </cell>
          <cell r="AC27">
            <v>1.04</v>
          </cell>
          <cell r="AD27">
            <v>1.04</v>
          </cell>
          <cell r="AE27">
            <v>1.04</v>
          </cell>
          <cell r="AF27">
            <v>1.04</v>
          </cell>
        </row>
        <row r="28">
          <cell r="D28">
            <v>1.04</v>
          </cell>
          <cell r="E28">
            <v>1.04</v>
          </cell>
          <cell r="F28">
            <v>1.04</v>
          </cell>
          <cell r="G28">
            <v>1.04</v>
          </cell>
          <cell r="H28">
            <v>1.04</v>
          </cell>
          <cell r="I28">
            <v>1.04</v>
          </cell>
          <cell r="J28">
            <v>1.04</v>
          </cell>
          <cell r="K28">
            <v>1.04</v>
          </cell>
          <cell r="L28">
            <v>1.04</v>
          </cell>
          <cell r="M28">
            <v>1.04</v>
          </cell>
          <cell r="N28">
            <v>1.04</v>
          </cell>
          <cell r="O28">
            <v>1.04</v>
          </cell>
          <cell r="P28">
            <v>1.04</v>
          </cell>
          <cell r="Q28">
            <v>1.04</v>
          </cell>
          <cell r="R28">
            <v>1.04</v>
          </cell>
          <cell r="S28">
            <v>1.04</v>
          </cell>
          <cell r="T28">
            <v>1.04</v>
          </cell>
          <cell r="U28">
            <v>1.04</v>
          </cell>
          <cell r="V28">
            <v>1.04</v>
          </cell>
          <cell r="W28">
            <v>1.04</v>
          </cell>
          <cell r="X28">
            <v>1.04</v>
          </cell>
          <cell r="Y28">
            <v>1.04</v>
          </cell>
          <cell r="Z28">
            <v>1.04</v>
          </cell>
          <cell r="AA28">
            <v>1.04</v>
          </cell>
          <cell r="AB28">
            <v>1.04</v>
          </cell>
          <cell r="AC28">
            <v>1.04</v>
          </cell>
          <cell r="AD28">
            <v>1.04</v>
          </cell>
          <cell r="AE28">
            <v>1.04</v>
          </cell>
          <cell r="AF28">
            <v>1.04</v>
          </cell>
        </row>
        <row r="29">
          <cell r="D29">
            <v>1.04</v>
          </cell>
          <cell r="E29">
            <v>1.04</v>
          </cell>
          <cell r="F29">
            <v>1.04</v>
          </cell>
          <cell r="G29">
            <v>1.04</v>
          </cell>
          <cell r="H29">
            <v>1.04</v>
          </cell>
          <cell r="I29">
            <v>1.04</v>
          </cell>
          <cell r="J29">
            <v>1.04</v>
          </cell>
          <cell r="K29">
            <v>1.04</v>
          </cell>
          <cell r="L29">
            <v>1.04</v>
          </cell>
          <cell r="M29">
            <v>1.04</v>
          </cell>
          <cell r="N29">
            <v>1.04</v>
          </cell>
          <cell r="O29">
            <v>1.04</v>
          </cell>
          <cell r="P29">
            <v>1.04</v>
          </cell>
          <cell r="Q29">
            <v>1.04</v>
          </cell>
          <cell r="R29">
            <v>1.04</v>
          </cell>
          <cell r="S29">
            <v>1.04</v>
          </cell>
          <cell r="T29">
            <v>1.04</v>
          </cell>
          <cell r="U29">
            <v>1.04</v>
          </cell>
          <cell r="V29">
            <v>1.04</v>
          </cell>
          <cell r="W29">
            <v>1.04</v>
          </cell>
          <cell r="X29">
            <v>1.04</v>
          </cell>
          <cell r="Y29">
            <v>1.04</v>
          </cell>
          <cell r="Z29">
            <v>1.04</v>
          </cell>
          <cell r="AA29">
            <v>1.04</v>
          </cell>
          <cell r="AB29">
            <v>1.04</v>
          </cell>
          <cell r="AC29">
            <v>1.04</v>
          </cell>
          <cell r="AD29">
            <v>1.04</v>
          </cell>
          <cell r="AE29">
            <v>1.04</v>
          </cell>
          <cell r="AF29">
            <v>1.04</v>
          </cell>
        </row>
        <row r="30">
          <cell r="D30">
            <v>1.04</v>
          </cell>
          <cell r="E30">
            <v>1.04</v>
          </cell>
          <cell r="F30">
            <v>1.04</v>
          </cell>
          <cell r="G30">
            <v>1.04</v>
          </cell>
          <cell r="H30">
            <v>1.04</v>
          </cell>
          <cell r="I30">
            <v>1.04</v>
          </cell>
          <cell r="J30">
            <v>1.04</v>
          </cell>
          <cell r="K30">
            <v>1.04</v>
          </cell>
          <cell r="L30">
            <v>1.04</v>
          </cell>
          <cell r="M30">
            <v>1.04</v>
          </cell>
          <cell r="N30">
            <v>1.04</v>
          </cell>
          <cell r="O30">
            <v>1.04</v>
          </cell>
          <cell r="P30">
            <v>1.04</v>
          </cell>
          <cell r="Q30">
            <v>1.04</v>
          </cell>
          <cell r="R30">
            <v>1.04</v>
          </cell>
          <cell r="S30">
            <v>1.04</v>
          </cell>
          <cell r="T30">
            <v>1.04</v>
          </cell>
          <cell r="U30">
            <v>1.04</v>
          </cell>
          <cell r="V30">
            <v>1.04</v>
          </cell>
          <cell r="W30">
            <v>1.04</v>
          </cell>
          <cell r="X30">
            <v>1.04</v>
          </cell>
          <cell r="Y30">
            <v>1.04</v>
          </cell>
          <cell r="Z30">
            <v>1.04</v>
          </cell>
          <cell r="AA30">
            <v>1.04</v>
          </cell>
          <cell r="AB30">
            <v>1.04</v>
          </cell>
          <cell r="AC30">
            <v>1.04</v>
          </cell>
          <cell r="AD30">
            <v>1.04</v>
          </cell>
          <cell r="AE30">
            <v>1.04</v>
          </cell>
          <cell r="AF30">
            <v>1.04</v>
          </cell>
        </row>
        <row r="31">
          <cell r="D31">
            <v>1.04</v>
          </cell>
          <cell r="E31">
            <v>1.04</v>
          </cell>
          <cell r="F31">
            <v>1.04</v>
          </cell>
          <cell r="G31">
            <v>1.04</v>
          </cell>
          <cell r="H31">
            <v>1.04</v>
          </cell>
          <cell r="I31">
            <v>1.04</v>
          </cell>
          <cell r="J31">
            <v>1.04</v>
          </cell>
          <cell r="K31">
            <v>1.04</v>
          </cell>
          <cell r="L31">
            <v>1.04</v>
          </cell>
          <cell r="M31">
            <v>1.04</v>
          </cell>
          <cell r="N31">
            <v>1.04</v>
          </cell>
          <cell r="O31">
            <v>1.04</v>
          </cell>
          <cell r="P31">
            <v>1.04</v>
          </cell>
          <cell r="Q31">
            <v>1.04</v>
          </cell>
          <cell r="R31">
            <v>1.04</v>
          </cell>
          <cell r="S31">
            <v>1.04</v>
          </cell>
          <cell r="T31">
            <v>1.04</v>
          </cell>
          <cell r="U31">
            <v>1.04</v>
          </cell>
          <cell r="V31">
            <v>1.04</v>
          </cell>
          <cell r="W31">
            <v>1.04</v>
          </cell>
          <cell r="X31">
            <v>1.04</v>
          </cell>
          <cell r="Y31">
            <v>1.04</v>
          </cell>
          <cell r="Z31">
            <v>1.04</v>
          </cell>
          <cell r="AA31">
            <v>1.04</v>
          </cell>
          <cell r="AB31">
            <v>1.04</v>
          </cell>
          <cell r="AC31">
            <v>1.04</v>
          </cell>
          <cell r="AD31">
            <v>1.04</v>
          </cell>
          <cell r="AE31">
            <v>1.04</v>
          </cell>
          <cell r="AF31">
            <v>1.04</v>
          </cell>
        </row>
        <row r="32">
          <cell r="D32">
            <v>1.04</v>
          </cell>
          <cell r="E32">
            <v>1.04</v>
          </cell>
          <cell r="F32">
            <v>1.04</v>
          </cell>
          <cell r="G32">
            <v>1.04</v>
          </cell>
          <cell r="H32">
            <v>1.04</v>
          </cell>
          <cell r="I32">
            <v>1.04</v>
          </cell>
          <cell r="J32">
            <v>1.04</v>
          </cell>
          <cell r="K32">
            <v>1.04</v>
          </cell>
          <cell r="L32">
            <v>1.04</v>
          </cell>
          <cell r="M32">
            <v>1.04</v>
          </cell>
          <cell r="N32">
            <v>1.04</v>
          </cell>
          <cell r="O32">
            <v>1.04</v>
          </cell>
          <cell r="P32">
            <v>1.04</v>
          </cell>
          <cell r="Q32">
            <v>1.04</v>
          </cell>
          <cell r="R32">
            <v>1.04</v>
          </cell>
          <cell r="S32">
            <v>1.04</v>
          </cell>
          <cell r="T32">
            <v>1.04</v>
          </cell>
          <cell r="U32">
            <v>1.04</v>
          </cell>
          <cell r="V32">
            <v>1.04</v>
          </cell>
          <cell r="W32">
            <v>1.04</v>
          </cell>
          <cell r="X32">
            <v>1.04</v>
          </cell>
          <cell r="Y32">
            <v>1.04</v>
          </cell>
          <cell r="Z32">
            <v>1.04</v>
          </cell>
          <cell r="AA32">
            <v>1.04</v>
          </cell>
          <cell r="AB32">
            <v>1.04</v>
          </cell>
          <cell r="AC32">
            <v>1.04</v>
          </cell>
          <cell r="AD32">
            <v>1.04</v>
          </cell>
          <cell r="AE32">
            <v>1.04</v>
          </cell>
          <cell r="AF32">
            <v>1.04</v>
          </cell>
        </row>
        <row r="33">
          <cell r="D33">
            <v>1.04</v>
          </cell>
          <cell r="E33">
            <v>1.04</v>
          </cell>
          <cell r="F33">
            <v>1.04</v>
          </cell>
          <cell r="G33">
            <v>1.04</v>
          </cell>
          <cell r="H33">
            <v>1.04</v>
          </cell>
          <cell r="I33">
            <v>1.04</v>
          </cell>
          <cell r="J33">
            <v>1.04</v>
          </cell>
          <cell r="K33">
            <v>1.04</v>
          </cell>
          <cell r="L33">
            <v>1.04</v>
          </cell>
          <cell r="M33">
            <v>1.04</v>
          </cell>
          <cell r="N33">
            <v>1.04</v>
          </cell>
          <cell r="O33">
            <v>1.04</v>
          </cell>
          <cell r="P33">
            <v>1.04</v>
          </cell>
          <cell r="Q33">
            <v>1.04</v>
          </cell>
          <cell r="R33">
            <v>1.04</v>
          </cell>
          <cell r="S33">
            <v>1.04</v>
          </cell>
          <cell r="T33">
            <v>1.04</v>
          </cell>
          <cell r="U33">
            <v>1.04</v>
          </cell>
          <cell r="V33">
            <v>1.04</v>
          </cell>
          <cell r="W33">
            <v>1.04</v>
          </cell>
          <cell r="X33">
            <v>1.04</v>
          </cell>
          <cell r="Y33">
            <v>1.04</v>
          </cell>
          <cell r="Z33">
            <v>1.04</v>
          </cell>
          <cell r="AA33">
            <v>1.04</v>
          </cell>
          <cell r="AB33">
            <v>1.04</v>
          </cell>
          <cell r="AC33">
            <v>1.04</v>
          </cell>
          <cell r="AD33">
            <v>1.04</v>
          </cell>
          <cell r="AE33">
            <v>1.04</v>
          </cell>
          <cell r="AF33">
            <v>1.04</v>
          </cell>
        </row>
        <row r="34">
          <cell r="D34">
            <v>1.04</v>
          </cell>
          <cell r="E34">
            <v>1.04</v>
          </cell>
          <cell r="F34">
            <v>1.04</v>
          </cell>
          <cell r="G34">
            <v>1.04</v>
          </cell>
          <cell r="H34">
            <v>1.04</v>
          </cell>
          <cell r="I34">
            <v>1.04</v>
          </cell>
          <cell r="J34">
            <v>1.04</v>
          </cell>
          <cell r="K34">
            <v>1.04</v>
          </cell>
          <cell r="L34">
            <v>1.04</v>
          </cell>
          <cell r="M34">
            <v>1.04</v>
          </cell>
          <cell r="N34">
            <v>1.04</v>
          </cell>
          <cell r="O34">
            <v>1.04</v>
          </cell>
          <cell r="P34">
            <v>1.04</v>
          </cell>
          <cell r="Q34">
            <v>1.04</v>
          </cell>
          <cell r="R34">
            <v>1.04</v>
          </cell>
          <cell r="S34">
            <v>1.04</v>
          </cell>
          <cell r="T34">
            <v>1.04</v>
          </cell>
          <cell r="U34">
            <v>1.04</v>
          </cell>
          <cell r="V34">
            <v>1.04</v>
          </cell>
          <cell r="W34">
            <v>1.04</v>
          </cell>
          <cell r="X34">
            <v>1.04</v>
          </cell>
          <cell r="Y34">
            <v>1.04</v>
          </cell>
          <cell r="Z34">
            <v>1.04</v>
          </cell>
          <cell r="AA34">
            <v>1.04</v>
          </cell>
          <cell r="AB34">
            <v>1.04</v>
          </cell>
          <cell r="AC34">
            <v>1.04</v>
          </cell>
          <cell r="AD34">
            <v>1.04</v>
          </cell>
          <cell r="AE34">
            <v>1.04</v>
          </cell>
          <cell r="AF34">
            <v>1.04</v>
          </cell>
        </row>
        <row r="35">
          <cell r="D35">
            <v>1.04</v>
          </cell>
          <cell r="E35">
            <v>1.04</v>
          </cell>
          <cell r="F35">
            <v>1.04</v>
          </cell>
          <cell r="G35">
            <v>1.04</v>
          </cell>
          <cell r="H35">
            <v>1.04</v>
          </cell>
          <cell r="I35">
            <v>1.04</v>
          </cell>
          <cell r="J35">
            <v>1.04</v>
          </cell>
          <cell r="K35">
            <v>1.04</v>
          </cell>
          <cell r="L35">
            <v>1.04</v>
          </cell>
          <cell r="M35">
            <v>1.04</v>
          </cell>
          <cell r="N35">
            <v>1.04</v>
          </cell>
          <cell r="O35">
            <v>1.04</v>
          </cell>
          <cell r="P35">
            <v>1.04</v>
          </cell>
          <cell r="Q35">
            <v>1.04</v>
          </cell>
          <cell r="R35">
            <v>1.04</v>
          </cell>
          <cell r="S35">
            <v>1.04</v>
          </cell>
          <cell r="T35">
            <v>1.04</v>
          </cell>
          <cell r="U35">
            <v>1.04</v>
          </cell>
          <cell r="V35">
            <v>1.04</v>
          </cell>
          <cell r="W35">
            <v>1.04</v>
          </cell>
          <cell r="X35">
            <v>1.04</v>
          </cell>
          <cell r="Y35">
            <v>1.04</v>
          </cell>
          <cell r="Z35">
            <v>1.04</v>
          </cell>
          <cell r="AA35">
            <v>1.04</v>
          </cell>
          <cell r="AB35">
            <v>1.04</v>
          </cell>
          <cell r="AC35">
            <v>1.04</v>
          </cell>
          <cell r="AD35">
            <v>1.04</v>
          </cell>
          <cell r="AE35">
            <v>1.04</v>
          </cell>
          <cell r="AF35">
            <v>1.04</v>
          </cell>
        </row>
        <row r="36">
          <cell r="D36">
            <v>1.04</v>
          </cell>
          <cell r="E36">
            <v>1.04</v>
          </cell>
          <cell r="F36">
            <v>1.04</v>
          </cell>
          <cell r="G36">
            <v>1.04</v>
          </cell>
          <cell r="H36">
            <v>1.04</v>
          </cell>
          <cell r="I36">
            <v>1.04</v>
          </cell>
          <cell r="J36">
            <v>1.04</v>
          </cell>
          <cell r="K36">
            <v>1.04</v>
          </cell>
          <cell r="L36">
            <v>1.04</v>
          </cell>
          <cell r="M36">
            <v>1.04</v>
          </cell>
          <cell r="N36">
            <v>1.04</v>
          </cell>
          <cell r="O36">
            <v>1.04</v>
          </cell>
          <cell r="P36">
            <v>1.04</v>
          </cell>
          <cell r="Q36">
            <v>1.04</v>
          </cell>
          <cell r="R36">
            <v>1.04</v>
          </cell>
          <cell r="S36">
            <v>1.04</v>
          </cell>
          <cell r="T36">
            <v>1.04</v>
          </cell>
          <cell r="U36">
            <v>1.04</v>
          </cell>
          <cell r="V36">
            <v>1.04</v>
          </cell>
          <cell r="W36">
            <v>1.04</v>
          </cell>
          <cell r="X36">
            <v>1.04</v>
          </cell>
          <cell r="Y36">
            <v>1.04</v>
          </cell>
          <cell r="Z36">
            <v>1.04</v>
          </cell>
          <cell r="AA36">
            <v>1.04</v>
          </cell>
          <cell r="AB36">
            <v>1.04</v>
          </cell>
          <cell r="AC36">
            <v>1.04</v>
          </cell>
          <cell r="AD36">
            <v>1.04</v>
          </cell>
          <cell r="AE36">
            <v>1.04</v>
          </cell>
          <cell r="AF36">
            <v>1.04</v>
          </cell>
        </row>
        <row r="37">
          <cell r="D37">
            <v>1.04</v>
          </cell>
          <cell r="E37">
            <v>1.04</v>
          </cell>
          <cell r="F37">
            <v>1.04</v>
          </cell>
          <cell r="G37">
            <v>1.04</v>
          </cell>
          <cell r="H37">
            <v>1.04</v>
          </cell>
          <cell r="I37">
            <v>1.04</v>
          </cell>
          <cell r="J37">
            <v>1.04</v>
          </cell>
          <cell r="K37">
            <v>1.04</v>
          </cell>
          <cell r="L37">
            <v>1.04</v>
          </cell>
          <cell r="M37">
            <v>1.04</v>
          </cell>
          <cell r="N37">
            <v>1.04</v>
          </cell>
          <cell r="O37">
            <v>1.04</v>
          </cell>
          <cell r="P37">
            <v>1.04</v>
          </cell>
          <cell r="Q37">
            <v>1.04</v>
          </cell>
          <cell r="R37">
            <v>1.04</v>
          </cell>
          <cell r="S37">
            <v>1.04</v>
          </cell>
          <cell r="T37">
            <v>1.04</v>
          </cell>
          <cell r="U37">
            <v>1.04</v>
          </cell>
          <cell r="V37">
            <v>1.04</v>
          </cell>
          <cell r="W37">
            <v>1.04</v>
          </cell>
          <cell r="X37">
            <v>1.04</v>
          </cell>
          <cell r="Y37">
            <v>1.04</v>
          </cell>
          <cell r="Z37">
            <v>1.04</v>
          </cell>
          <cell r="AA37">
            <v>1.04</v>
          </cell>
          <cell r="AB37">
            <v>1.04</v>
          </cell>
          <cell r="AC37">
            <v>1.04</v>
          </cell>
          <cell r="AD37">
            <v>1.04</v>
          </cell>
          <cell r="AE37">
            <v>1.04</v>
          </cell>
          <cell r="AF37">
            <v>1.04</v>
          </cell>
        </row>
        <row r="38">
          <cell r="D38">
            <v>1.04</v>
          </cell>
          <cell r="E38">
            <v>1.04</v>
          </cell>
          <cell r="F38">
            <v>1.04</v>
          </cell>
          <cell r="G38">
            <v>1.04</v>
          </cell>
          <cell r="H38">
            <v>1.04</v>
          </cell>
          <cell r="I38">
            <v>1.04</v>
          </cell>
          <cell r="J38">
            <v>1.04</v>
          </cell>
          <cell r="K38">
            <v>1.04</v>
          </cell>
          <cell r="L38">
            <v>1.04</v>
          </cell>
          <cell r="M38">
            <v>1.04</v>
          </cell>
          <cell r="N38">
            <v>1.04</v>
          </cell>
          <cell r="O38">
            <v>1.04</v>
          </cell>
          <cell r="P38">
            <v>1.04</v>
          </cell>
          <cell r="Q38">
            <v>1.04</v>
          </cell>
          <cell r="R38">
            <v>1.04</v>
          </cell>
          <cell r="S38">
            <v>1.04</v>
          </cell>
          <cell r="T38">
            <v>1.04</v>
          </cell>
          <cell r="U38">
            <v>1.04</v>
          </cell>
          <cell r="V38">
            <v>1.04</v>
          </cell>
          <cell r="W38">
            <v>1.04</v>
          </cell>
          <cell r="X38">
            <v>1.04</v>
          </cell>
          <cell r="Y38">
            <v>1.04</v>
          </cell>
          <cell r="Z38">
            <v>1.04</v>
          </cell>
          <cell r="AA38">
            <v>1.04</v>
          </cell>
          <cell r="AB38">
            <v>1.04</v>
          </cell>
          <cell r="AC38">
            <v>1.04</v>
          </cell>
          <cell r="AD38">
            <v>1.04</v>
          </cell>
          <cell r="AE38">
            <v>1.04</v>
          </cell>
          <cell r="AF38">
            <v>1.04</v>
          </cell>
        </row>
        <row r="39">
          <cell r="D39">
            <v>1.04</v>
          </cell>
          <cell r="E39">
            <v>1.04</v>
          </cell>
          <cell r="F39">
            <v>1.04</v>
          </cell>
          <cell r="G39">
            <v>1.04</v>
          </cell>
          <cell r="H39">
            <v>1.04</v>
          </cell>
          <cell r="I39">
            <v>1.04</v>
          </cell>
          <cell r="J39">
            <v>1.04</v>
          </cell>
          <cell r="K39">
            <v>1.04</v>
          </cell>
          <cell r="L39">
            <v>1.04</v>
          </cell>
          <cell r="M39">
            <v>1.04</v>
          </cell>
          <cell r="N39">
            <v>1.04</v>
          </cell>
          <cell r="O39">
            <v>1.04</v>
          </cell>
          <cell r="P39">
            <v>1.04</v>
          </cell>
          <cell r="Q39">
            <v>1.04</v>
          </cell>
          <cell r="R39">
            <v>1.04</v>
          </cell>
          <cell r="S39">
            <v>1.04</v>
          </cell>
          <cell r="T39">
            <v>1.04</v>
          </cell>
          <cell r="U39">
            <v>1.04</v>
          </cell>
          <cell r="V39">
            <v>1.04</v>
          </cell>
          <cell r="W39">
            <v>1.04</v>
          </cell>
          <cell r="X39">
            <v>1.04</v>
          </cell>
          <cell r="Y39">
            <v>1.04</v>
          </cell>
          <cell r="Z39">
            <v>1.04</v>
          </cell>
          <cell r="AA39">
            <v>1.04</v>
          </cell>
          <cell r="AB39">
            <v>1.04</v>
          </cell>
          <cell r="AC39">
            <v>1.04</v>
          </cell>
          <cell r="AD39">
            <v>1.04</v>
          </cell>
          <cell r="AE39">
            <v>1.04</v>
          </cell>
          <cell r="AF39">
            <v>1.04</v>
          </cell>
        </row>
        <row r="40">
          <cell r="D40">
            <v>1.04</v>
          </cell>
          <cell r="E40">
            <v>1.04</v>
          </cell>
          <cell r="F40">
            <v>1.04</v>
          </cell>
          <cell r="G40">
            <v>1.04</v>
          </cell>
          <cell r="H40">
            <v>1.04</v>
          </cell>
          <cell r="I40">
            <v>1.04</v>
          </cell>
          <cell r="J40">
            <v>1.04</v>
          </cell>
          <cell r="K40">
            <v>1.04</v>
          </cell>
          <cell r="L40">
            <v>1.04</v>
          </cell>
          <cell r="M40">
            <v>1.04</v>
          </cell>
          <cell r="N40">
            <v>1.04</v>
          </cell>
          <cell r="O40">
            <v>1.04</v>
          </cell>
          <cell r="P40">
            <v>1.04</v>
          </cell>
          <cell r="Q40">
            <v>1.04</v>
          </cell>
          <cell r="R40">
            <v>1.04</v>
          </cell>
          <cell r="S40">
            <v>1.04</v>
          </cell>
          <cell r="T40">
            <v>1.04</v>
          </cell>
          <cell r="U40">
            <v>1.04</v>
          </cell>
          <cell r="V40">
            <v>1.04</v>
          </cell>
          <cell r="W40">
            <v>1.04</v>
          </cell>
          <cell r="X40">
            <v>1.04</v>
          </cell>
          <cell r="Y40">
            <v>1.04</v>
          </cell>
          <cell r="Z40">
            <v>1.04</v>
          </cell>
          <cell r="AA40">
            <v>1.04</v>
          </cell>
          <cell r="AB40">
            <v>1.04</v>
          </cell>
          <cell r="AC40">
            <v>1.04</v>
          </cell>
          <cell r="AD40">
            <v>1.04</v>
          </cell>
          <cell r="AE40">
            <v>1.04</v>
          </cell>
          <cell r="AF40">
            <v>1.04</v>
          </cell>
        </row>
        <row r="41">
          <cell r="D41">
            <v>1.04</v>
          </cell>
          <cell r="E41">
            <v>1.04</v>
          </cell>
          <cell r="F41">
            <v>1.04</v>
          </cell>
          <cell r="G41">
            <v>1.04</v>
          </cell>
          <cell r="H41">
            <v>1.04</v>
          </cell>
          <cell r="I41">
            <v>1.04</v>
          </cell>
          <cell r="J41">
            <v>1.04</v>
          </cell>
          <cell r="K41">
            <v>1.04</v>
          </cell>
          <cell r="L41">
            <v>1.04</v>
          </cell>
          <cell r="M41">
            <v>1.04</v>
          </cell>
          <cell r="N41">
            <v>1.04</v>
          </cell>
          <cell r="O41">
            <v>1.04</v>
          </cell>
          <cell r="P41">
            <v>1.04</v>
          </cell>
          <cell r="Q41">
            <v>1.04</v>
          </cell>
          <cell r="R41">
            <v>1.04</v>
          </cell>
          <cell r="S41">
            <v>1.04</v>
          </cell>
          <cell r="T41">
            <v>1.04</v>
          </cell>
          <cell r="U41">
            <v>1.04</v>
          </cell>
          <cell r="V41">
            <v>1.04</v>
          </cell>
          <cell r="W41">
            <v>1.04</v>
          </cell>
          <cell r="X41">
            <v>1.04</v>
          </cell>
          <cell r="Y41">
            <v>1.04</v>
          </cell>
          <cell r="Z41">
            <v>1.04</v>
          </cell>
          <cell r="AA41">
            <v>1.04</v>
          </cell>
          <cell r="AB41">
            <v>1.04</v>
          </cell>
          <cell r="AC41">
            <v>1.04</v>
          </cell>
          <cell r="AD41">
            <v>1.04</v>
          </cell>
          <cell r="AE41">
            <v>1.04</v>
          </cell>
          <cell r="AF41">
            <v>1.04</v>
          </cell>
        </row>
        <row r="42">
          <cell r="D42">
            <v>1.04</v>
          </cell>
          <cell r="E42">
            <v>1.04</v>
          </cell>
          <cell r="F42">
            <v>1.04</v>
          </cell>
          <cell r="G42">
            <v>1.04</v>
          </cell>
          <cell r="H42">
            <v>1.04</v>
          </cell>
          <cell r="I42">
            <v>1.04</v>
          </cell>
          <cell r="J42">
            <v>1.04</v>
          </cell>
          <cell r="K42">
            <v>1.04</v>
          </cell>
          <cell r="L42">
            <v>1.04</v>
          </cell>
          <cell r="M42">
            <v>1.04</v>
          </cell>
          <cell r="N42">
            <v>1.04</v>
          </cell>
          <cell r="O42">
            <v>1.04</v>
          </cell>
          <cell r="P42">
            <v>1.04</v>
          </cell>
          <cell r="Q42">
            <v>1.04</v>
          </cell>
          <cell r="R42">
            <v>1.04</v>
          </cell>
          <cell r="S42">
            <v>1.04</v>
          </cell>
          <cell r="T42">
            <v>1.04</v>
          </cell>
          <cell r="U42">
            <v>1.04</v>
          </cell>
          <cell r="V42">
            <v>1.04</v>
          </cell>
          <cell r="W42">
            <v>1.04</v>
          </cell>
          <cell r="X42">
            <v>1.04</v>
          </cell>
          <cell r="Y42">
            <v>1.04</v>
          </cell>
          <cell r="Z42">
            <v>1.04</v>
          </cell>
          <cell r="AA42">
            <v>1.04</v>
          </cell>
          <cell r="AB42">
            <v>1.04</v>
          </cell>
          <cell r="AC42">
            <v>1.04</v>
          </cell>
          <cell r="AD42">
            <v>1.04</v>
          </cell>
          <cell r="AE42">
            <v>1.04</v>
          </cell>
          <cell r="AF42">
            <v>1.04</v>
          </cell>
        </row>
        <row r="43">
          <cell r="D43">
            <v>1.04</v>
          </cell>
          <cell r="E43">
            <v>1.04</v>
          </cell>
          <cell r="F43">
            <v>1.04</v>
          </cell>
          <cell r="G43">
            <v>1.04</v>
          </cell>
          <cell r="H43">
            <v>1.04</v>
          </cell>
          <cell r="I43">
            <v>1.04</v>
          </cell>
          <cell r="J43">
            <v>1.04</v>
          </cell>
          <cell r="K43">
            <v>1.04</v>
          </cell>
          <cell r="L43">
            <v>1.04</v>
          </cell>
          <cell r="M43">
            <v>1.04</v>
          </cell>
          <cell r="N43">
            <v>1.04</v>
          </cell>
          <cell r="O43">
            <v>1.04</v>
          </cell>
          <cell r="P43">
            <v>1.04</v>
          </cell>
          <cell r="Q43">
            <v>1.04</v>
          </cell>
          <cell r="R43">
            <v>1.04</v>
          </cell>
          <cell r="S43">
            <v>1.04</v>
          </cell>
          <cell r="T43">
            <v>1.04</v>
          </cell>
          <cell r="U43">
            <v>1.04</v>
          </cell>
          <cell r="V43">
            <v>1.04</v>
          </cell>
          <cell r="W43">
            <v>1.04</v>
          </cell>
          <cell r="X43">
            <v>1.04</v>
          </cell>
          <cell r="Y43">
            <v>1.04</v>
          </cell>
          <cell r="Z43">
            <v>1.04</v>
          </cell>
          <cell r="AA43">
            <v>1.04</v>
          </cell>
          <cell r="AB43">
            <v>1.04</v>
          </cell>
          <cell r="AC43">
            <v>1.04</v>
          </cell>
          <cell r="AD43">
            <v>1.04</v>
          </cell>
          <cell r="AE43">
            <v>1.04</v>
          </cell>
          <cell r="AF43">
            <v>1.04</v>
          </cell>
        </row>
        <row r="44">
          <cell r="D44">
            <v>1.04</v>
          </cell>
          <cell r="E44">
            <v>1.04</v>
          </cell>
          <cell r="F44">
            <v>1.04</v>
          </cell>
          <cell r="G44">
            <v>1.04</v>
          </cell>
          <cell r="H44">
            <v>1.04</v>
          </cell>
          <cell r="I44">
            <v>1.04</v>
          </cell>
          <cell r="J44">
            <v>1.04</v>
          </cell>
          <cell r="K44">
            <v>1.04</v>
          </cell>
          <cell r="L44">
            <v>1.04</v>
          </cell>
          <cell r="M44">
            <v>1.04</v>
          </cell>
          <cell r="N44">
            <v>1.04</v>
          </cell>
          <cell r="O44">
            <v>1.04</v>
          </cell>
          <cell r="P44">
            <v>1.04</v>
          </cell>
          <cell r="Q44">
            <v>1.04</v>
          </cell>
          <cell r="R44">
            <v>1.04</v>
          </cell>
          <cell r="S44">
            <v>1.04</v>
          </cell>
          <cell r="T44">
            <v>1.04</v>
          </cell>
          <cell r="U44">
            <v>1.04</v>
          </cell>
          <cell r="V44">
            <v>1.04</v>
          </cell>
          <cell r="W44">
            <v>1.04</v>
          </cell>
          <cell r="X44">
            <v>1.04</v>
          </cell>
          <cell r="Y44">
            <v>1.04</v>
          </cell>
          <cell r="Z44">
            <v>1.04</v>
          </cell>
          <cell r="AA44">
            <v>1.04</v>
          </cell>
          <cell r="AB44">
            <v>1.04</v>
          </cell>
          <cell r="AC44">
            <v>1.04</v>
          </cell>
          <cell r="AD44">
            <v>1.04</v>
          </cell>
          <cell r="AE44">
            <v>1.04</v>
          </cell>
          <cell r="AF44">
            <v>1.04</v>
          </cell>
        </row>
        <row r="45">
          <cell r="D45">
            <v>1.04</v>
          </cell>
          <cell r="E45">
            <v>1.04</v>
          </cell>
          <cell r="F45">
            <v>1.04</v>
          </cell>
          <cell r="G45">
            <v>1.04</v>
          </cell>
          <cell r="H45">
            <v>1.04</v>
          </cell>
          <cell r="I45">
            <v>1.04</v>
          </cell>
          <cell r="J45">
            <v>1.04</v>
          </cell>
          <cell r="K45">
            <v>1.04</v>
          </cell>
          <cell r="L45">
            <v>1.04</v>
          </cell>
          <cell r="M45">
            <v>1.04</v>
          </cell>
          <cell r="N45">
            <v>1.04</v>
          </cell>
          <cell r="O45">
            <v>1.04</v>
          </cell>
          <cell r="P45">
            <v>1.04</v>
          </cell>
          <cell r="Q45">
            <v>1.04</v>
          </cell>
          <cell r="R45">
            <v>1.04</v>
          </cell>
          <cell r="S45">
            <v>1.04</v>
          </cell>
          <cell r="T45">
            <v>1.04</v>
          </cell>
          <cell r="U45">
            <v>1.04</v>
          </cell>
          <cell r="V45">
            <v>1.04</v>
          </cell>
          <cell r="W45">
            <v>1.04</v>
          </cell>
          <cell r="X45">
            <v>1.04</v>
          </cell>
          <cell r="Y45">
            <v>1.04</v>
          </cell>
          <cell r="Z45">
            <v>1.04</v>
          </cell>
          <cell r="AA45">
            <v>1.04</v>
          </cell>
          <cell r="AB45">
            <v>1.04</v>
          </cell>
          <cell r="AC45">
            <v>1.04</v>
          </cell>
          <cell r="AD45">
            <v>1.04</v>
          </cell>
          <cell r="AE45">
            <v>1.04</v>
          </cell>
          <cell r="AF45">
            <v>1.04</v>
          </cell>
        </row>
        <row r="46">
          <cell r="D46">
            <v>1.04</v>
          </cell>
          <cell r="E46">
            <v>1.04</v>
          </cell>
          <cell r="F46">
            <v>1.04</v>
          </cell>
          <cell r="G46">
            <v>1.04</v>
          </cell>
          <cell r="H46">
            <v>1.04</v>
          </cell>
          <cell r="I46">
            <v>1.04</v>
          </cell>
          <cell r="J46">
            <v>1.04</v>
          </cell>
          <cell r="K46">
            <v>1.04</v>
          </cell>
          <cell r="L46">
            <v>1.04</v>
          </cell>
          <cell r="M46">
            <v>1.04</v>
          </cell>
          <cell r="N46">
            <v>1.04</v>
          </cell>
          <cell r="O46">
            <v>1.04</v>
          </cell>
          <cell r="P46">
            <v>1.04</v>
          </cell>
          <cell r="Q46">
            <v>1.04</v>
          </cell>
          <cell r="R46">
            <v>1.04</v>
          </cell>
          <cell r="S46">
            <v>1.04</v>
          </cell>
          <cell r="T46">
            <v>1.04</v>
          </cell>
          <cell r="U46">
            <v>1.04</v>
          </cell>
          <cell r="V46">
            <v>1.04</v>
          </cell>
          <cell r="W46">
            <v>1.04</v>
          </cell>
          <cell r="X46">
            <v>1.04</v>
          </cell>
          <cell r="Y46">
            <v>1.04</v>
          </cell>
          <cell r="Z46">
            <v>1.04</v>
          </cell>
          <cell r="AA46">
            <v>1.04</v>
          </cell>
          <cell r="AB46">
            <v>1.04</v>
          </cell>
          <cell r="AC46">
            <v>1.04</v>
          </cell>
          <cell r="AD46">
            <v>1.04</v>
          </cell>
          <cell r="AE46">
            <v>1.04</v>
          </cell>
          <cell r="AF46">
            <v>1.04</v>
          </cell>
        </row>
        <row r="47">
          <cell r="D47">
            <v>1.04</v>
          </cell>
          <cell r="E47">
            <v>1.04</v>
          </cell>
          <cell r="F47">
            <v>1.04</v>
          </cell>
          <cell r="G47">
            <v>1.04</v>
          </cell>
          <cell r="H47">
            <v>1.04</v>
          </cell>
          <cell r="I47">
            <v>1.04</v>
          </cell>
          <cell r="J47">
            <v>1.04</v>
          </cell>
          <cell r="K47">
            <v>1.04</v>
          </cell>
          <cell r="L47">
            <v>1.04</v>
          </cell>
          <cell r="M47">
            <v>1.04</v>
          </cell>
          <cell r="N47">
            <v>1.04</v>
          </cell>
          <cell r="O47">
            <v>1.04</v>
          </cell>
          <cell r="P47">
            <v>1.04</v>
          </cell>
          <cell r="Q47">
            <v>1.04</v>
          </cell>
          <cell r="R47">
            <v>1.04</v>
          </cell>
          <cell r="S47">
            <v>1.04</v>
          </cell>
          <cell r="T47">
            <v>1.04</v>
          </cell>
          <cell r="U47">
            <v>1.04</v>
          </cell>
          <cell r="V47">
            <v>1.04</v>
          </cell>
          <cell r="W47">
            <v>1.04</v>
          </cell>
          <cell r="X47">
            <v>1.04</v>
          </cell>
          <cell r="Y47">
            <v>1.04</v>
          </cell>
          <cell r="Z47">
            <v>1.04</v>
          </cell>
          <cell r="AA47">
            <v>1.04</v>
          </cell>
          <cell r="AB47">
            <v>1.04</v>
          </cell>
          <cell r="AC47">
            <v>1.04</v>
          </cell>
          <cell r="AD47">
            <v>1.04</v>
          </cell>
          <cell r="AE47">
            <v>1.04</v>
          </cell>
          <cell r="AF47">
            <v>1.04</v>
          </cell>
        </row>
        <row r="48">
          <cell r="D48">
            <v>1.04</v>
          </cell>
          <cell r="E48">
            <v>1.04</v>
          </cell>
          <cell r="F48">
            <v>1.04</v>
          </cell>
          <cell r="G48">
            <v>1.04</v>
          </cell>
          <cell r="H48">
            <v>1.04</v>
          </cell>
          <cell r="I48">
            <v>1.04</v>
          </cell>
          <cell r="J48">
            <v>1.04</v>
          </cell>
          <cell r="K48">
            <v>1.04</v>
          </cell>
          <cell r="L48">
            <v>1.04</v>
          </cell>
          <cell r="M48">
            <v>1.04</v>
          </cell>
          <cell r="N48">
            <v>1.04</v>
          </cell>
          <cell r="O48">
            <v>1.04</v>
          </cell>
          <cell r="P48">
            <v>1.04</v>
          </cell>
          <cell r="Q48">
            <v>1.04</v>
          </cell>
          <cell r="R48">
            <v>1.04</v>
          </cell>
          <cell r="S48">
            <v>1.04</v>
          </cell>
          <cell r="T48">
            <v>1.04</v>
          </cell>
          <cell r="U48">
            <v>1.04</v>
          </cell>
          <cell r="V48">
            <v>1.04</v>
          </cell>
          <cell r="W48">
            <v>1.04</v>
          </cell>
          <cell r="X48">
            <v>1.04</v>
          </cell>
          <cell r="Y48">
            <v>1.04</v>
          </cell>
          <cell r="Z48">
            <v>1.04</v>
          </cell>
          <cell r="AA48">
            <v>1.04</v>
          </cell>
          <cell r="AB48">
            <v>1.04</v>
          </cell>
          <cell r="AC48">
            <v>1.04</v>
          </cell>
          <cell r="AD48">
            <v>1.04</v>
          </cell>
          <cell r="AE48">
            <v>1.04</v>
          </cell>
          <cell r="AF48">
            <v>1.04</v>
          </cell>
        </row>
        <row r="49">
          <cell r="D49">
            <v>1.04</v>
          </cell>
          <cell r="E49">
            <v>1.04</v>
          </cell>
          <cell r="F49">
            <v>1.04</v>
          </cell>
          <cell r="G49">
            <v>1.04</v>
          </cell>
          <cell r="H49">
            <v>1.04</v>
          </cell>
          <cell r="I49">
            <v>1.04</v>
          </cell>
          <cell r="J49">
            <v>1.04</v>
          </cell>
          <cell r="K49">
            <v>1.04</v>
          </cell>
          <cell r="L49">
            <v>1.04</v>
          </cell>
          <cell r="M49">
            <v>1.04</v>
          </cell>
          <cell r="N49">
            <v>1.04</v>
          </cell>
          <cell r="O49">
            <v>1.04</v>
          </cell>
          <cell r="P49">
            <v>1.04</v>
          </cell>
          <cell r="Q49">
            <v>1.04</v>
          </cell>
          <cell r="R49">
            <v>1.04</v>
          </cell>
          <cell r="S49">
            <v>1.04</v>
          </cell>
          <cell r="T49">
            <v>1.04</v>
          </cell>
          <cell r="U49">
            <v>1.04</v>
          </cell>
          <cell r="V49">
            <v>1.04</v>
          </cell>
          <cell r="W49">
            <v>1.04</v>
          </cell>
          <cell r="X49">
            <v>1.04</v>
          </cell>
          <cell r="Y49">
            <v>1.04</v>
          </cell>
          <cell r="Z49">
            <v>1.04</v>
          </cell>
          <cell r="AA49">
            <v>1.04</v>
          </cell>
          <cell r="AB49">
            <v>1.04</v>
          </cell>
          <cell r="AC49">
            <v>1.04</v>
          </cell>
          <cell r="AD49">
            <v>1.04</v>
          </cell>
          <cell r="AE49">
            <v>1.04</v>
          </cell>
          <cell r="AF49">
            <v>1.04</v>
          </cell>
        </row>
        <row r="50">
          <cell r="D50">
            <v>1.04</v>
          </cell>
          <cell r="E50">
            <v>1.04</v>
          </cell>
          <cell r="F50">
            <v>1.04</v>
          </cell>
          <cell r="G50">
            <v>1.04</v>
          </cell>
          <cell r="H50">
            <v>1.04</v>
          </cell>
          <cell r="I50">
            <v>1.04</v>
          </cell>
          <cell r="J50">
            <v>1.04</v>
          </cell>
          <cell r="K50">
            <v>1.04</v>
          </cell>
          <cell r="L50">
            <v>1.04</v>
          </cell>
          <cell r="M50">
            <v>1.04</v>
          </cell>
          <cell r="N50">
            <v>1.04</v>
          </cell>
          <cell r="O50">
            <v>1.04</v>
          </cell>
          <cell r="P50">
            <v>1.04</v>
          </cell>
          <cell r="Q50">
            <v>1.04</v>
          </cell>
          <cell r="R50">
            <v>1.04</v>
          </cell>
          <cell r="S50">
            <v>1.04</v>
          </cell>
          <cell r="T50">
            <v>1.04</v>
          </cell>
          <cell r="U50">
            <v>1.04</v>
          </cell>
          <cell r="V50">
            <v>1.04</v>
          </cell>
          <cell r="W50">
            <v>1.04</v>
          </cell>
          <cell r="X50">
            <v>1.04</v>
          </cell>
          <cell r="Y50">
            <v>1.04</v>
          </cell>
          <cell r="Z50">
            <v>1.04</v>
          </cell>
          <cell r="AA50">
            <v>1.04</v>
          </cell>
          <cell r="AB50">
            <v>1.04</v>
          </cell>
          <cell r="AC50">
            <v>1.04</v>
          </cell>
          <cell r="AD50">
            <v>1.04</v>
          </cell>
          <cell r="AE50">
            <v>1.04</v>
          </cell>
          <cell r="AF50">
            <v>1.04</v>
          </cell>
        </row>
        <row r="51">
          <cell r="D51">
            <v>1.04</v>
          </cell>
          <cell r="E51">
            <v>1.04</v>
          </cell>
          <cell r="F51">
            <v>1.04</v>
          </cell>
          <cell r="G51">
            <v>1.04</v>
          </cell>
          <cell r="H51">
            <v>1.04</v>
          </cell>
          <cell r="I51">
            <v>1.04</v>
          </cell>
          <cell r="J51">
            <v>1.04</v>
          </cell>
          <cell r="K51">
            <v>1.04</v>
          </cell>
          <cell r="L51">
            <v>1.04</v>
          </cell>
          <cell r="M51">
            <v>1.04</v>
          </cell>
          <cell r="N51">
            <v>1.04</v>
          </cell>
          <cell r="O51">
            <v>1.04</v>
          </cell>
          <cell r="P51">
            <v>1.04</v>
          </cell>
          <cell r="Q51">
            <v>1.04</v>
          </cell>
          <cell r="R51">
            <v>1.04</v>
          </cell>
          <cell r="S51">
            <v>1.04</v>
          </cell>
          <cell r="T51">
            <v>1.04</v>
          </cell>
          <cell r="U51">
            <v>1.04</v>
          </cell>
          <cell r="V51">
            <v>1.04</v>
          </cell>
          <cell r="W51">
            <v>1.04</v>
          </cell>
          <cell r="X51">
            <v>1.04</v>
          </cell>
          <cell r="Y51">
            <v>1.04</v>
          </cell>
          <cell r="Z51">
            <v>1.04</v>
          </cell>
          <cell r="AA51">
            <v>1.04</v>
          </cell>
          <cell r="AB51">
            <v>1.04</v>
          </cell>
          <cell r="AC51">
            <v>1.04</v>
          </cell>
          <cell r="AD51">
            <v>1.04</v>
          </cell>
          <cell r="AE51">
            <v>1.04</v>
          </cell>
          <cell r="AF51">
            <v>1.04</v>
          </cell>
        </row>
        <row r="52">
          <cell r="D52">
            <v>1.04</v>
          </cell>
          <cell r="E52">
            <v>1.04</v>
          </cell>
          <cell r="F52">
            <v>1.04</v>
          </cell>
          <cell r="G52">
            <v>1.04</v>
          </cell>
          <cell r="H52">
            <v>1.04</v>
          </cell>
          <cell r="I52">
            <v>1.04</v>
          </cell>
          <cell r="J52">
            <v>1.04</v>
          </cell>
          <cell r="K52">
            <v>1.04</v>
          </cell>
          <cell r="L52">
            <v>1.04</v>
          </cell>
          <cell r="M52">
            <v>1.04</v>
          </cell>
          <cell r="N52">
            <v>1.04</v>
          </cell>
          <cell r="O52">
            <v>1.04</v>
          </cell>
          <cell r="P52">
            <v>1.04</v>
          </cell>
          <cell r="Q52">
            <v>1.04</v>
          </cell>
          <cell r="R52">
            <v>1.04</v>
          </cell>
          <cell r="S52">
            <v>1.04</v>
          </cell>
          <cell r="T52">
            <v>1.04</v>
          </cell>
          <cell r="U52">
            <v>1.04</v>
          </cell>
          <cell r="V52">
            <v>1.04</v>
          </cell>
          <cell r="W52">
            <v>1.04</v>
          </cell>
          <cell r="X52">
            <v>1.04</v>
          </cell>
          <cell r="Y52">
            <v>1.04</v>
          </cell>
          <cell r="Z52">
            <v>1.04</v>
          </cell>
          <cell r="AA52">
            <v>1.04</v>
          </cell>
          <cell r="AB52">
            <v>1.04</v>
          </cell>
          <cell r="AC52">
            <v>1.04</v>
          </cell>
          <cell r="AD52">
            <v>1.04</v>
          </cell>
          <cell r="AE52">
            <v>1.04</v>
          </cell>
          <cell r="AF52">
            <v>1.04</v>
          </cell>
        </row>
        <row r="53">
          <cell r="D53">
            <v>1.04</v>
          </cell>
          <cell r="E53">
            <v>1.04</v>
          </cell>
          <cell r="F53">
            <v>1.04</v>
          </cell>
          <cell r="G53">
            <v>1.04</v>
          </cell>
          <cell r="H53">
            <v>1.04</v>
          </cell>
          <cell r="I53">
            <v>1.04</v>
          </cell>
          <cell r="J53">
            <v>1.04</v>
          </cell>
          <cell r="K53">
            <v>1.04</v>
          </cell>
          <cell r="L53">
            <v>1.04</v>
          </cell>
          <cell r="M53">
            <v>1.04</v>
          </cell>
          <cell r="N53">
            <v>1.04</v>
          </cell>
          <cell r="O53">
            <v>1.04</v>
          </cell>
          <cell r="P53">
            <v>1.04</v>
          </cell>
          <cell r="Q53">
            <v>1.04</v>
          </cell>
          <cell r="R53">
            <v>1.04</v>
          </cell>
          <cell r="S53">
            <v>1.04</v>
          </cell>
          <cell r="T53">
            <v>1.04</v>
          </cell>
          <cell r="U53">
            <v>1.04</v>
          </cell>
          <cell r="V53">
            <v>1.04</v>
          </cell>
          <cell r="W53">
            <v>1.04</v>
          </cell>
          <cell r="X53">
            <v>1.04</v>
          </cell>
          <cell r="Y53">
            <v>1.04</v>
          </cell>
          <cell r="Z53">
            <v>1.04</v>
          </cell>
          <cell r="AA53">
            <v>1.04</v>
          </cell>
          <cell r="AB53">
            <v>1.04</v>
          </cell>
          <cell r="AC53">
            <v>1.04</v>
          </cell>
          <cell r="AD53">
            <v>1.04</v>
          </cell>
          <cell r="AE53">
            <v>1.04</v>
          </cell>
          <cell r="AF53">
            <v>1.04</v>
          </cell>
        </row>
        <row r="54">
          <cell r="D54">
            <v>1.04</v>
          </cell>
          <cell r="E54">
            <v>1.04</v>
          </cell>
          <cell r="F54">
            <v>1.04</v>
          </cell>
          <cell r="G54">
            <v>1.04</v>
          </cell>
          <cell r="H54">
            <v>1.04</v>
          </cell>
          <cell r="I54">
            <v>1.04</v>
          </cell>
          <cell r="J54">
            <v>1.04</v>
          </cell>
          <cell r="K54">
            <v>1.04</v>
          </cell>
          <cell r="L54">
            <v>1.04</v>
          </cell>
          <cell r="M54">
            <v>1.04</v>
          </cell>
          <cell r="N54">
            <v>1.04</v>
          </cell>
          <cell r="O54">
            <v>1.04</v>
          </cell>
          <cell r="P54">
            <v>1.04</v>
          </cell>
          <cell r="Q54">
            <v>1.04</v>
          </cell>
          <cell r="R54">
            <v>1.04</v>
          </cell>
          <cell r="S54">
            <v>1.04</v>
          </cell>
          <cell r="T54">
            <v>1.04</v>
          </cell>
          <cell r="U54">
            <v>1.04</v>
          </cell>
          <cell r="V54">
            <v>1.04</v>
          </cell>
          <cell r="W54">
            <v>1.04</v>
          </cell>
          <cell r="X54">
            <v>1.04</v>
          </cell>
          <cell r="Y54">
            <v>1.04</v>
          </cell>
          <cell r="Z54">
            <v>1.04</v>
          </cell>
          <cell r="AA54">
            <v>1.04</v>
          </cell>
          <cell r="AB54">
            <v>1.04</v>
          </cell>
          <cell r="AC54">
            <v>1.04</v>
          </cell>
          <cell r="AD54">
            <v>1.04</v>
          </cell>
          <cell r="AE54">
            <v>1.04</v>
          </cell>
          <cell r="AF54">
            <v>1.04</v>
          </cell>
        </row>
        <row r="55">
          <cell r="D55">
            <v>1.04</v>
          </cell>
          <cell r="E55">
            <v>1.04</v>
          </cell>
          <cell r="F55">
            <v>1.04</v>
          </cell>
          <cell r="G55">
            <v>1.04</v>
          </cell>
          <cell r="H55">
            <v>1.04</v>
          </cell>
          <cell r="I55">
            <v>1.04</v>
          </cell>
          <cell r="J55">
            <v>1.04</v>
          </cell>
          <cell r="K55">
            <v>1.04</v>
          </cell>
          <cell r="L55">
            <v>1.04</v>
          </cell>
          <cell r="M55">
            <v>1.04</v>
          </cell>
          <cell r="N55">
            <v>1.04</v>
          </cell>
          <cell r="O55">
            <v>1.04</v>
          </cell>
          <cell r="P55">
            <v>1.04</v>
          </cell>
          <cell r="Q55">
            <v>1.04</v>
          </cell>
          <cell r="R55">
            <v>1.04</v>
          </cell>
          <cell r="S55">
            <v>1.04</v>
          </cell>
          <cell r="T55">
            <v>1.04</v>
          </cell>
          <cell r="U55">
            <v>1.04</v>
          </cell>
          <cell r="V55">
            <v>1.04</v>
          </cell>
          <cell r="W55">
            <v>1.04</v>
          </cell>
          <cell r="X55">
            <v>1.04</v>
          </cell>
          <cell r="Y55">
            <v>1.04</v>
          </cell>
          <cell r="Z55">
            <v>1.04</v>
          </cell>
          <cell r="AA55">
            <v>1.04</v>
          </cell>
          <cell r="AB55">
            <v>1.04</v>
          </cell>
          <cell r="AC55">
            <v>1.04</v>
          </cell>
          <cell r="AD55">
            <v>1.04</v>
          </cell>
          <cell r="AE55">
            <v>1.04</v>
          </cell>
          <cell r="AF55">
            <v>1.04</v>
          </cell>
        </row>
        <row r="56">
          <cell r="D56">
            <v>1.04</v>
          </cell>
          <cell r="E56">
            <v>1.04</v>
          </cell>
          <cell r="F56">
            <v>1.04</v>
          </cell>
          <cell r="G56">
            <v>1.04</v>
          </cell>
          <cell r="H56">
            <v>1.04</v>
          </cell>
          <cell r="I56">
            <v>1.04</v>
          </cell>
          <cell r="J56">
            <v>1.04</v>
          </cell>
          <cell r="K56">
            <v>1.04</v>
          </cell>
          <cell r="L56">
            <v>1.04</v>
          </cell>
          <cell r="M56">
            <v>1.04</v>
          </cell>
          <cell r="N56">
            <v>1.04</v>
          </cell>
          <cell r="O56">
            <v>1.04</v>
          </cell>
          <cell r="P56">
            <v>1.04</v>
          </cell>
          <cell r="Q56">
            <v>1.04</v>
          </cell>
          <cell r="R56">
            <v>1.04</v>
          </cell>
          <cell r="S56">
            <v>1.04</v>
          </cell>
          <cell r="T56">
            <v>1.04</v>
          </cell>
          <cell r="U56">
            <v>1.04</v>
          </cell>
          <cell r="V56">
            <v>1.04</v>
          </cell>
          <cell r="W56">
            <v>1.04</v>
          </cell>
          <cell r="X56">
            <v>1.04</v>
          </cell>
          <cell r="Y56">
            <v>1.04</v>
          </cell>
          <cell r="Z56">
            <v>1.04</v>
          </cell>
          <cell r="AA56">
            <v>1.04</v>
          </cell>
          <cell r="AB56">
            <v>1.04</v>
          </cell>
          <cell r="AC56">
            <v>1.04</v>
          </cell>
          <cell r="AD56">
            <v>1.04</v>
          </cell>
          <cell r="AE56">
            <v>1.04</v>
          </cell>
          <cell r="AF56">
            <v>1.04</v>
          </cell>
        </row>
        <row r="57">
          <cell r="D57">
            <v>1.04</v>
          </cell>
          <cell r="E57">
            <v>1.04</v>
          </cell>
          <cell r="F57">
            <v>1.04</v>
          </cell>
          <cell r="G57">
            <v>1.04</v>
          </cell>
          <cell r="H57">
            <v>1.04</v>
          </cell>
          <cell r="I57">
            <v>1.04</v>
          </cell>
          <cell r="J57">
            <v>1.04</v>
          </cell>
          <cell r="K57">
            <v>1.04</v>
          </cell>
          <cell r="L57">
            <v>1.04</v>
          </cell>
          <cell r="M57">
            <v>1.04</v>
          </cell>
          <cell r="N57">
            <v>1.04</v>
          </cell>
          <cell r="O57">
            <v>1.04</v>
          </cell>
          <cell r="P57">
            <v>1.04</v>
          </cell>
          <cell r="Q57">
            <v>1.04</v>
          </cell>
          <cell r="R57">
            <v>1.04</v>
          </cell>
          <cell r="S57">
            <v>1.04</v>
          </cell>
          <cell r="T57">
            <v>1.04</v>
          </cell>
          <cell r="U57">
            <v>1.04</v>
          </cell>
          <cell r="V57">
            <v>1.04</v>
          </cell>
          <cell r="W57">
            <v>1.04</v>
          </cell>
          <cell r="X57">
            <v>1.04</v>
          </cell>
          <cell r="Y57">
            <v>1.04</v>
          </cell>
          <cell r="Z57">
            <v>1.04</v>
          </cell>
          <cell r="AA57">
            <v>1.04</v>
          </cell>
          <cell r="AB57">
            <v>1.04</v>
          </cell>
          <cell r="AC57">
            <v>1.04</v>
          </cell>
          <cell r="AD57">
            <v>1.04</v>
          </cell>
          <cell r="AE57">
            <v>1.04</v>
          </cell>
          <cell r="AF57">
            <v>1.04</v>
          </cell>
        </row>
        <row r="58">
          <cell r="D58">
            <v>1.04</v>
          </cell>
          <cell r="E58">
            <v>1.04</v>
          </cell>
          <cell r="F58">
            <v>1.04</v>
          </cell>
          <cell r="G58">
            <v>1.04</v>
          </cell>
          <cell r="H58">
            <v>1.04</v>
          </cell>
          <cell r="I58">
            <v>1.04</v>
          </cell>
          <cell r="J58">
            <v>1.04</v>
          </cell>
          <cell r="K58">
            <v>1.04</v>
          </cell>
          <cell r="L58">
            <v>1.04</v>
          </cell>
          <cell r="M58">
            <v>1.04</v>
          </cell>
          <cell r="N58">
            <v>1.04</v>
          </cell>
          <cell r="O58">
            <v>1.04</v>
          </cell>
          <cell r="P58">
            <v>1.04</v>
          </cell>
          <cell r="Q58">
            <v>1.04</v>
          </cell>
          <cell r="R58">
            <v>1.04</v>
          </cell>
          <cell r="S58">
            <v>1.04</v>
          </cell>
          <cell r="T58">
            <v>1.04</v>
          </cell>
          <cell r="U58">
            <v>1.04</v>
          </cell>
          <cell r="V58">
            <v>1.04</v>
          </cell>
          <cell r="W58">
            <v>1.04</v>
          </cell>
          <cell r="X58">
            <v>1.04</v>
          </cell>
          <cell r="Y58">
            <v>1.04</v>
          </cell>
          <cell r="Z58">
            <v>1.04</v>
          </cell>
          <cell r="AA58">
            <v>1.04</v>
          </cell>
          <cell r="AB58">
            <v>1.04</v>
          </cell>
          <cell r="AC58">
            <v>1.04</v>
          </cell>
          <cell r="AD58">
            <v>1.04</v>
          </cell>
          <cell r="AE58">
            <v>1.04</v>
          </cell>
          <cell r="AF58">
            <v>1.04</v>
          </cell>
        </row>
        <row r="59">
          <cell r="D59">
            <v>1.04</v>
          </cell>
          <cell r="E59">
            <v>1.04</v>
          </cell>
          <cell r="F59">
            <v>1.04</v>
          </cell>
          <cell r="G59">
            <v>1.04</v>
          </cell>
          <cell r="H59">
            <v>1.04</v>
          </cell>
          <cell r="I59">
            <v>1.04</v>
          </cell>
          <cell r="J59">
            <v>1.04</v>
          </cell>
          <cell r="K59">
            <v>1.04</v>
          </cell>
          <cell r="L59">
            <v>1.04</v>
          </cell>
          <cell r="M59">
            <v>1.04</v>
          </cell>
          <cell r="N59">
            <v>1.04</v>
          </cell>
          <cell r="O59">
            <v>1.04</v>
          </cell>
          <cell r="P59">
            <v>1.04</v>
          </cell>
          <cell r="Q59">
            <v>1.04</v>
          </cell>
          <cell r="R59">
            <v>1.04</v>
          </cell>
          <cell r="S59">
            <v>1.04</v>
          </cell>
          <cell r="T59">
            <v>1.04</v>
          </cell>
          <cell r="U59">
            <v>1.04</v>
          </cell>
          <cell r="V59">
            <v>1.04</v>
          </cell>
          <cell r="W59">
            <v>1.04</v>
          </cell>
          <cell r="X59">
            <v>1.04</v>
          </cell>
          <cell r="Y59">
            <v>1.04</v>
          </cell>
          <cell r="Z59">
            <v>1.04</v>
          </cell>
          <cell r="AA59">
            <v>1.04</v>
          </cell>
          <cell r="AB59">
            <v>1.04</v>
          </cell>
          <cell r="AC59">
            <v>1.04</v>
          </cell>
          <cell r="AD59">
            <v>1.04</v>
          </cell>
          <cell r="AE59">
            <v>1.04</v>
          </cell>
          <cell r="AF59">
            <v>1.04</v>
          </cell>
        </row>
        <row r="60">
          <cell r="D60">
            <v>1.04</v>
          </cell>
          <cell r="E60">
            <v>1.04</v>
          </cell>
          <cell r="F60">
            <v>1.04</v>
          </cell>
          <cell r="G60">
            <v>1.04</v>
          </cell>
          <cell r="H60">
            <v>1.04</v>
          </cell>
          <cell r="I60">
            <v>1.04</v>
          </cell>
          <cell r="J60">
            <v>1.04</v>
          </cell>
          <cell r="K60">
            <v>1.04</v>
          </cell>
          <cell r="L60">
            <v>1.04</v>
          </cell>
          <cell r="M60">
            <v>1.04</v>
          </cell>
          <cell r="N60">
            <v>1.04</v>
          </cell>
          <cell r="O60">
            <v>1.04</v>
          </cell>
          <cell r="P60">
            <v>1.04</v>
          </cell>
          <cell r="Q60">
            <v>1.04</v>
          </cell>
          <cell r="R60">
            <v>1.04</v>
          </cell>
          <cell r="S60">
            <v>1.04</v>
          </cell>
          <cell r="T60">
            <v>1.04</v>
          </cell>
          <cell r="U60">
            <v>1.04</v>
          </cell>
          <cell r="V60">
            <v>1.04</v>
          </cell>
          <cell r="W60">
            <v>1.04</v>
          </cell>
          <cell r="X60">
            <v>1.04</v>
          </cell>
          <cell r="Y60">
            <v>1.04</v>
          </cell>
          <cell r="Z60">
            <v>1.04</v>
          </cell>
          <cell r="AA60">
            <v>1.04</v>
          </cell>
          <cell r="AB60">
            <v>1.04</v>
          </cell>
          <cell r="AC60">
            <v>1.04</v>
          </cell>
          <cell r="AD60">
            <v>1.04</v>
          </cell>
          <cell r="AE60">
            <v>1.04</v>
          </cell>
          <cell r="AF60">
            <v>1.04</v>
          </cell>
        </row>
        <row r="61">
          <cell r="D61">
            <v>1.04</v>
          </cell>
          <cell r="E61">
            <v>1.04</v>
          </cell>
          <cell r="F61">
            <v>1.04</v>
          </cell>
          <cell r="G61">
            <v>1.04</v>
          </cell>
          <cell r="H61">
            <v>1.04</v>
          </cell>
          <cell r="I61">
            <v>1.04</v>
          </cell>
          <cell r="J61">
            <v>1.04</v>
          </cell>
          <cell r="K61">
            <v>1.04</v>
          </cell>
          <cell r="L61">
            <v>1.04</v>
          </cell>
          <cell r="M61">
            <v>1.04</v>
          </cell>
          <cell r="N61">
            <v>1.04</v>
          </cell>
          <cell r="O61">
            <v>1.04</v>
          </cell>
          <cell r="P61">
            <v>1.04</v>
          </cell>
          <cell r="Q61">
            <v>1.04</v>
          </cell>
          <cell r="R61">
            <v>1.04</v>
          </cell>
          <cell r="S61">
            <v>1.04</v>
          </cell>
          <cell r="T61">
            <v>1.04</v>
          </cell>
          <cell r="U61">
            <v>1.04</v>
          </cell>
          <cell r="V61">
            <v>1.04</v>
          </cell>
          <cell r="W61">
            <v>1.04</v>
          </cell>
          <cell r="X61">
            <v>1.04</v>
          </cell>
          <cell r="Y61">
            <v>1.04</v>
          </cell>
          <cell r="Z61">
            <v>1.04</v>
          </cell>
          <cell r="AA61">
            <v>1.04</v>
          </cell>
          <cell r="AB61">
            <v>1.04</v>
          </cell>
          <cell r="AC61">
            <v>1.04</v>
          </cell>
          <cell r="AD61">
            <v>1.04</v>
          </cell>
          <cell r="AE61">
            <v>1.04</v>
          </cell>
          <cell r="AF61">
            <v>1.04</v>
          </cell>
        </row>
        <row r="62">
          <cell r="D62">
            <v>1.04</v>
          </cell>
          <cell r="E62">
            <v>1.04</v>
          </cell>
          <cell r="F62">
            <v>1.04</v>
          </cell>
          <cell r="G62">
            <v>1.04</v>
          </cell>
          <cell r="H62">
            <v>1.04</v>
          </cell>
          <cell r="I62">
            <v>1.04</v>
          </cell>
          <cell r="J62">
            <v>1.04</v>
          </cell>
          <cell r="K62">
            <v>1.04</v>
          </cell>
          <cell r="L62">
            <v>1.04</v>
          </cell>
          <cell r="M62">
            <v>1.04</v>
          </cell>
          <cell r="N62">
            <v>1.04</v>
          </cell>
          <cell r="O62">
            <v>1.04</v>
          </cell>
          <cell r="P62">
            <v>1.04</v>
          </cell>
          <cell r="Q62">
            <v>1.04</v>
          </cell>
          <cell r="R62">
            <v>1.04</v>
          </cell>
          <cell r="S62">
            <v>1.04</v>
          </cell>
          <cell r="T62">
            <v>1.04</v>
          </cell>
          <cell r="U62">
            <v>1.04</v>
          </cell>
          <cell r="V62">
            <v>1.04</v>
          </cell>
          <cell r="W62">
            <v>1.04</v>
          </cell>
          <cell r="X62">
            <v>1.04</v>
          </cell>
          <cell r="Y62">
            <v>1.04</v>
          </cell>
          <cell r="Z62">
            <v>1.04</v>
          </cell>
          <cell r="AA62">
            <v>1.04</v>
          </cell>
          <cell r="AB62">
            <v>1.04</v>
          </cell>
          <cell r="AC62">
            <v>1.04</v>
          </cell>
          <cell r="AD62">
            <v>1.04</v>
          </cell>
          <cell r="AE62">
            <v>1.04</v>
          </cell>
          <cell r="AF62">
            <v>1.04</v>
          </cell>
        </row>
        <row r="63">
          <cell r="D63">
            <v>1.04</v>
          </cell>
          <cell r="E63">
            <v>1.04</v>
          </cell>
          <cell r="F63">
            <v>1.04</v>
          </cell>
          <cell r="G63">
            <v>1.04</v>
          </cell>
          <cell r="H63">
            <v>1.04</v>
          </cell>
          <cell r="I63">
            <v>1.04</v>
          </cell>
          <cell r="J63">
            <v>1.04</v>
          </cell>
          <cell r="K63">
            <v>1.04</v>
          </cell>
          <cell r="L63">
            <v>1.04</v>
          </cell>
          <cell r="M63">
            <v>1.04</v>
          </cell>
          <cell r="N63">
            <v>1.04</v>
          </cell>
          <cell r="O63">
            <v>1.04</v>
          </cell>
          <cell r="P63">
            <v>1.04</v>
          </cell>
          <cell r="Q63">
            <v>1.04</v>
          </cell>
          <cell r="R63">
            <v>1.04</v>
          </cell>
          <cell r="S63">
            <v>1.04</v>
          </cell>
          <cell r="T63">
            <v>1.04</v>
          </cell>
          <cell r="U63">
            <v>1.04</v>
          </cell>
          <cell r="V63">
            <v>1.04</v>
          </cell>
          <cell r="W63">
            <v>1.04</v>
          </cell>
          <cell r="X63">
            <v>1.04</v>
          </cell>
          <cell r="Y63">
            <v>1.04</v>
          </cell>
          <cell r="Z63">
            <v>1.04</v>
          </cell>
          <cell r="AA63">
            <v>1.04</v>
          </cell>
          <cell r="AB63">
            <v>1.04</v>
          </cell>
          <cell r="AC63">
            <v>1.04</v>
          </cell>
          <cell r="AD63">
            <v>1.04</v>
          </cell>
          <cell r="AE63">
            <v>1.04</v>
          </cell>
          <cell r="AF63">
            <v>1.04</v>
          </cell>
        </row>
      </sheetData>
      <sheetData sheetId="16">
        <row r="7">
          <cell r="D7">
            <v>1.02</v>
          </cell>
          <cell r="E7">
            <v>1.02</v>
          </cell>
          <cell r="F7">
            <v>1.04</v>
          </cell>
          <cell r="G7">
            <v>1.04</v>
          </cell>
          <cell r="H7">
            <v>1.08</v>
          </cell>
          <cell r="I7">
            <v>1.08</v>
          </cell>
          <cell r="J7">
            <v>1.08</v>
          </cell>
          <cell r="K7">
            <v>1.08</v>
          </cell>
          <cell r="L7">
            <v>1.08</v>
          </cell>
          <cell r="M7">
            <v>1.1200000000000001</v>
          </cell>
          <cell r="N7">
            <v>1.1200000000000001</v>
          </cell>
          <cell r="O7">
            <v>1.1200000000000001</v>
          </cell>
          <cell r="P7">
            <v>1.1200000000000001</v>
          </cell>
          <cell r="Q7">
            <v>1.1200000000000001</v>
          </cell>
          <cell r="R7">
            <v>1.1399999999999999</v>
          </cell>
          <cell r="S7">
            <v>1.1399999999999999</v>
          </cell>
          <cell r="T7">
            <v>1.1399999999999999</v>
          </cell>
          <cell r="U7">
            <v>1.1399999999999999</v>
          </cell>
          <cell r="V7">
            <v>1.1399999999999999</v>
          </cell>
          <cell r="W7">
            <v>1.1399999999999999</v>
          </cell>
          <cell r="X7">
            <v>1.1399999999999999</v>
          </cell>
          <cell r="Y7">
            <v>1.1399999999999999</v>
          </cell>
          <cell r="Z7">
            <v>1.1399999999999999</v>
          </cell>
          <cell r="AA7">
            <v>1.1399999999999999</v>
          </cell>
          <cell r="AB7">
            <v>1.1399999999999999</v>
          </cell>
          <cell r="AC7">
            <v>1.1399999999999999</v>
          </cell>
          <cell r="AD7">
            <v>1.1399999999999999</v>
          </cell>
          <cell r="AE7">
            <v>1.1399999999999999</v>
          </cell>
          <cell r="AF7">
            <v>1.1399999999999999</v>
          </cell>
        </row>
        <row r="8">
          <cell r="D8">
            <v>1.02</v>
          </cell>
          <cell r="E8">
            <v>1.02</v>
          </cell>
          <cell r="F8">
            <v>1.04</v>
          </cell>
          <cell r="G8">
            <v>1.04</v>
          </cell>
          <cell r="H8">
            <v>1.08</v>
          </cell>
          <cell r="I8">
            <v>1.08</v>
          </cell>
          <cell r="J8">
            <v>1.08</v>
          </cell>
          <cell r="K8">
            <v>1.08</v>
          </cell>
          <cell r="L8">
            <v>1.08</v>
          </cell>
          <cell r="M8">
            <v>1.1200000000000001</v>
          </cell>
          <cell r="N8">
            <v>1.1200000000000001</v>
          </cell>
          <cell r="O8">
            <v>1.1200000000000001</v>
          </cell>
          <cell r="P8">
            <v>1.1200000000000001</v>
          </cell>
          <cell r="Q8">
            <v>1.1200000000000001</v>
          </cell>
          <cell r="R8">
            <v>1.1399999999999999</v>
          </cell>
          <cell r="S8">
            <v>1.1399999999999999</v>
          </cell>
          <cell r="T8">
            <v>1.1399999999999999</v>
          </cell>
          <cell r="U8">
            <v>1.1399999999999999</v>
          </cell>
          <cell r="V8">
            <v>1.1399999999999999</v>
          </cell>
          <cell r="W8">
            <v>1.1399999999999999</v>
          </cell>
          <cell r="X8">
            <v>1.1399999999999999</v>
          </cell>
          <cell r="Y8">
            <v>1.1399999999999999</v>
          </cell>
          <cell r="Z8">
            <v>1.1399999999999999</v>
          </cell>
          <cell r="AA8">
            <v>1.1399999999999999</v>
          </cell>
          <cell r="AB8">
            <v>1.1399999999999999</v>
          </cell>
          <cell r="AC8">
            <v>1.1399999999999999</v>
          </cell>
          <cell r="AD8">
            <v>1.1399999999999999</v>
          </cell>
          <cell r="AE8">
            <v>1.1399999999999999</v>
          </cell>
          <cell r="AF8">
            <v>1.1399999999999999</v>
          </cell>
        </row>
        <row r="9">
          <cell r="D9">
            <v>1.02</v>
          </cell>
          <cell r="E9">
            <v>1.02</v>
          </cell>
          <cell r="F9">
            <v>1.04</v>
          </cell>
          <cell r="G9">
            <v>1.04</v>
          </cell>
          <cell r="H9">
            <v>1.08</v>
          </cell>
          <cell r="I9">
            <v>1.08</v>
          </cell>
          <cell r="J9">
            <v>1.08</v>
          </cell>
          <cell r="K9">
            <v>1.08</v>
          </cell>
          <cell r="L9">
            <v>1.08</v>
          </cell>
          <cell r="M9">
            <v>1.1200000000000001</v>
          </cell>
          <cell r="N9">
            <v>1.1200000000000001</v>
          </cell>
          <cell r="O9">
            <v>1.1200000000000001</v>
          </cell>
          <cell r="P9">
            <v>1.1200000000000001</v>
          </cell>
          <cell r="Q9">
            <v>1.1200000000000001</v>
          </cell>
          <cell r="R9">
            <v>1.1399999999999999</v>
          </cell>
          <cell r="S9">
            <v>1.1399999999999999</v>
          </cell>
          <cell r="T9">
            <v>1.1399999999999999</v>
          </cell>
          <cell r="U9">
            <v>1.1399999999999999</v>
          </cell>
          <cell r="V9">
            <v>1.1399999999999999</v>
          </cell>
          <cell r="W9">
            <v>1.1399999999999999</v>
          </cell>
          <cell r="X9">
            <v>1.1399999999999999</v>
          </cell>
          <cell r="Y9">
            <v>1.1399999999999999</v>
          </cell>
          <cell r="Z9">
            <v>1.1399999999999999</v>
          </cell>
          <cell r="AA9">
            <v>1.1399999999999999</v>
          </cell>
          <cell r="AB9">
            <v>1.1399999999999999</v>
          </cell>
          <cell r="AC9">
            <v>1.1399999999999999</v>
          </cell>
          <cell r="AD9">
            <v>1.1399999999999999</v>
          </cell>
          <cell r="AE9">
            <v>1.1399999999999999</v>
          </cell>
          <cell r="AF9">
            <v>1.1399999999999999</v>
          </cell>
        </row>
        <row r="10">
          <cell r="D10">
            <v>1.02</v>
          </cell>
          <cell r="E10">
            <v>1.02</v>
          </cell>
          <cell r="F10">
            <v>1.04</v>
          </cell>
          <cell r="G10">
            <v>1.04</v>
          </cell>
          <cell r="H10">
            <v>1.08</v>
          </cell>
          <cell r="I10">
            <v>1.08</v>
          </cell>
          <cell r="J10">
            <v>1.08</v>
          </cell>
          <cell r="K10">
            <v>1.08</v>
          </cell>
          <cell r="L10">
            <v>1.08</v>
          </cell>
          <cell r="M10">
            <v>1.1200000000000001</v>
          </cell>
          <cell r="N10">
            <v>1.1200000000000001</v>
          </cell>
          <cell r="O10">
            <v>1.1200000000000001</v>
          </cell>
          <cell r="P10">
            <v>1.1200000000000001</v>
          </cell>
          <cell r="Q10">
            <v>1.1200000000000001</v>
          </cell>
          <cell r="R10">
            <v>1.1399999999999999</v>
          </cell>
          <cell r="S10">
            <v>1.1399999999999999</v>
          </cell>
          <cell r="T10">
            <v>1.1399999999999999</v>
          </cell>
          <cell r="U10">
            <v>1.1399999999999999</v>
          </cell>
          <cell r="V10">
            <v>1.1399999999999999</v>
          </cell>
          <cell r="W10">
            <v>1.1399999999999999</v>
          </cell>
          <cell r="X10">
            <v>1.1399999999999999</v>
          </cell>
          <cell r="Y10">
            <v>1.1399999999999999</v>
          </cell>
          <cell r="Z10">
            <v>1.1399999999999999</v>
          </cell>
          <cell r="AA10">
            <v>1.1399999999999999</v>
          </cell>
          <cell r="AB10">
            <v>1.1399999999999999</v>
          </cell>
          <cell r="AC10">
            <v>1.1399999999999999</v>
          </cell>
          <cell r="AD10">
            <v>1.1399999999999999</v>
          </cell>
          <cell r="AE10">
            <v>1.1399999999999999</v>
          </cell>
          <cell r="AF10">
            <v>1.1399999999999999</v>
          </cell>
        </row>
        <row r="11">
          <cell r="D11">
            <v>1.02</v>
          </cell>
          <cell r="E11">
            <v>1.02</v>
          </cell>
          <cell r="F11">
            <v>1.04</v>
          </cell>
          <cell r="G11">
            <v>1.04</v>
          </cell>
          <cell r="H11">
            <v>1.08</v>
          </cell>
          <cell r="I11">
            <v>1.08</v>
          </cell>
          <cell r="J11">
            <v>1.08</v>
          </cell>
          <cell r="K11">
            <v>1.08</v>
          </cell>
          <cell r="L11">
            <v>1.08</v>
          </cell>
          <cell r="M11">
            <v>1.1200000000000001</v>
          </cell>
          <cell r="N11">
            <v>1.1200000000000001</v>
          </cell>
          <cell r="O11">
            <v>1.1200000000000001</v>
          </cell>
          <cell r="P11">
            <v>1.1200000000000001</v>
          </cell>
          <cell r="Q11">
            <v>1.1200000000000001</v>
          </cell>
          <cell r="R11">
            <v>1.1399999999999999</v>
          </cell>
          <cell r="S11">
            <v>1.1399999999999999</v>
          </cell>
          <cell r="T11">
            <v>1.1399999999999999</v>
          </cell>
          <cell r="U11">
            <v>1.1399999999999999</v>
          </cell>
          <cell r="V11">
            <v>1.1399999999999999</v>
          </cell>
          <cell r="W11">
            <v>1.1399999999999999</v>
          </cell>
          <cell r="X11">
            <v>1.1399999999999999</v>
          </cell>
          <cell r="Y11">
            <v>1.1399999999999999</v>
          </cell>
          <cell r="Z11">
            <v>1.1399999999999999</v>
          </cell>
          <cell r="AA11">
            <v>1.1399999999999999</v>
          </cell>
          <cell r="AB11">
            <v>1.1399999999999999</v>
          </cell>
          <cell r="AC11">
            <v>1.1399999999999999</v>
          </cell>
          <cell r="AD11">
            <v>1.1399999999999999</v>
          </cell>
          <cell r="AE11">
            <v>1.1399999999999999</v>
          </cell>
          <cell r="AF11">
            <v>1.1399999999999999</v>
          </cell>
        </row>
        <row r="12">
          <cell r="D12">
            <v>1.02</v>
          </cell>
          <cell r="E12">
            <v>1.02</v>
          </cell>
          <cell r="F12">
            <v>1.04</v>
          </cell>
          <cell r="G12">
            <v>1.04</v>
          </cell>
          <cell r="H12">
            <v>1.08</v>
          </cell>
          <cell r="I12">
            <v>1.08</v>
          </cell>
          <cell r="J12">
            <v>1.08</v>
          </cell>
          <cell r="K12">
            <v>1.08</v>
          </cell>
          <cell r="L12">
            <v>1.08</v>
          </cell>
          <cell r="M12">
            <v>1.1200000000000001</v>
          </cell>
          <cell r="N12">
            <v>1.1200000000000001</v>
          </cell>
          <cell r="O12">
            <v>1.1200000000000001</v>
          </cell>
          <cell r="P12">
            <v>1.1200000000000001</v>
          </cell>
          <cell r="Q12">
            <v>1.1200000000000001</v>
          </cell>
          <cell r="R12">
            <v>1.1399999999999999</v>
          </cell>
          <cell r="S12">
            <v>1.1399999999999999</v>
          </cell>
          <cell r="T12">
            <v>1.1399999999999999</v>
          </cell>
          <cell r="U12">
            <v>1.1399999999999999</v>
          </cell>
          <cell r="V12">
            <v>1.1399999999999999</v>
          </cell>
          <cell r="W12">
            <v>1.1399999999999999</v>
          </cell>
          <cell r="X12">
            <v>1.1399999999999999</v>
          </cell>
          <cell r="Y12">
            <v>1.1399999999999999</v>
          </cell>
          <cell r="Z12">
            <v>1.1399999999999999</v>
          </cell>
          <cell r="AA12">
            <v>1.1399999999999999</v>
          </cell>
          <cell r="AB12">
            <v>1.1399999999999999</v>
          </cell>
          <cell r="AC12">
            <v>1.1399999999999999</v>
          </cell>
          <cell r="AD12">
            <v>1.1399999999999999</v>
          </cell>
          <cell r="AE12">
            <v>1.1399999999999999</v>
          </cell>
          <cell r="AF12">
            <v>1.1399999999999999</v>
          </cell>
        </row>
        <row r="13">
          <cell r="D13">
            <v>1.02</v>
          </cell>
          <cell r="E13">
            <v>1.02</v>
          </cell>
          <cell r="F13">
            <v>1.04</v>
          </cell>
          <cell r="G13">
            <v>1.04</v>
          </cell>
          <cell r="H13">
            <v>1.08</v>
          </cell>
          <cell r="I13">
            <v>1.08</v>
          </cell>
          <cell r="J13">
            <v>1.08</v>
          </cell>
          <cell r="K13">
            <v>1.08</v>
          </cell>
          <cell r="L13">
            <v>1.08</v>
          </cell>
          <cell r="M13">
            <v>1.1200000000000001</v>
          </cell>
          <cell r="N13">
            <v>1.1200000000000001</v>
          </cell>
          <cell r="O13">
            <v>1.1200000000000001</v>
          </cell>
          <cell r="P13">
            <v>1.1200000000000001</v>
          </cell>
          <cell r="Q13">
            <v>1.1200000000000001</v>
          </cell>
          <cell r="R13">
            <v>1.1399999999999999</v>
          </cell>
          <cell r="S13">
            <v>1.1399999999999999</v>
          </cell>
          <cell r="T13">
            <v>1.1399999999999999</v>
          </cell>
          <cell r="U13">
            <v>1.1399999999999999</v>
          </cell>
          <cell r="V13">
            <v>1.1399999999999999</v>
          </cell>
          <cell r="W13">
            <v>1.1399999999999999</v>
          </cell>
          <cell r="X13">
            <v>1.1399999999999999</v>
          </cell>
          <cell r="Y13">
            <v>1.1399999999999999</v>
          </cell>
          <cell r="Z13">
            <v>1.1399999999999999</v>
          </cell>
          <cell r="AA13">
            <v>1.1399999999999999</v>
          </cell>
          <cell r="AB13">
            <v>1.1399999999999999</v>
          </cell>
          <cell r="AC13">
            <v>1.1399999999999999</v>
          </cell>
          <cell r="AD13">
            <v>1.1399999999999999</v>
          </cell>
          <cell r="AE13">
            <v>1.1399999999999999</v>
          </cell>
          <cell r="AF13">
            <v>1.1399999999999999</v>
          </cell>
        </row>
        <row r="14">
          <cell r="D14">
            <v>1.02</v>
          </cell>
          <cell r="E14">
            <v>1.02</v>
          </cell>
          <cell r="F14">
            <v>1.04</v>
          </cell>
          <cell r="G14">
            <v>1.04</v>
          </cell>
          <cell r="H14">
            <v>1.08</v>
          </cell>
          <cell r="I14">
            <v>1.08</v>
          </cell>
          <cell r="J14">
            <v>1.08</v>
          </cell>
          <cell r="K14">
            <v>1.08</v>
          </cell>
          <cell r="L14">
            <v>1.08</v>
          </cell>
          <cell r="M14">
            <v>1.1200000000000001</v>
          </cell>
          <cell r="N14">
            <v>1.1200000000000001</v>
          </cell>
          <cell r="O14">
            <v>1.1200000000000001</v>
          </cell>
          <cell r="P14">
            <v>1.1200000000000001</v>
          </cell>
          <cell r="Q14">
            <v>1.1200000000000001</v>
          </cell>
          <cell r="R14">
            <v>1.1399999999999999</v>
          </cell>
          <cell r="S14">
            <v>1.1399999999999999</v>
          </cell>
          <cell r="T14">
            <v>1.1399999999999999</v>
          </cell>
          <cell r="U14">
            <v>1.1399999999999999</v>
          </cell>
          <cell r="V14">
            <v>1.1399999999999999</v>
          </cell>
          <cell r="W14">
            <v>1.1399999999999999</v>
          </cell>
          <cell r="X14">
            <v>1.1399999999999999</v>
          </cell>
          <cell r="Y14">
            <v>1.1399999999999999</v>
          </cell>
          <cell r="Z14">
            <v>1.1399999999999999</v>
          </cell>
          <cell r="AA14">
            <v>1.1399999999999999</v>
          </cell>
          <cell r="AB14">
            <v>1.1399999999999999</v>
          </cell>
          <cell r="AC14">
            <v>1.1399999999999999</v>
          </cell>
          <cell r="AD14">
            <v>1.1399999999999999</v>
          </cell>
          <cell r="AE14">
            <v>1.1399999999999999</v>
          </cell>
          <cell r="AF14">
            <v>1.1399999999999999</v>
          </cell>
        </row>
        <row r="15">
          <cell r="D15">
            <v>1.02</v>
          </cell>
          <cell r="E15">
            <v>1.02</v>
          </cell>
          <cell r="F15">
            <v>1.04</v>
          </cell>
          <cell r="G15">
            <v>1.04</v>
          </cell>
          <cell r="H15">
            <v>1.08</v>
          </cell>
          <cell r="I15">
            <v>1.08</v>
          </cell>
          <cell r="J15">
            <v>1.08</v>
          </cell>
          <cell r="K15">
            <v>1.08</v>
          </cell>
          <cell r="L15">
            <v>1.08</v>
          </cell>
          <cell r="M15">
            <v>1.1200000000000001</v>
          </cell>
          <cell r="N15">
            <v>1.1200000000000001</v>
          </cell>
          <cell r="O15">
            <v>1.1200000000000001</v>
          </cell>
          <cell r="P15">
            <v>1.1200000000000001</v>
          </cell>
          <cell r="Q15">
            <v>1.1200000000000001</v>
          </cell>
          <cell r="R15">
            <v>1.1399999999999999</v>
          </cell>
          <cell r="S15">
            <v>1.1399999999999999</v>
          </cell>
          <cell r="T15">
            <v>1.1399999999999999</v>
          </cell>
          <cell r="U15">
            <v>1.1399999999999999</v>
          </cell>
          <cell r="V15">
            <v>1.1399999999999999</v>
          </cell>
          <cell r="W15">
            <v>1.1399999999999999</v>
          </cell>
          <cell r="X15">
            <v>1.1399999999999999</v>
          </cell>
          <cell r="Y15">
            <v>1.1399999999999999</v>
          </cell>
          <cell r="Z15">
            <v>1.1399999999999999</v>
          </cell>
          <cell r="AA15">
            <v>1.1399999999999999</v>
          </cell>
          <cell r="AB15">
            <v>1.1399999999999999</v>
          </cell>
          <cell r="AC15">
            <v>1.1399999999999999</v>
          </cell>
          <cell r="AD15">
            <v>1.1399999999999999</v>
          </cell>
          <cell r="AE15">
            <v>1.1399999999999999</v>
          </cell>
          <cell r="AF15">
            <v>1.1399999999999999</v>
          </cell>
        </row>
        <row r="16">
          <cell r="D16">
            <v>1.02</v>
          </cell>
          <cell r="E16">
            <v>1.02</v>
          </cell>
          <cell r="F16">
            <v>1.04</v>
          </cell>
          <cell r="G16">
            <v>1.04</v>
          </cell>
          <cell r="H16">
            <v>1.08</v>
          </cell>
          <cell r="I16">
            <v>1.08</v>
          </cell>
          <cell r="J16">
            <v>1.08</v>
          </cell>
          <cell r="K16">
            <v>1.08</v>
          </cell>
          <cell r="L16">
            <v>1.08</v>
          </cell>
          <cell r="M16">
            <v>1.1200000000000001</v>
          </cell>
          <cell r="N16">
            <v>1.1200000000000001</v>
          </cell>
          <cell r="O16">
            <v>1.1200000000000001</v>
          </cell>
          <cell r="P16">
            <v>1.1200000000000001</v>
          </cell>
          <cell r="Q16">
            <v>1.1200000000000001</v>
          </cell>
          <cell r="R16">
            <v>1.1399999999999999</v>
          </cell>
          <cell r="S16">
            <v>1.1399999999999999</v>
          </cell>
          <cell r="T16">
            <v>1.1399999999999999</v>
          </cell>
          <cell r="U16">
            <v>1.1399999999999999</v>
          </cell>
          <cell r="V16">
            <v>1.1399999999999999</v>
          </cell>
          <cell r="W16">
            <v>1.1399999999999999</v>
          </cell>
          <cell r="X16">
            <v>1.1399999999999999</v>
          </cell>
          <cell r="Y16">
            <v>1.1399999999999999</v>
          </cell>
          <cell r="Z16">
            <v>1.1399999999999999</v>
          </cell>
          <cell r="AA16">
            <v>1.1399999999999999</v>
          </cell>
          <cell r="AB16">
            <v>1.1399999999999999</v>
          </cell>
          <cell r="AC16">
            <v>1.1399999999999999</v>
          </cell>
          <cell r="AD16">
            <v>1.1399999999999999</v>
          </cell>
          <cell r="AE16">
            <v>1.1399999999999999</v>
          </cell>
          <cell r="AF16">
            <v>1.1399999999999999</v>
          </cell>
        </row>
        <row r="17">
          <cell r="D17">
            <v>1.02</v>
          </cell>
          <cell r="E17">
            <v>1.02</v>
          </cell>
          <cell r="F17">
            <v>1.04</v>
          </cell>
          <cell r="G17">
            <v>1.04</v>
          </cell>
          <cell r="H17">
            <v>1.08</v>
          </cell>
          <cell r="I17">
            <v>1.08</v>
          </cell>
          <cell r="J17">
            <v>1.08</v>
          </cell>
          <cell r="K17">
            <v>1.08</v>
          </cell>
          <cell r="L17">
            <v>1.08</v>
          </cell>
          <cell r="M17">
            <v>1.1200000000000001</v>
          </cell>
          <cell r="N17">
            <v>1.1200000000000001</v>
          </cell>
          <cell r="O17">
            <v>1.1200000000000001</v>
          </cell>
          <cell r="P17">
            <v>1.1200000000000001</v>
          </cell>
          <cell r="Q17">
            <v>1.1200000000000001</v>
          </cell>
          <cell r="R17">
            <v>1.1399999999999999</v>
          </cell>
          <cell r="S17">
            <v>1.1399999999999999</v>
          </cell>
          <cell r="T17">
            <v>1.1399999999999999</v>
          </cell>
          <cell r="U17">
            <v>1.1399999999999999</v>
          </cell>
          <cell r="V17">
            <v>1.1399999999999999</v>
          </cell>
          <cell r="W17">
            <v>1.1399999999999999</v>
          </cell>
          <cell r="X17">
            <v>1.1399999999999999</v>
          </cell>
          <cell r="Y17">
            <v>1.1399999999999999</v>
          </cell>
          <cell r="Z17">
            <v>1.1399999999999999</v>
          </cell>
          <cell r="AA17">
            <v>1.1399999999999999</v>
          </cell>
          <cell r="AB17">
            <v>1.1399999999999999</v>
          </cell>
          <cell r="AC17">
            <v>1.1399999999999999</v>
          </cell>
          <cell r="AD17">
            <v>1.1399999999999999</v>
          </cell>
          <cell r="AE17">
            <v>1.1399999999999999</v>
          </cell>
          <cell r="AF17">
            <v>1.1399999999999999</v>
          </cell>
        </row>
        <row r="18">
          <cell r="D18">
            <v>1.02</v>
          </cell>
          <cell r="E18">
            <v>1.02</v>
          </cell>
          <cell r="F18">
            <v>1.04</v>
          </cell>
          <cell r="G18">
            <v>1.04</v>
          </cell>
          <cell r="H18">
            <v>1.08</v>
          </cell>
          <cell r="I18">
            <v>1.08</v>
          </cell>
          <cell r="J18">
            <v>1.08</v>
          </cell>
          <cell r="K18">
            <v>1.08</v>
          </cell>
          <cell r="L18">
            <v>1.08</v>
          </cell>
          <cell r="M18">
            <v>1.1200000000000001</v>
          </cell>
          <cell r="N18">
            <v>1.1200000000000001</v>
          </cell>
          <cell r="O18">
            <v>1.1200000000000001</v>
          </cell>
          <cell r="P18">
            <v>1.1200000000000001</v>
          </cell>
          <cell r="Q18">
            <v>1.1200000000000001</v>
          </cell>
          <cell r="R18">
            <v>1.1399999999999999</v>
          </cell>
          <cell r="S18">
            <v>1.1399999999999999</v>
          </cell>
          <cell r="T18">
            <v>1.1399999999999999</v>
          </cell>
          <cell r="U18">
            <v>1.1399999999999999</v>
          </cell>
          <cell r="V18">
            <v>1.1399999999999999</v>
          </cell>
          <cell r="W18">
            <v>1.1399999999999999</v>
          </cell>
          <cell r="X18">
            <v>1.1399999999999999</v>
          </cell>
          <cell r="Y18">
            <v>1.1399999999999999</v>
          </cell>
          <cell r="Z18">
            <v>1.1399999999999999</v>
          </cell>
          <cell r="AA18">
            <v>1.1399999999999999</v>
          </cell>
          <cell r="AB18">
            <v>1.1399999999999999</v>
          </cell>
          <cell r="AC18">
            <v>1.1399999999999999</v>
          </cell>
          <cell r="AD18">
            <v>1.1399999999999999</v>
          </cell>
          <cell r="AE18">
            <v>1.1399999999999999</v>
          </cell>
          <cell r="AF18">
            <v>1.1399999999999999</v>
          </cell>
        </row>
        <row r="19">
          <cell r="D19">
            <v>1.02</v>
          </cell>
          <cell r="E19">
            <v>1.02</v>
          </cell>
          <cell r="F19">
            <v>1.04</v>
          </cell>
          <cell r="G19">
            <v>1.04</v>
          </cell>
          <cell r="H19">
            <v>1.08</v>
          </cell>
          <cell r="I19">
            <v>1.08</v>
          </cell>
          <cell r="J19">
            <v>1.08</v>
          </cell>
          <cell r="K19">
            <v>1.08</v>
          </cell>
          <cell r="L19">
            <v>1.08</v>
          </cell>
          <cell r="M19">
            <v>1.1200000000000001</v>
          </cell>
          <cell r="N19">
            <v>1.1200000000000001</v>
          </cell>
          <cell r="O19">
            <v>1.1200000000000001</v>
          </cell>
          <cell r="P19">
            <v>1.1200000000000001</v>
          </cell>
          <cell r="Q19">
            <v>1.1200000000000001</v>
          </cell>
          <cell r="R19">
            <v>1.1399999999999999</v>
          </cell>
          <cell r="S19">
            <v>1.1399999999999999</v>
          </cell>
          <cell r="T19">
            <v>1.1399999999999999</v>
          </cell>
          <cell r="U19">
            <v>1.1399999999999999</v>
          </cell>
          <cell r="V19">
            <v>1.1399999999999999</v>
          </cell>
          <cell r="W19">
            <v>1.1399999999999999</v>
          </cell>
          <cell r="X19">
            <v>1.1399999999999999</v>
          </cell>
          <cell r="Y19">
            <v>1.1399999999999999</v>
          </cell>
          <cell r="Z19">
            <v>1.1399999999999999</v>
          </cell>
          <cell r="AA19">
            <v>1.1399999999999999</v>
          </cell>
          <cell r="AB19">
            <v>1.1399999999999999</v>
          </cell>
          <cell r="AC19">
            <v>1.1399999999999999</v>
          </cell>
          <cell r="AD19">
            <v>1.1399999999999999</v>
          </cell>
          <cell r="AE19">
            <v>1.1399999999999999</v>
          </cell>
          <cell r="AF19">
            <v>1.1399999999999999</v>
          </cell>
        </row>
        <row r="20">
          <cell r="D20">
            <v>1.02</v>
          </cell>
          <cell r="E20">
            <v>1.02</v>
          </cell>
          <cell r="F20">
            <v>1.04</v>
          </cell>
          <cell r="G20">
            <v>1.04</v>
          </cell>
          <cell r="H20">
            <v>1.08</v>
          </cell>
          <cell r="I20">
            <v>1.08</v>
          </cell>
          <cell r="J20">
            <v>1.08</v>
          </cell>
          <cell r="K20">
            <v>1.08</v>
          </cell>
          <cell r="L20">
            <v>1.08</v>
          </cell>
          <cell r="M20">
            <v>1.1200000000000001</v>
          </cell>
          <cell r="N20">
            <v>1.1200000000000001</v>
          </cell>
          <cell r="O20">
            <v>1.1200000000000001</v>
          </cell>
          <cell r="P20">
            <v>1.1200000000000001</v>
          </cell>
          <cell r="Q20">
            <v>1.1200000000000001</v>
          </cell>
          <cell r="R20">
            <v>1.1399999999999999</v>
          </cell>
          <cell r="S20">
            <v>1.1399999999999999</v>
          </cell>
          <cell r="T20">
            <v>1.1399999999999999</v>
          </cell>
          <cell r="U20">
            <v>1.1399999999999999</v>
          </cell>
          <cell r="V20">
            <v>1.1399999999999999</v>
          </cell>
          <cell r="W20">
            <v>1.1399999999999999</v>
          </cell>
          <cell r="X20">
            <v>1.1399999999999999</v>
          </cell>
          <cell r="Y20">
            <v>1.1399999999999999</v>
          </cell>
          <cell r="Z20">
            <v>1.1399999999999999</v>
          </cell>
          <cell r="AA20">
            <v>1.1399999999999999</v>
          </cell>
          <cell r="AB20">
            <v>1.1399999999999999</v>
          </cell>
          <cell r="AC20">
            <v>1.1399999999999999</v>
          </cell>
          <cell r="AD20">
            <v>1.1399999999999999</v>
          </cell>
          <cell r="AE20">
            <v>1.1399999999999999</v>
          </cell>
          <cell r="AF20">
            <v>1.1399999999999999</v>
          </cell>
        </row>
        <row r="21">
          <cell r="D21">
            <v>1.02</v>
          </cell>
          <cell r="E21">
            <v>1.02</v>
          </cell>
          <cell r="F21">
            <v>1.04</v>
          </cell>
          <cell r="G21">
            <v>1.04</v>
          </cell>
          <cell r="H21">
            <v>1.08</v>
          </cell>
          <cell r="I21">
            <v>1.08</v>
          </cell>
          <cell r="J21">
            <v>1.08</v>
          </cell>
          <cell r="K21">
            <v>1.08</v>
          </cell>
          <cell r="L21">
            <v>1.08</v>
          </cell>
          <cell r="M21">
            <v>1.1200000000000001</v>
          </cell>
          <cell r="N21">
            <v>1.1200000000000001</v>
          </cell>
          <cell r="O21">
            <v>1.1200000000000001</v>
          </cell>
          <cell r="P21">
            <v>1.1200000000000001</v>
          </cell>
          <cell r="Q21">
            <v>1.1200000000000001</v>
          </cell>
          <cell r="R21">
            <v>1.1399999999999999</v>
          </cell>
          <cell r="S21">
            <v>1.1399999999999999</v>
          </cell>
          <cell r="T21">
            <v>1.1399999999999999</v>
          </cell>
          <cell r="U21">
            <v>1.1399999999999999</v>
          </cell>
          <cell r="V21">
            <v>1.1399999999999999</v>
          </cell>
          <cell r="W21">
            <v>1.1399999999999999</v>
          </cell>
          <cell r="X21">
            <v>1.1399999999999999</v>
          </cell>
          <cell r="Y21">
            <v>1.1399999999999999</v>
          </cell>
          <cell r="Z21">
            <v>1.1399999999999999</v>
          </cell>
          <cell r="AA21">
            <v>1.1399999999999999</v>
          </cell>
          <cell r="AB21">
            <v>1.1399999999999999</v>
          </cell>
          <cell r="AC21">
            <v>1.1399999999999999</v>
          </cell>
          <cell r="AD21">
            <v>1.1399999999999999</v>
          </cell>
          <cell r="AE21">
            <v>1.1399999999999999</v>
          </cell>
          <cell r="AF21">
            <v>1.1399999999999999</v>
          </cell>
        </row>
        <row r="22">
          <cell r="D22">
            <v>1.02</v>
          </cell>
          <cell r="E22">
            <v>1.02</v>
          </cell>
          <cell r="F22">
            <v>1.04</v>
          </cell>
          <cell r="G22">
            <v>1.04</v>
          </cell>
          <cell r="H22">
            <v>1.08</v>
          </cell>
          <cell r="I22">
            <v>1.08</v>
          </cell>
          <cell r="J22">
            <v>1.08</v>
          </cell>
          <cell r="K22">
            <v>1.08</v>
          </cell>
          <cell r="L22">
            <v>1.08</v>
          </cell>
          <cell r="M22">
            <v>1.1200000000000001</v>
          </cell>
          <cell r="N22">
            <v>1.1200000000000001</v>
          </cell>
          <cell r="O22">
            <v>1.1200000000000001</v>
          </cell>
          <cell r="P22">
            <v>1.1200000000000001</v>
          </cell>
          <cell r="Q22">
            <v>1.1200000000000001</v>
          </cell>
          <cell r="R22">
            <v>1.1399999999999999</v>
          </cell>
          <cell r="S22">
            <v>1.1399999999999999</v>
          </cell>
          <cell r="T22">
            <v>1.1399999999999999</v>
          </cell>
          <cell r="U22">
            <v>1.1399999999999999</v>
          </cell>
          <cell r="V22">
            <v>1.1399999999999999</v>
          </cell>
          <cell r="W22">
            <v>1.1399999999999999</v>
          </cell>
          <cell r="X22">
            <v>1.1399999999999999</v>
          </cell>
          <cell r="Y22">
            <v>1.1399999999999999</v>
          </cell>
          <cell r="Z22">
            <v>1.1399999999999999</v>
          </cell>
          <cell r="AA22">
            <v>1.1399999999999999</v>
          </cell>
          <cell r="AB22">
            <v>1.1399999999999999</v>
          </cell>
          <cell r="AC22">
            <v>1.1399999999999999</v>
          </cell>
          <cell r="AD22">
            <v>1.1399999999999999</v>
          </cell>
          <cell r="AE22">
            <v>1.1399999999999999</v>
          </cell>
          <cell r="AF22">
            <v>1.1399999999999999</v>
          </cell>
        </row>
        <row r="23">
          <cell r="D23">
            <v>1.02</v>
          </cell>
          <cell r="E23">
            <v>1.02</v>
          </cell>
          <cell r="F23">
            <v>1.04</v>
          </cell>
          <cell r="G23">
            <v>1.04</v>
          </cell>
          <cell r="H23">
            <v>1.08</v>
          </cell>
          <cell r="I23">
            <v>1.08</v>
          </cell>
          <cell r="J23">
            <v>1.08</v>
          </cell>
          <cell r="K23">
            <v>1.08</v>
          </cell>
          <cell r="L23">
            <v>1.08</v>
          </cell>
          <cell r="M23">
            <v>1.1200000000000001</v>
          </cell>
          <cell r="N23">
            <v>1.1200000000000001</v>
          </cell>
          <cell r="O23">
            <v>1.1200000000000001</v>
          </cell>
          <cell r="P23">
            <v>1.1200000000000001</v>
          </cell>
          <cell r="Q23">
            <v>1.1200000000000001</v>
          </cell>
          <cell r="R23">
            <v>1.1399999999999999</v>
          </cell>
          <cell r="S23">
            <v>1.1399999999999999</v>
          </cell>
          <cell r="T23">
            <v>1.1399999999999999</v>
          </cell>
          <cell r="U23">
            <v>1.1399999999999999</v>
          </cell>
          <cell r="V23">
            <v>1.1399999999999999</v>
          </cell>
          <cell r="W23">
            <v>1.1399999999999999</v>
          </cell>
          <cell r="X23">
            <v>1.1399999999999999</v>
          </cell>
          <cell r="Y23">
            <v>1.1399999999999999</v>
          </cell>
          <cell r="Z23">
            <v>1.1399999999999999</v>
          </cell>
          <cell r="AA23">
            <v>1.1399999999999999</v>
          </cell>
          <cell r="AB23">
            <v>1.1399999999999999</v>
          </cell>
          <cell r="AC23">
            <v>1.1399999999999999</v>
          </cell>
          <cell r="AD23">
            <v>1.1399999999999999</v>
          </cell>
          <cell r="AE23">
            <v>1.1399999999999999</v>
          </cell>
          <cell r="AF23">
            <v>1.1399999999999999</v>
          </cell>
        </row>
        <row r="24">
          <cell r="D24">
            <v>1.02</v>
          </cell>
          <cell r="E24">
            <v>1.02</v>
          </cell>
          <cell r="F24">
            <v>1.04</v>
          </cell>
          <cell r="G24">
            <v>1.04</v>
          </cell>
          <cell r="H24">
            <v>1.08</v>
          </cell>
          <cell r="I24">
            <v>1.08</v>
          </cell>
          <cell r="J24">
            <v>1.08</v>
          </cell>
          <cell r="K24">
            <v>1.08</v>
          </cell>
          <cell r="L24">
            <v>1.08</v>
          </cell>
          <cell r="M24">
            <v>1.1200000000000001</v>
          </cell>
          <cell r="N24">
            <v>1.1200000000000001</v>
          </cell>
          <cell r="O24">
            <v>1.1200000000000001</v>
          </cell>
          <cell r="P24">
            <v>1.1200000000000001</v>
          </cell>
          <cell r="Q24">
            <v>1.1200000000000001</v>
          </cell>
          <cell r="R24">
            <v>1.1399999999999999</v>
          </cell>
          <cell r="S24">
            <v>1.1399999999999999</v>
          </cell>
          <cell r="T24">
            <v>1.1399999999999999</v>
          </cell>
          <cell r="U24">
            <v>1.1399999999999999</v>
          </cell>
          <cell r="V24">
            <v>1.1399999999999999</v>
          </cell>
          <cell r="W24">
            <v>1.1399999999999999</v>
          </cell>
          <cell r="X24">
            <v>1.1399999999999999</v>
          </cell>
          <cell r="Y24">
            <v>1.1399999999999999</v>
          </cell>
          <cell r="Z24">
            <v>1.1399999999999999</v>
          </cell>
          <cell r="AA24">
            <v>1.1399999999999999</v>
          </cell>
          <cell r="AB24">
            <v>1.1399999999999999</v>
          </cell>
          <cell r="AC24">
            <v>1.1399999999999999</v>
          </cell>
          <cell r="AD24">
            <v>1.1399999999999999</v>
          </cell>
          <cell r="AE24">
            <v>1.1399999999999999</v>
          </cell>
          <cell r="AF24">
            <v>1.1399999999999999</v>
          </cell>
        </row>
        <row r="25">
          <cell r="D25">
            <v>1.02</v>
          </cell>
          <cell r="E25">
            <v>1.02</v>
          </cell>
          <cell r="F25">
            <v>1.04</v>
          </cell>
          <cell r="G25">
            <v>1.04</v>
          </cell>
          <cell r="H25">
            <v>1.08</v>
          </cell>
          <cell r="I25">
            <v>1.08</v>
          </cell>
          <cell r="J25">
            <v>1.08</v>
          </cell>
          <cell r="K25">
            <v>1.08</v>
          </cell>
          <cell r="L25">
            <v>1.08</v>
          </cell>
          <cell r="M25">
            <v>1.1200000000000001</v>
          </cell>
          <cell r="N25">
            <v>1.1200000000000001</v>
          </cell>
          <cell r="O25">
            <v>1.1200000000000001</v>
          </cell>
          <cell r="P25">
            <v>1.1200000000000001</v>
          </cell>
          <cell r="Q25">
            <v>1.1200000000000001</v>
          </cell>
          <cell r="R25">
            <v>1.1399999999999999</v>
          </cell>
          <cell r="S25">
            <v>1.1399999999999999</v>
          </cell>
          <cell r="T25">
            <v>1.1399999999999999</v>
          </cell>
          <cell r="U25">
            <v>1.1399999999999999</v>
          </cell>
          <cell r="V25">
            <v>1.1399999999999999</v>
          </cell>
          <cell r="W25">
            <v>1.1399999999999999</v>
          </cell>
          <cell r="X25">
            <v>1.1399999999999999</v>
          </cell>
          <cell r="Y25">
            <v>1.1399999999999999</v>
          </cell>
          <cell r="Z25">
            <v>1.1399999999999999</v>
          </cell>
          <cell r="AA25">
            <v>1.1399999999999999</v>
          </cell>
          <cell r="AB25">
            <v>1.1399999999999999</v>
          </cell>
          <cell r="AC25">
            <v>1.1399999999999999</v>
          </cell>
          <cell r="AD25">
            <v>1.1399999999999999</v>
          </cell>
          <cell r="AE25">
            <v>1.1399999999999999</v>
          </cell>
          <cell r="AF25">
            <v>1.1399999999999999</v>
          </cell>
        </row>
        <row r="26">
          <cell r="D26">
            <v>1.02</v>
          </cell>
          <cell r="E26">
            <v>1.02</v>
          </cell>
          <cell r="F26">
            <v>1.04</v>
          </cell>
          <cell r="G26">
            <v>1.04</v>
          </cell>
          <cell r="H26">
            <v>1.08</v>
          </cell>
          <cell r="I26">
            <v>1.08</v>
          </cell>
          <cell r="J26">
            <v>1.08</v>
          </cell>
          <cell r="K26">
            <v>1.08</v>
          </cell>
          <cell r="L26">
            <v>1.08</v>
          </cell>
          <cell r="M26">
            <v>1.1200000000000001</v>
          </cell>
          <cell r="N26">
            <v>1.1200000000000001</v>
          </cell>
          <cell r="O26">
            <v>1.1200000000000001</v>
          </cell>
          <cell r="P26">
            <v>1.1200000000000001</v>
          </cell>
          <cell r="Q26">
            <v>1.1200000000000001</v>
          </cell>
          <cell r="R26">
            <v>1.1399999999999999</v>
          </cell>
          <cell r="S26">
            <v>1.1399999999999999</v>
          </cell>
          <cell r="T26">
            <v>1.1399999999999999</v>
          </cell>
          <cell r="U26">
            <v>1.1399999999999999</v>
          </cell>
          <cell r="V26">
            <v>1.1399999999999999</v>
          </cell>
          <cell r="W26">
            <v>1.1399999999999999</v>
          </cell>
          <cell r="X26">
            <v>1.1399999999999999</v>
          </cell>
          <cell r="Y26">
            <v>1.1399999999999999</v>
          </cell>
          <cell r="Z26">
            <v>1.1399999999999999</v>
          </cell>
          <cell r="AA26">
            <v>1.1399999999999999</v>
          </cell>
          <cell r="AB26">
            <v>1.1399999999999999</v>
          </cell>
          <cell r="AC26">
            <v>1.1399999999999999</v>
          </cell>
          <cell r="AD26">
            <v>1.1399999999999999</v>
          </cell>
          <cell r="AE26">
            <v>1.1399999999999999</v>
          </cell>
          <cell r="AF26">
            <v>1.1399999999999999</v>
          </cell>
        </row>
        <row r="27">
          <cell r="D27">
            <v>1.02</v>
          </cell>
          <cell r="E27">
            <v>1.02</v>
          </cell>
          <cell r="F27">
            <v>1.04</v>
          </cell>
          <cell r="G27">
            <v>1.04</v>
          </cell>
          <cell r="H27">
            <v>1.08</v>
          </cell>
          <cell r="I27">
            <v>1.08</v>
          </cell>
          <cell r="J27">
            <v>1.08</v>
          </cell>
          <cell r="K27">
            <v>1.08</v>
          </cell>
          <cell r="L27">
            <v>1.08</v>
          </cell>
          <cell r="M27">
            <v>1.1200000000000001</v>
          </cell>
          <cell r="N27">
            <v>1.1200000000000001</v>
          </cell>
          <cell r="O27">
            <v>1.1200000000000001</v>
          </cell>
          <cell r="P27">
            <v>1.1200000000000001</v>
          </cell>
          <cell r="Q27">
            <v>1.1200000000000001</v>
          </cell>
          <cell r="R27">
            <v>1.1399999999999999</v>
          </cell>
          <cell r="S27">
            <v>1.1399999999999999</v>
          </cell>
          <cell r="T27">
            <v>1.1399999999999999</v>
          </cell>
          <cell r="U27">
            <v>1.1399999999999999</v>
          </cell>
          <cell r="V27">
            <v>1.1399999999999999</v>
          </cell>
          <cell r="W27">
            <v>1.1399999999999999</v>
          </cell>
          <cell r="X27">
            <v>1.1399999999999999</v>
          </cell>
          <cell r="Y27">
            <v>1.1399999999999999</v>
          </cell>
          <cell r="Z27">
            <v>1.1399999999999999</v>
          </cell>
          <cell r="AA27">
            <v>1.1399999999999999</v>
          </cell>
          <cell r="AB27">
            <v>1.1399999999999999</v>
          </cell>
          <cell r="AC27">
            <v>1.1399999999999999</v>
          </cell>
          <cell r="AD27">
            <v>1.1399999999999999</v>
          </cell>
          <cell r="AE27">
            <v>1.1399999999999999</v>
          </cell>
          <cell r="AF27">
            <v>1.1399999999999999</v>
          </cell>
        </row>
        <row r="28">
          <cell r="D28">
            <v>1.02</v>
          </cell>
          <cell r="E28">
            <v>1.02</v>
          </cell>
          <cell r="F28">
            <v>1.04</v>
          </cell>
          <cell r="G28">
            <v>1.04</v>
          </cell>
          <cell r="H28">
            <v>1.08</v>
          </cell>
          <cell r="I28">
            <v>1.08</v>
          </cell>
          <cell r="J28">
            <v>1.08</v>
          </cell>
          <cell r="K28">
            <v>1.08</v>
          </cell>
          <cell r="L28">
            <v>1.08</v>
          </cell>
          <cell r="M28">
            <v>1.1200000000000001</v>
          </cell>
          <cell r="N28">
            <v>1.1200000000000001</v>
          </cell>
          <cell r="O28">
            <v>1.1200000000000001</v>
          </cell>
          <cell r="P28">
            <v>1.1200000000000001</v>
          </cell>
          <cell r="Q28">
            <v>1.1200000000000001</v>
          </cell>
          <cell r="R28">
            <v>1.1399999999999999</v>
          </cell>
          <cell r="S28">
            <v>1.1399999999999999</v>
          </cell>
          <cell r="T28">
            <v>1.1399999999999999</v>
          </cell>
          <cell r="U28">
            <v>1.1399999999999999</v>
          </cell>
          <cell r="V28">
            <v>1.1399999999999999</v>
          </cell>
          <cell r="W28">
            <v>1.1399999999999999</v>
          </cell>
          <cell r="X28">
            <v>1.1399999999999999</v>
          </cell>
          <cell r="Y28">
            <v>1.1399999999999999</v>
          </cell>
          <cell r="Z28">
            <v>1.1399999999999999</v>
          </cell>
          <cell r="AA28">
            <v>1.1399999999999999</v>
          </cell>
          <cell r="AB28">
            <v>1.1399999999999999</v>
          </cell>
          <cell r="AC28">
            <v>1.1399999999999999</v>
          </cell>
          <cell r="AD28">
            <v>1.1399999999999999</v>
          </cell>
          <cell r="AE28">
            <v>1.1399999999999999</v>
          </cell>
          <cell r="AF28">
            <v>1.1399999999999999</v>
          </cell>
        </row>
        <row r="29">
          <cell r="D29">
            <v>1.02</v>
          </cell>
          <cell r="E29">
            <v>1.02</v>
          </cell>
          <cell r="F29">
            <v>1.04</v>
          </cell>
          <cell r="G29">
            <v>1.04</v>
          </cell>
          <cell r="H29">
            <v>1.08</v>
          </cell>
          <cell r="I29">
            <v>1.08</v>
          </cell>
          <cell r="J29">
            <v>1.08</v>
          </cell>
          <cell r="K29">
            <v>1.08</v>
          </cell>
          <cell r="L29">
            <v>1.08</v>
          </cell>
          <cell r="M29">
            <v>1.1200000000000001</v>
          </cell>
          <cell r="N29">
            <v>1.1200000000000001</v>
          </cell>
          <cell r="O29">
            <v>1.1200000000000001</v>
          </cell>
          <cell r="P29">
            <v>1.1200000000000001</v>
          </cell>
          <cell r="Q29">
            <v>1.1200000000000001</v>
          </cell>
          <cell r="R29">
            <v>1.1399999999999999</v>
          </cell>
          <cell r="S29">
            <v>1.1399999999999999</v>
          </cell>
          <cell r="T29">
            <v>1.1399999999999999</v>
          </cell>
          <cell r="U29">
            <v>1.1399999999999999</v>
          </cell>
          <cell r="V29">
            <v>1.1399999999999999</v>
          </cell>
          <cell r="W29">
            <v>1.1399999999999999</v>
          </cell>
          <cell r="X29">
            <v>1.1399999999999999</v>
          </cell>
          <cell r="Y29">
            <v>1.1399999999999999</v>
          </cell>
          <cell r="Z29">
            <v>1.1399999999999999</v>
          </cell>
          <cell r="AA29">
            <v>1.1399999999999999</v>
          </cell>
          <cell r="AB29">
            <v>1.1399999999999999</v>
          </cell>
          <cell r="AC29">
            <v>1.1399999999999999</v>
          </cell>
          <cell r="AD29">
            <v>1.1399999999999999</v>
          </cell>
          <cell r="AE29">
            <v>1.1399999999999999</v>
          </cell>
          <cell r="AF29">
            <v>1.1399999999999999</v>
          </cell>
        </row>
        <row r="30">
          <cell r="D30">
            <v>1.02</v>
          </cell>
          <cell r="E30">
            <v>1.02</v>
          </cell>
          <cell r="F30">
            <v>1.04</v>
          </cell>
          <cell r="G30">
            <v>1.04</v>
          </cell>
          <cell r="H30">
            <v>1.08</v>
          </cell>
          <cell r="I30">
            <v>1.08</v>
          </cell>
          <cell r="J30">
            <v>1.08</v>
          </cell>
          <cell r="K30">
            <v>1.08</v>
          </cell>
          <cell r="L30">
            <v>1.08</v>
          </cell>
          <cell r="M30">
            <v>1.1200000000000001</v>
          </cell>
          <cell r="N30">
            <v>1.1200000000000001</v>
          </cell>
          <cell r="O30">
            <v>1.1200000000000001</v>
          </cell>
          <cell r="P30">
            <v>1.1200000000000001</v>
          </cell>
          <cell r="Q30">
            <v>1.1200000000000001</v>
          </cell>
          <cell r="R30">
            <v>1.1399999999999999</v>
          </cell>
          <cell r="S30">
            <v>1.1399999999999999</v>
          </cell>
          <cell r="T30">
            <v>1.1399999999999999</v>
          </cell>
          <cell r="U30">
            <v>1.1399999999999999</v>
          </cell>
          <cell r="V30">
            <v>1.1399999999999999</v>
          </cell>
          <cell r="W30">
            <v>1.1399999999999999</v>
          </cell>
          <cell r="X30">
            <v>1.1399999999999999</v>
          </cell>
          <cell r="Y30">
            <v>1.1399999999999999</v>
          </cell>
          <cell r="Z30">
            <v>1.1399999999999999</v>
          </cell>
          <cell r="AA30">
            <v>1.1399999999999999</v>
          </cell>
          <cell r="AB30">
            <v>1.1399999999999999</v>
          </cell>
          <cell r="AC30">
            <v>1.1399999999999999</v>
          </cell>
          <cell r="AD30">
            <v>1.1399999999999999</v>
          </cell>
          <cell r="AE30">
            <v>1.1399999999999999</v>
          </cell>
          <cell r="AF30">
            <v>1.1399999999999999</v>
          </cell>
        </row>
        <row r="31">
          <cell r="D31">
            <v>1.02</v>
          </cell>
          <cell r="E31">
            <v>1.02</v>
          </cell>
          <cell r="F31">
            <v>1.04</v>
          </cell>
          <cell r="G31">
            <v>1.04</v>
          </cell>
          <cell r="H31">
            <v>1.08</v>
          </cell>
          <cell r="I31">
            <v>1.08</v>
          </cell>
          <cell r="J31">
            <v>1.08</v>
          </cell>
          <cell r="K31">
            <v>1.08</v>
          </cell>
          <cell r="L31">
            <v>1.08</v>
          </cell>
          <cell r="M31">
            <v>1.1200000000000001</v>
          </cell>
          <cell r="N31">
            <v>1.1200000000000001</v>
          </cell>
          <cell r="O31">
            <v>1.1200000000000001</v>
          </cell>
          <cell r="P31">
            <v>1.1200000000000001</v>
          </cell>
          <cell r="Q31">
            <v>1.1200000000000001</v>
          </cell>
          <cell r="R31">
            <v>1.1399999999999999</v>
          </cell>
          <cell r="S31">
            <v>1.1399999999999999</v>
          </cell>
          <cell r="T31">
            <v>1.1399999999999999</v>
          </cell>
          <cell r="U31">
            <v>1.1399999999999999</v>
          </cell>
          <cell r="V31">
            <v>1.1399999999999999</v>
          </cell>
          <cell r="W31">
            <v>1.1399999999999999</v>
          </cell>
          <cell r="X31">
            <v>1.1399999999999999</v>
          </cell>
          <cell r="Y31">
            <v>1.1399999999999999</v>
          </cell>
          <cell r="Z31">
            <v>1.1399999999999999</v>
          </cell>
          <cell r="AA31">
            <v>1.1399999999999999</v>
          </cell>
          <cell r="AB31">
            <v>1.1399999999999999</v>
          </cell>
          <cell r="AC31">
            <v>1.1399999999999999</v>
          </cell>
          <cell r="AD31">
            <v>1.1399999999999999</v>
          </cell>
          <cell r="AE31">
            <v>1.1399999999999999</v>
          </cell>
          <cell r="AF31">
            <v>1.1399999999999999</v>
          </cell>
        </row>
        <row r="32">
          <cell r="D32">
            <v>1.02</v>
          </cell>
          <cell r="E32">
            <v>1.02</v>
          </cell>
          <cell r="F32">
            <v>1.04</v>
          </cell>
          <cell r="G32">
            <v>1.04</v>
          </cell>
          <cell r="H32">
            <v>1.08</v>
          </cell>
          <cell r="I32">
            <v>1.08</v>
          </cell>
          <cell r="J32">
            <v>1.08</v>
          </cell>
          <cell r="K32">
            <v>1.08</v>
          </cell>
          <cell r="L32">
            <v>1.08</v>
          </cell>
          <cell r="M32">
            <v>1.1200000000000001</v>
          </cell>
          <cell r="N32">
            <v>1.1200000000000001</v>
          </cell>
          <cell r="O32">
            <v>1.1200000000000001</v>
          </cell>
          <cell r="P32">
            <v>1.1200000000000001</v>
          </cell>
          <cell r="Q32">
            <v>1.1200000000000001</v>
          </cell>
          <cell r="R32">
            <v>1.1399999999999999</v>
          </cell>
          <cell r="S32">
            <v>1.1399999999999999</v>
          </cell>
          <cell r="T32">
            <v>1.1399999999999999</v>
          </cell>
          <cell r="U32">
            <v>1.1399999999999999</v>
          </cell>
          <cell r="V32">
            <v>1.1399999999999999</v>
          </cell>
          <cell r="W32">
            <v>1.1399999999999999</v>
          </cell>
          <cell r="X32">
            <v>1.1399999999999999</v>
          </cell>
          <cell r="Y32">
            <v>1.1399999999999999</v>
          </cell>
          <cell r="Z32">
            <v>1.1399999999999999</v>
          </cell>
          <cell r="AA32">
            <v>1.1399999999999999</v>
          </cell>
          <cell r="AB32">
            <v>1.1399999999999999</v>
          </cell>
          <cell r="AC32">
            <v>1.1399999999999999</v>
          </cell>
          <cell r="AD32">
            <v>1.1399999999999999</v>
          </cell>
          <cell r="AE32">
            <v>1.1399999999999999</v>
          </cell>
          <cell r="AF32">
            <v>1.1399999999999999</v>
          </cell>
        </row>
        <row r="33">
          <cell r="D33">
            <v>1.02</v>
          </cell>
          <cell r="E33">
            <v>1.02</v>
          </cell>
          <cell r="F33">
            <v>1.04</v>
          </cell>
          <cell r="G33">
            <v>1.04</v>
          </cell>
          <cell r="H33">
            <v>1.08</v>
          </cell>
          <cell r="I33">
            <v>1.08</v>
          </cell>
          <cell r="J33">
            <v>1.08</v>
          </cell>
          <cell r="K33">
            <v>1.08</v>
          </cell>
          <cell r="L33">
            <v>1.08</v>
          </cell>
          <cell r="M33">
            <v>1.1200000000000001</v>
          </cell>
          <cell r="N33">
            <v>1.1200000000000001</v>
          </cell>
          <cell r="O33">
            <v>1.1200000000000001</v>
          </cell>
          <cell r="P33">
            <v>1.1200000000000001</v>
          </cell>
          <cell r="Q33">
            <v>1.1200000000000001</v>
          </cell>
          <cell r="R33">
            <v>1.1399999999999999</v>
          </cell>
          <cell r="S33">
            <v>1.1399999999999999</v>
          </cell>
          <cell r="T33">
            <v>1.1399999999999999</v>
          </cell>
          <cell r="U33">
            <v>1.1399999999999999</v>
          </cell>
          <cell r="V33">
            <v>1.1399999999999999</v>
          </cell>
          <cell r="W33">
            <v>1.1399999999999999</v>
          </cell>
          <cell r="X33">
            <v>1.1399999999999999</v>
          </cell>
          <cell r="Y33">
            <v>1.1399999999999999</v>
          </cell>
          <cell r="Z33">
            <v>1.1399999999999999</v>
          </cell>
          <cell r="AA33">
            <v>1.1399999999999999</v>
          </cell>
          <cell r="AB33">
            <v>1.1399999999999999</v>
          </cell>
          <cell r="AC33">
            <v>1.1399999999999999</v>
          </cell>
          <cell r="AD33">
            <v>1.1399999999999999</v>
          </cell>
          <cell r="AE33">
            <v>1.1399999999999999</v>
          </cell>
          <cell r="AF33">
            <v>1.1399999999999999</v>
          </cell>
        </row>
        <row r="34">
          <cell r="D34">
            <v>1.02</v>
          </cell>
          <cell r="E34">
            <v>1.02</v>
          </cell>
          <cell r="F34">
            <v>1.04</v>
          </cell>
          <cell r="G34">
            <v>1.04</v>
          </cell>
          <cell r="H34">
            <v>1.08</v>
          </cell>
          <cell r="I34">
            <v>1.08</v>
          </cell>
          <cell r="J34">
            <v>1.08</v>
          </cell>
          <cell r="K34">
            <v>1.08</v>
          </cell>
          <cell r="L34">
            <v>1.08</v>
          </cell>
          <cell r="M34">
            <v>1.1200000000000001</v>
          </cell>
          <cell r="N34">
            <v>1.1200000000000001</v>
          </cell>
          <cell r="O34">
            <v>1.1200000000000001</v>
          </cell>
          <cell r="P34">
            <v>1.1200000000000001</v>
          </cell>
          <cell r="Q34">
            <v>1.1200000000000001</v>
          </cell>
          <cell r="R34">
            <v>1.1399999999999999</v>
          </cell>
          <cell r="S34">
            <v>1.1399999999999999</v>
          </cell>
          <cell r="T34">
            <v>1.1399999999999999</v>
          </cell>
          <cell r="U34">
            <v>1.1399999999999999</v>
          </cell>
          <cell r="V34">
            <v>1.1399999999999999</v>
          </cell>
          <cell r="W34">
            <v>1.1399999999999999</v>
          </cell>
          <cell r="X34">
            <v>1.1399999999999999</v>
          </cell>
          <cell r="Y34">
            <v>1.1399999999999999</v>
          </cell>
          <cell r="Z34">
            <v>1.1399999999999999</v>
          </cell>
          <cell r="AA34">
            <v>1.1399999999999999</v>
          </cell>
          <cell r="AB34">
            <v>1.1399999999999999</v>
          </cell>
          <cell r="AC34">
            <v>1.1399999999999999</v>
          </cell>
          <cell r="AD34">
            <v>1.1399999999999999</v>
          </cell>
          <cell r="AE34">
            <v>1.1399999999999999</v>
          </cell>
          <cell r="AF34">
            <v>1.1399999999999999</v>
          </cell>
        </row>
        <row r="35">
          <cell r="D35">
            <v>1.02</v>
          </cell>
          <cell r="E35">
            <v>1.02</v>
          </cell>
          <cell r="F35">
            <v>1.04</v>
          </cell>
          <cell r="G35">
            <v>1.04</v>
          </cell>
          <cell r="H35">
            <v>1.08</v>
          </cell>
          <cell r="I35">
            <v>1.08</v>
          </cell>
          <cell r="J35">
            <v>1.08</v>
          </cell>
          <cell r="K35">
            <v>1.08</v>
          </cell>
          <cell r="L35">
            <v>1.08</v>
          </cell>
          <cell r="M35">
            <v>1.1200000000000001</v>
          </cell>
          <cell r="N35">
            <v>1.1200000000000001</v>
          </cell>
          <cell r="O35">
            <v>1.1200000000000001</v>
          </cell>
          <cell r="P35">
            <v>1.1200000000000001</v>
          </cell>
          <cell r="Q35">
            <v>1.1200000000000001</v>
          </cell>
          <cell r="R35">
            <v>1.1399999999999999</v>
          </cell>
          <cell r="S35">
            <v>1.1399999999999999</v>
          </cell>
          <cell r="T35">
            <v>1.1399999999999999</v>
          </cell>
          <cell r="U35">
            <v>1.1399999999999999</v>
          </cell>
          <cell r="V35">
            <v>1.1399999999999999</v>
          </cell>
          <cell r="W35">
            <v>1.1399999999999999</v>
          </cell>
          <cell r="X35">
            <v>1.1399999999999999</v>
          </cell>
          <cell r="Y35">
            <v>1.1399999999999999</v>
          </cell>
          <cell r="Z35">
            <v>1.1399999999999999</v>
          </cell>
          <cell r="AA35">
            <v>1.1399999999999999</v>
          </cell>
          <cell r="AB35">
            <v>1.1399999999999999</v>
          </cell>
          <cell r="AC35">
            <v>1.1399999999999999</v>
          </cell>
          <cell r="AD35">
            <v>1.1399999999999999</v>
          </cell>
          <cell r="AE35">
            <v>1.1399999999999999</v>
          </cell>
          <cell r="AF35">
            <v>1.1399999999999999</v>
          </cell>
        </row>
        <row r="36">
          <cell r="D36">
            <v>1.02</v>
          </cell>
          <cell r="E36">
            <v>1.02</v>
          </cell>
          <cell r="F36">
            <v>1.04</v>
          </cell>
          <cell r="G36">
            <v>1.04</v>
          </cell>
          <cell r="H36">
            <v>1.08</v>
          </cell>
          <cell r="I36">
            <v>1.08</v>
          </cell>
          <cell r="J36">
            <v>1.08</v>
          </cell>
          <cell r="K36">
            <v>1.08</v>
          </cell>
          <cell r="L36">
            <v>1.08</v>
          </cell>
          <cell r="M36">
            <v>1.1200000000000001</v>
          </cell>
          <cell r="N36">
            <v>1.1200000000000001</v>
          </cell>
          <cell r="O36">
            <v>1.1200000000000001</v>
          </cell>
          <cell r="P36">
            <v>1.1200000000000001</v>
          </cell>
          <cell r="Q36">
            <v>1.1200000000000001</v>
          </cell>
          <cell r="R36">
            <v>1.1399999999999999</v>
          </cell>
          <cell r="S36">
            <v>1.1399999999999999</v>
          </cell>
          <cell r="T36">
            <v>1.1399999999999999</v>
          </cell>
          <cell r="U36">
            <v>1.1399999999999999</v>
          </cell>
          <cell r="V36">
            <v>1.1399999999999999</v>
          </cell>
          <cell r="W36">
            <v>1.1399999999999999</v>
          </cell>
          <cell r="X36">
            <v>1.1399999999999999</v>
          </cell>
          <cell r="Y36">
            <v>1.1399999999999999</v>
          </cell>
          <cell r="Z36">
            <v>1.1399999999999999</v>
          </cell>
          <cell r="AA36">
            <v>1.1399999999999999</v>
          </cell>
          <cell r="AB36">
            <v>1.1399999999999999</v>
          </cell>
          <cell r="AC36">
            <v>1.1399999999999999</v>
          </cell>
          <cell r="AD36">
            <v>1.1399999999999999</v>
          </cell>
          <cell r="AE36">
            <v>1.1399999999999999</v>
          </cell>
          <cell r="AF36">
            <v>1.1399999999999999</v>
          </cell>
        </row>
        <row r="37">
          <cell r="D37">
            <v>1.02</v>
          </cell>
          <cell r="E37">
            <v>1.02</v>
          </cell>
          <cell r="F37">
            <v>1.04</v>
          </cell>
          <cell r="G37">
            <v>1.04</v>
          </cell>
          <cell r="H37">
            <v>1.08</v>
          </cell>
          <cell r="I37">
            <v>1.08</v>
          </cell>
          <cell r="J37">
            <v>1.08</v>
          </cell>
          <cell r="K37">
            <v>1.08</v>
          </cell>
          <cell r="L37">
            <v>1.08</v>
          </cell>
          <cell r="M37">
            <v>1.1200000000000001</v>
          </cell>
          <cell r="N37">
            <v>1.1200000000000001</v>
          </cell>
          <cell r="O37">
            <v>1.1200000000000001</v>
          </cell>
          <cell r="P37">
            <v>1.1200000000000001</v>
          </cell>
          <cell r="Q37">
            <v>1.1200000000000001</v>
          </cell>
          <cell r="R37">
            <v>1.1399999999999999</v>
          </cell>
          <cell r="S37">
            <v>1.1399999999999999</v>
          </cell>
          <cell r="T37">
            <v>1.1399999999999999</v>
          </cell>
          <cell r="U37">
            <v>1.1399999999999999</v>
          </cell>
          <cell r="V37">
            <v>1.1399999999999999</v>
          </cell>
          <cell r="W37">
            <v>1.1399999999999999</v>
          </cell>
          <cell r="X37">
            <v>1.1399999999999999</v>
          </cell>
          <cell r="Y37">
            <v>1.1399999999999999</v>
          </cell>
          <cell r="Z37">
            <v>1.1399999999999999</v>
          </cell>
          <cell r="AA37">
            <v>1.1399999999999999</v>
          </cell>
          <cell r="AB37">
            <v>1.1399999999999999</v>
          </cell>
          <cell r="AC37">
            <v>1.1399999999999999</v>
          </cell>
          <cell r="AD37">
            <v>1.1399999999999999</v>
          </cell>
          <cell r="AE37">
            <v>1.1399999999999999</v>
          </cell>
          <cell r="AF37">
            <v>1.1399999999999999</v>
          </cell>
        </row>
        <row r="38">
          <cell r="D38">
            <v>1.02</v>
          </cell>
          <cell r="E38">
            <v>1.02</v>
          </cell>
          <cell r="F38">
            <v>1.04</v>
          </cell>
          <cell r="G38">
            <v>1.04</v>
          </cell>
          <cell r="H38">
            <v>1.08</v>
          </cell>
          <cell r="I38">
            <v>1.08</v>
          </cell>
          <cell r="J38">
            <v>1.08</v>
          </cell>
          <cell r="K38">
            <v>1.08</v>
          </cell>
          <cell r="L38">
            <v>1.08</v>
          </cell>
          <cell r="M38">
            <v>1.1200000000000001</v>
          </cell>
          <cell r="N38">
            <v>1.1200000000000001</v>
          </cell>
          <cell r="O38">
            <v>1.1200000000000001</v>
          </cell>
          <cell r="P38">
            <v>1.1200000000000001</v>
          </cell>
          <cell r="Q38">
            <v>1.1200000000000001</v>
          </cell>
          <cell r="R38">
            <v>1.1399999999999999</v>
          </cell>
          <cell r="S38">
            <v>1.1399999999999999</v>
          </cell>
          <cell r="T38">
            <v>1.1399999999999999</v>
          </cell>
          <cell r="U38">
            <v>1.1399999999999999</v>
          </cell>
          <cell r="V38">
            <v>1.1399999999999999</v>
          </cell>
          <cell r="W38">
            <v>1.1399999999999999</v>
          </cell>
          <cell r="X38">
            <v>1.1399999999999999</v>
          </cell>
          <cell r="Y38">
            <v>1.1399999999999999</v>
          </cell>
          <cell r="Z38">
            <v>1.1399999999999999</v>
          </cell>
          <cell r="AA38">
            <v>1.1399999999999999</v>
          </cell>
          <cell r="AB38">
            <v>1.1399999999999999</v>
          </cell>
          <cell r="AC38">
            <v>1.1399999999999999</v>
          </cell>
          <cell r="AD38">
            <v>1.1399999999999999</v>
          </cell>
          <cell r="AE38">
            <v>1.1399999999999999</v>
          </cell>
          <cell r="AF38">
            <v>1.1399999999999999</v>
          </cell>
        </row>
        <row r="39">
          <cell r="D39">
            <v>1.02</v>
          </cell>
          <cell r="E39">
            <v>1.02</v>
          </cell>
          <cell r="F39">
            <v>1.04</v>
          </cell>
          <cell r="G39">
            <v>1.04</v>
          </cell>
          <cell r="H39">
            <v>1.08</v>
          </cell>
          <cell r="I39">
            <v>1.08</v>
          </cell>
          <cell r="J39">
            <v>1.08</v>
          </cell>
          <cell r="K39">
            <v>1.08</v>
          </cell>
          <cell r="L39">
            <v>1.08</v>
          </cell>
          <cell r="M39">
            <v>1.1200000000000001</v>
          </cell>
          <cell r="N39">
            <v>1.1200000000000001</v>
          </cell>
          <cell r="O39">
            <v>1.1200000000000001</v>
          </cell>
          <cell r="P39">
            <v>1.1200000000000001</v>
          </cell>
          <cell r="Q39">
            <v>1.1200000000000001</v>
          </cell>
          <cell r="R39">
            <v>1.1399999999999999</v>
          </cell>
          <cell r="S39">
            <v>1.1399999999999999</v>
          </cell>
          <cell r="T39">
            <v>1.1399999999999999</v>
          </cell>
          <cell r="U39">
            <v>1.1399999999999999</v>
          </cell>
          <cell r="V39">
            <v>1.1399999999999999</v>
          </cell>
          <cell r="W39">
            <v>1.1399999999999999</v>
          </cell>
          <cell r="X39">
            <v>1.1399999999999999</v>
          </cell>
          <cell r="Y39">
            <v>1.1399999999999999</v>
          </cell>
          <cell r="Z39">
            <v>1.1399999999999999</v>
          </cell>
          <cell r="AA39">
            <v>1.1399999999999999</v>
          </cell>
          <cell r="AB39">
            <v>1.1399999999999999</v>
          </cell>
          <cell r="AC39">
            <v>1.1399999999999999</v>
          </cell>
          <cell r="AD39">
            <v>1.1399999999999999</v>
          </cell>
          <cell r="AE39">
            <v>1.1399999999999999</v>
          </cell>
          <cell r="AF39">
            <v>1.1399999999999999</v>
          </cell>
        </row>
        <row r="40">
          <cell r="D40">
            <v>1.02</v>
          </cell>
          <cell r="E40">
            <v>1.02</v>
          </cell>
          <cell r="F40">
            <v>1.04</v>
          </cell>
          <cell r="G40">
            <v>1.04</v>
          </cell>
          <cell r="H40">
            <v>1.08</v>
          </cell>
          <cell r="I40">
            <v>1.08</v>
          </cell>
          <cell r="J40">
            <v>1.08</v>
          </cell>
          <cell r="K40">
            <v>1.08</v>
          </cell>
          <cell r="L40">
            <v>1.08</v>
          </cell>
          <cell r="M40">
            <v>1.1200000000000001</v>
          </cell>
          <cell r="N40">
            <v>1.1200000000000001</v>
          </cell>
          <cell r="O40">
            <v>1.1200000000000001</v>
          </cell>
          <cell r="P40">
            <v>1.1200000000000001</v>
          </cell>
          <cell r="Q40">
            <v>1.1200000000000001</v>
          </cell>
          <cell r="R40">
            <v>1.1399999999999999</v>
          </cell>
          <cell r="S40">
            <v>1.1399999999999999</v>
          </cell>
          <cell r="T40">
            <v>1.1399999999999999</v>
          </cell>
          <cell r="U40">
            <v>1.1399999999999999</v>
          </cell>
          <cell r="V40">
            <v>1.1399999999999999</v>
          </cell>
          <cell r="W40">
            <v>1.1399999999999999</v>
          </cell>
          <cell r="X40">
            <v>1.1399999999999999</v>
          </cell>
          <cell r="Y40">
            <v>1.1399999999999999</v>
          </cell>
          <cell r="Z40">
            <v>1.1399999999999999</v>
          </cell>
          <cell r="AA40">
            <v>1.1399999999999999</v>
          </cell>
          <cell r="AB40">
            <v>1.1399999999999999</v>
          </cell>
          <cell r="AC40">
            <v>1.1399999999999999</v>
          </cell>
          <cell r="AD40">
            <v>1.1399999999999999</v>
          </cell>
          <cell r="AE40">
            <v>1.1399999999999999</v>
          </cell>
          <cell r="AF40">
            <v>1.1399999999999999</v>
          </cell>
        </row>
        <row r="41">
          <cell r="D41">
            <v>1.02</v>
          </cell>
          <cell r="E41">
            <v>1.02</v>
          </cell>
          <cell r="F41">
            <v>1.04</v>
          </cell>
          <cell r="G41">
            <v>1.04</v>
          </cell>
          <cell r="H41">
            <v>1.08</v>
          </cell>
          <cell r="I41">
            <v>1.08</v>
          </cell>
          <cell r="J41">
            <v>1.08</v>
          </cell>
          <cell r="K41">
            <v>1.08</v>
          </cell>
          <cell r="L41">
            <v>1.08</v>
          </cell>
          <cell r="M41">
            <v>1.1200000000000001</v>
          </cell>
          <cell r="N41">
            <v>1.1200000000000001</v>
          </cell>
          <cell r="O41">
            <v>1.1200000000000001</v>
          </cell>
          <cell r="P41">
            <v>1.1200000000000001</v>
          </cell>
          <cell r="Q41">
            <v>1.1200000000000001</v>
          </cell>
          <cell r="R41">
            <v>1.1399999999999999</v>
          </cell>
          <cell r="S41">
            <v>1.1399999999999999</v>
          </cell>
          <cell r="T41">
            <v>1.1399999999999999</v>
          </cell>
          <cell r="U41">
            <v>1.1399999999999999</v>
          </cell>
          <cell r="V41">
            <v>1.1399999999999999</v>
          </cell>
          <cell r="W41">
            <v>1.1399999999999999</v>
          </cell>
          <cell r="X41">
            <v>1.1399999999999999</v>
          </cell>
          <cell r="Y41">
            <v>1.1399999999999999</v>
          </cell>
          <cell r="Z41">
            <v>1.1399999999999999</v>
          </cell>
          <cell r="AA41">
            <v>1.1399999999999999</v>
          </cell>
          <cell r="AB41">
            <v>1.1399999999999999</v>
          </cell>
          <cell r="AC41">
            <v>1.1399999999999999</v>
          </cell>
          <cell r="AD41">
            <v>1.1399999999999999</v>
          </cell>
          <cell r="AE41">
            <v>1.1399999999999999</v>
          </cell>
          <cell r="AF41">
            <v>1.1399999999999999</v>
          </cell>
        </row>
        <row r="42">
          <cell r="D42">
            <v>1.02</v>
          </cell>
          <cell r="E42">
            <v>1.02</v>
          </cell>
          <cell r="F42">
            <v>1.04</v>
          </cell>
          <cell r="G42">
            <v>1.04</v>
          </cell>
          <cell r="H42">
            <v>1.08</v>
          </cell>
          <cell r="I42">
            <v>1.08</v>
          </cell>
          <cell r="J42">
            <v>1.08</v>
          </cell>
          <cell r="K42">
            <v>1.08</v>
          </cell>
          <cell r="L42">
            <v>1.08</v>
          </cell>
          <cell r="M42">
            <v>1.1200000000000001</v>
          </cell>
          <cell r="N42">
            <v>1.1200000000000001</v>
          </cell>
          <cell r="O42">
            <v>1.1200000000000001</v>
          </cell>
          <cell r="P42">
            <v>1.1200000000000001</v>
          </cell>
          <cell r="Q42">
            <v>1.1200000000000001</v>
          </cell>
          <cell r="R42">
            <v>1.1399999999999999</v>
          </cell>
          <cell r="S42">
            <v>1.1399999999999999</v>
          </cell>
          <cell r="T42">
            <v>1.1399999999999999</v>
          </cell>
          <cell r="U42">
            <v>1.1399999999999999</v>
          </cell>
          <cell r="V42">
            <v>1.1399999999999999</v>
          </cell>
          <cell r="W42">
            <v>1.1399999999999999</v>
          </cell>
          <cell r="X42">
            <v>1.1399999999999999</v>
          </cell>
          <cell r="Y42">
            <v>1.1399999999999999</v>
          </cell>
          <cell r="Z42">
            <v>1.1399999999999999</v>
          </cell>
          <cell r="AA42">
            <v>1.1399999999999999</v>
          </cell>
          <cell r="AB42">
            <v>1.1399999999999999</v>
          </cell>
          <cell r="AC42">
            <v>1.1399999999999999</v>
          </cell>
          <cell r="AD42">
            <v>1.1399999999999999</v>
          </cell>
          <cell r="AE42">
            <v>1.1399999999999999</v>
          </cell>
          <cell r="AF42">
            <v>1.1399999999999999</v>
          </cell>
        </row>
        <row r="43">
          <cell r="D43">
            <v>1.02</v>
          </cell>
          <cell r="E43">
            <v>1.02</v>
          </cell>
          <cell r="F43">
            <v>1.04</v>
          </cell>
          <cell r="G43">
            <v>1.04</v>
          </cell>
          <cell r="H43">
            <v>1.08</v>
          </cell>
          <cell r="I43">
            <v>1.08</v>
          </cell>
          <cell r="J43">
            <v>1.08</v>
          </cell>
          <cell r="K43">
            <v>1.08</v>
          </cell>
          <cell r="L43">
            <v>1.08</v>
          </cell>
          <cell r="M43">
            <v>1.1200000000000001</v>
          </cell>
          <cell r="N43">
            <v>1.1200000000000001</v>
          </cell>
          <cell r="O43">
            <v>1.1200000000000001</v>
          </cell>
          <cell r="P43">
            <v>1.1200000000000001</v>
          </cell>
          <cell r="Q43">
            <v>1.1200000000000001</v>
          </cell>
          <cell r="R43">
            <v>1.1399999999999999</v>
          </cell>
          <cell r="S43">
            <v>1.1399999999999999</v>
          </cell>
          <cell r="T43">
            <v>1.1399999999999999</v>
          </cell>
          <cell r="U43">
            <v>1.1399999999999999</v>
          </cell>
          <cell r="V43">
            <v>1.1399999999999999</v>
          </cell>
          <cell r="W43">
            <v>1.1399999999999999</v>
          </cell>
          <cell r="X43">
            <v>1.1399999999999999</v>
          </cell>
          <cell r="Y43">
            <v>1.1399999999999999</v>
          </cell>
          <cell r="Z43">
            <v>1.1399999999999999</v>
          </cell>
          <cell r="AA43">
            <v>1.1399999999999999</v>
          </cell>
          <cell r="AB43">
            <v>1.1399999999999999</v>
          </cell>
          <cell r="AC43">
            <v>1.1399999999999999</v>
          </cell>
          <cell r="AD43">
            <v>1.1399999999999999</v>
          </cell>
          <cell r="AE43">
            <v>1.1399999999999999</v>
          </cell>
          <cell r="AF43">
            <v>1.1399999999999999</v>
          </cell>
        </row>
        <row r="44">
          <cell r="D44">
            <v>1.02</v>
          </cell>
          <cell r="E44">
            <v>1.02</v>
          </cell>
          <cell r="F44">
            <v>1.04</v>
          </cell>
          <cell r="G44">
            <v>1.04</v>
          </cell>
          <cell r="H44">
            <v>1.08</v>
          </cell>
          <cell r="I44">
            <v>1.08</v>
          </cell>
          <cell r="J44">
            <v>1.08</v>
          </cell>
          <cell r="K44">
            <v>1.08</v>
          </cell>
          <cell r="L44">
            <v>1.08</v>
          </cell>
          <cell r="M44">
            <v>1.1200000000000001</v>
          </cell>
          <cell r="N44">
            <v>1.1200000000000001</v>
          </cell>
          <cell r="O44">
            <v>1.1200000000000001</v>
          </cell>
          <cell r="P44">
            <v>1.1200000000000001</v>
          </cell>
          <cell r="Q44">
            <v>1.1200000000000001</v>
          </cell>
          <cell r="R44">
            <v>1.1399999999999999</v>
          </cell>
          <cell r="S44">
            <v>1.1399999999999999</v>
          </cell>
          <cell r="T44">
            <v>1.1399999999999999</v>
          </cell>
          <cell r="U44">
            <v>1.1399999999999999</v>
          </cell>
          <cell r="V44">
            <v>1.1399999999999999</v>
          </cell>
          <cell r="W44">
            <v>1.1399999999999999</v>
          </cell>
          <cell r="X44">
            <v>1.1399999999999999</v>
          </cell>
          <cell r="Y44">
            <v>1.1399999999999999</v>
          </cell>
          <cell r="Z44">
            <v>1.1399999999999999</v>
          </cell>
          <cell r="AA44">
            <v>1.1399999999999999</v>
          </cell>
          <cell r="AB44">
            <v>1.1399999999999999</v>
          </cell>
          <cell r="AC44">
            <v>1.1399999999999999</v>
          </cell>
          <cell r="AD44">
            <v>1.1399999999999999</v>
          </cell>
          <cell r="AE44">
            <v>1.1399999999999999</v>
          </cell>
          <cell r="AF44">
            <v>1.1399999999999999</v>
          </cell>
        </row>
        <row r="45">
          <cell r="D45">
            <v>1.02</v>
          </cell>
          <cell r="E45">
            <v>1.02</v>
          </cell>
          <cell r="F45">
            <v>1.04</v>
          </cell>
          <cell r="G45">
            <v>1.04</v>
          </cell>
          <cell r="H45">
            <v>1.08</v>
          </cell>
          <cell r="I45">
            <v>1.08</v>
          </cell>
          <cell r="J45">
            <v>1.08</v>
          </cell>
          <cell r="K45">
            <v>1.08</v>
          </cell>
          <cell r="L45">
            <v>1.08</v>
          </cell>
          <cell r="M45">
            <v>1.1200000000000001</v>
          </cell>
          <cell r="N45">
            <v>1.1200000000000001</v>
          </cell>
          <cell r="O45">
            <v>1.1200000000000001</v>
          </cell>
          <cell r="P45">
            <v>1.1200000000000001</v>
          </cell>
          <cell r="Q45">
            <v>1.1200000000000001</v>
          </cell>
          <cell r="R45">
            <v>1.1399999999999999</v>
          </cell>
          <cell r="S45">
            <v>1.1399999999999999</v>
          </cell>
          <cell r="T45">
            <v>1.1399999999999999</v>
          </cell>
          <cell r="U45">
            <v>1.1399999999999999</v>
          </cell>
          <cell r="V45">
            <v>1.1399999999999999</v>
          </cell>
          <cell r="W45">
            <v>1.1399999999999999</v>
          </cell>
          <cell r="X45">
            <v>1.1399999999999999</v>
          </cell>
          <cell r="Y45">
            <v>1.1399999999999999</v>
          </cell>
          <cell r="Z45">
            <v>1.1399999999999999</v>
          </cell>
          <cell r="AA45">
            <v>1.1399999999999999</v>
          </cell>
          <cell r="AB45">
            <v>1.1399999999999999</v>
          </cell>
          <cell r="AC45">
            <v>1.1399999999999999</v>
          </cell>
          <cell r="AD45">
            <v>1.1399999999999999</v>
          </cell>
          <cell r="AE45">
            <v>1.1399999999999999</v>
          </cell>
          <cell r="AF45">
            <v>1.1399999999999999</v>
          </cell>
        </row>
        <row r="46">
          <cell r="D46">
            <v>1.02</v>
          </cell>
          <cell r="E46">
            <v>1.02</v>
          </cell>
          <cell r="F46">
            <v>1.04</v>
          </cell>
          <cell r="G46">
            <v>1.04</v>
          </cell>
          <cell r="H46">
            <v>1.08</v>
          </cell>
          <cell r="I46">
            <v>1.08</v>
          </cell>
          <cell r="J46">
            <v>1.08</v>
          </cell>
          <cell r="K46">
            <v>1.08</v>
          </cell>
          <cell r="L46">
            <v>1.08</v>
          </cell>
          <cell r="M46">
            <v>1.1200000000000001</v>
          </cell>
          <cell r="N46">
            <v>1.1200000000000001</v>
          </cell>
          <cell r="O46">
            <v>1.1200000000000001</v>
          </cell>
          <cell r="P46">
            <v>1.1200000000000001</v>
          </cell>
          <cell r="Q46">
            <v>1.1200000000000001</v>
          </cell>
          <cell r="R46">
            <v>1.1399999999999999</v>
          </cell>
          <cell r="S46">
            <v>1.1399999999999999</v>
          </cell>
          <cell r="T46">
            <v>1.1399999999999999</v>
          </cell>
          <cell r="U46">
            <v>1.1399999999999999</v>
          </cell>
          <cell r="V46">
            <v>1.1399999999999999</v>
          </cell>
          <cell r="W46">
            <v>1.1399999999999999</v>
          </cell>
          <cell r="X46">
            <v>1.1399999999999999</v>
          </cell>
          <cell r="Y46">
            <v>1.1399999999999999</v>
          </cell>
          <cell r="Z46">
            <v>1.1399999999999999</v>
          </cell>
          <cell r="AA46">
            <v>1.1399999999999999</v>
          </cell>
          <cell r="AB46">
            <v>1.1399999999999999</v>
          </cell>
          <cell r="AC46">
            <v>1.1399999999999999</v>
          </cell>
          <cell r="AD46">
            <v>1.1399999999999999</v>
          </cell>
          <cell r="AE46">
            <v>1.1399999999999999</v>
          </cell>
          <cell r="AF46">
            <v>1.1399999999999999</v>
          </cell>
        </row>
        <row r="47">
          <cell r="D47">
            <v>1.02</v>
          </cell>
          <cell r="E47">
            <v>1.02</v>
          </cell>
          <cell r="F47">
            <v>1.04</v>
          </cell>
          <cell r="G47">
            <v>1.04</v>
          </cell>
          <cell r="H47">
            <v>1.08</v>
          </cell>
          <cell r="I47">
            <v>1.08</v>
          </cell>
          <cell r="J47">
            <v>1.08</v>
          </cell>
          <cell r="K47">
            <v>1.08</v>
          </cell>
          <cell r="L47">
            <v>1.08</v>
          </cell>
          <cell r="M47">
            <v>1.1200000000000001</v>
          </cell>
          <cell r="N47">
            <v>1.1200000000000001</v>
          </cell>
          <cell r="O47">
            <v>1.1200000000000001</v>
          </cell>
          <cell r="P47">
            <v>1.1200000000000001</v>
          </cell>
          <cell r="Q47">
            <v>1.1200000000000001</v>
          </cell>
          <cell r="R47">
            <v>1.1399999999999999</v>
          </cell>
          <cell r="S47">
            <v>1.1399999999999999</v>
          </cell>
          <cell r="T47">
            <v>1.1399999999999999</v>
          </cell>
          <cell r="U47">
            <v>1.1399999999999999</v>
          </cell>
          <cell r="V47">
            <v>1.1399999999999999</v>
          </cell>
          <cell r="W47">
            <v>1.1399999999999999</v>
          </cell>
          <cell r="X47">
            <v>1.1399999999999999</v>
          </cell>
          <cell r="Y47">
            <v>1.1399999999999999</v>
          </cell>
          <cell r="Z47">
            <v>1.1399999999999999</v>
          </cell>
          <cell r="AA47">
            <v>1.1399999999999999</v>
          </cell>
          <cell r="AB47">
            <v>1.1399999999999999</v>
          </cell>
          <cell r="AC47">
            <v>1.1399999999999999</v>
          </cell>
          <cell r="AD47">
            <v>1.1399999999999999</v>
          </cell>
          <cell r="AE47">
            <v>1.1399999999999999</v>
          </cell>
          <cell r="AF47">
            <v>1.1399999999999999</v>
          </cell>
        </row>
        <row r="48">
          <cell r="D48">
            <v>1.02</v>
          </cell>
          <cell r="E48">
            <v>1.02</v>
          </cell>
          <cell r="F48">
            <v>1.04</v>
          </cell>
          <cell r="G48">
            <v>1.04</v>
          </cell>
          <cell r="H48">
            <v>1.08</v>
          </cell>
          <cell r="I48">
            <v>1.08</v>
          </cell>
          <cell r="J48">
            <v>1.08</v>
          </cell>
          <cell r="K48">
            <v>1.08</v>
          </cell>
          <cell r="L48">
            <v>1.08</v>
          </cell>
          <cell r="M48">
            <v>1.1200000000000001</v>
          </cell>
          <cell r="N48">
            <v>1.1200000000000001</v>
          </cell>
          <cell r="O48">
            <v>1.1200000000000001</v>
          </cell>
          <cell r="P48">
            <v>1.1200000000000001</v>
          </cell>
          <cell r="Q48">
            <v>1.1200000000000001</v>
          </cell>
          <cell r="R48">
            <v>1.1399999999999999</v>
          </cell>
          <cell r="S48">
            <v>1.1399999999999999</v>
          </cell>
          <cell r="T48">
            <v>1.1399999999999999</v>
          </cell>
          <cell r="U48">
            <v>1.1399999999999999</v>
          </cell>
          <cell r="V48">
            <v>1.1399999999999999</v>
          </cell>
          <cell r="W48">
            <v>1.1399999999999999</v>
          </cell>
          <cell r="X48">
            <v>1.1399999999999999</v>
          </cell>
          <cell r="Y48">
            <v>1.1399999999999999</v>
          </cell>
          <cell r="Z48">
            <v>1.1399999999999999</v>
          </cell>
          <cell r="AA48">
            <v>1.1399999999999999</v>
          </cell>
          <cell r="AB48">
            <v>1.1399999999999999</v>
          </cell>
          <cell r="AC48">
            <v>1.1399999999999999</v>
          </cell>
          <cell r="AD48">
            <v>1.1399999999999999</v>
          </cell>
          <cell r="AE48">
            <v>1.1399999999999999</v>
          </cell>
          <cell r="AF48">
            <v>1.1399999999999999</v>
          </cell>
        </row>
        <row r="49">
          <cell r="D49">
            <v>1.02</v>
          </cell>
          <cell r="E49">
            <v>1.02</v>
          </cell>
          <cell r="F49">
            <v>1.04</v>
          </cell>
          <cell r="G49">
            <v>1.04</v>
          </cell>
          <cell r="H49">
            <v>1.08</v>
          </cell>
          <cell r="I49">
            <v>1.08</v>
          </cell>
          <cell r="J49">
            <v>1.08</v>
          </cell>
          <cell r="K49">
            <v>1.08</v>
          </cell>
          <cell r="L49">
            <v>1.08</v>
          </cell>
          <cell r="M49">
            <v>1.1200000000000001</v>
          </cell>
          <cell r="N49">
            <v>1.1200000000000001</v>
          </cell>
          <cell r="O49">
            <v>1.1200000000000001</v>
          </cell>
          <cell r="P49">
            <v>1.1200000000000001</v>
          </cell>
          <cell r="Q49">
            <v>1.1200000000000001</v>
          </cell>
          <cell r="R49">
            <v>1.1399999999999999</v>
          </cell>
          <cell r="S49">
            <v>1.1399999999999999</v>
          </cell>
          <cell r="T49">
            <v>1.1399999999999999</v>
          </cell>
          <cell r="U49">
            <v>1.1399999999999999</v>
          </cell>
          <cell r="V49">
            <v>1.1399999999999999</v>
          </cell>
          <cell r="W49">
            <v>1.1399999999999999</v>
          </cell>
          <cell r="X49">
            <v>1.1399999999999999</v>
          </cell>
          <cell r="Y49">
            <v>1.1399999999999999</v>
          </cell>
          <cell r="Z49">
            <v>1.1399999999999999</v>
          </cell>
          <cell r="AA49">
            <v>1.1399999999999999</v>
          </cell>
          <cell r="AB49">
            <v>1.1399999999999999</v>
          </cell>
          <cell r="AC49">
            <v>1.1399999999999999</v>
          </cell>
          <cell r="AD49">
            <v>1.1399999999999999</v>
          </cell>
          <cell r="AE49">
            <v>1.1399999999999999</v>
          </cell>
          <cell r="AF49">
            <v>1.1399999999999999</v>
          </cell>
        </row>
        <row r="50">
          <cell r="D50">
            <v>1.02</v>
          </cell>
          <cell r="E50">
            <v>1.02</v>
          </cell>
          <cell r="F50">
            <v>1.04</v>
          </cell>
          <cell r="G50">
            <v>1.04</v>
          </cell>
          <cell r="H50">
            <v>1.08</v>
          </cell>
          <cell r="I50">
            <v>1.08</v>
          </cell>
          <cell r="J50">
            <v>1.08</v>
          </cell>
          <cell r="K50">
            <v>1.08</v>
          </cell>
          <cell r="L50">
            <v>1.08</v>
          </cell>
          <cell r="M50">
            <v>1.1200000000000001</v>
          </cell>
          <cell r="N50">
            <v>1.1200000000000001</v>
          </cell>
          <cell r="O50">
            <v>1.1200000000000001</v>
          </cell>
          <cell r="P50">
            <v>1.1200000000000001</v>
          </cell>
          <cell r="Q50">
            <v>1.1200000000000001</v>
          </cell>
          <cell r="R50">
            <v>1.1399999999999999</v>
          </cell>
          <cell r="S50">
            <v>1.1399999999999999</v>
          </cell>
          <cell r="T50">
            <v>1.1399999999999999</v>
          </cell>
          <cell r="U50">
            <v>1.1399999999999999</v>
          </cell>
          <cell r="V50">
            <v>1.1399999999999999</v>
          </cell>
          <cell r="W50">
            <v>1.1399999999999999</v>
          </cell>
          <cell r="X50">
            <v>1.1399999999999999</v>
          </cell>
          <cell r="Y50">
            <v>1.1399999999999999</v>
          </cell>
          <cell r="Z50">
            <v>1.1399999999999999</v>
          </cell>
          <cell r="AA50">
            <v>1.1399999999999999</v>
          </cell>
          <cell r="AB50">
            <v>1.1399999999999999</v>
          </cell>
          <cell r="AC50">
            <v>1.1399999999999999</v>
          </cell>
          <cell r="AD50">
            <v>1.1399999999999999</v>
          </cell>
          <cell r="AE50">
            <v>1.1399999999999999</v>
          </cell>
          <cell r="AF50">
            <v>1.1399999999999999</v>
          </cell>
        </row>
        <row r="51">
          <cell r="D51">
            <v>1.02</v>
          </cell>
          <cell r="E51">
            <v>1.02</v>
          </cell>
          <cell r="F51">
            <v>1.04</v>
          </cell>
          <cell r="G51">
            <v>1.04</v>
          </cell>
          <cell r="H51">
            <v>1.08</v>
          </cell>
          <cell r="I51">
            <v>1.08</v>
          </cell>
          <cell r="J51">
            <v>1.08</v>
          </cell>
          <cell r="K51">
            <v>1.08</v>
          </cell>
          <cell r="L51">
            <v>1.08</v>
          </cell>
          <cell r="M51">
            <v>1.1200000000000001</v>
          </cell>
          <cell r="N51">
            <v>1.1200000000000001</v>
          </cell>
          <cell r="O51">
            <v>1.1200000000000001</v>
          </cell>
          <cell r="P51">
            <v>1.1200000000000001</v>
          </cell>
          <cell r="Q51">
            <v>1.1200000000000001</v>
          </cell>
          <cell r="R51">
            <v>1.1399999999999999</v>
          </cell>
          <cell r="S51">
            <v>1.1399999999999999</v>
          </cell>
          <cell r="T51">
            <v>1.1399999999999999</v>
          </cell>
          <cell r="U51">
            <v>1.1399999999999999</v>
          </cell>
          <cell r="V51">
            <v>1.1399999999999999</v>
          </cell>
          <cell r="W51">
            <v>1.1399999999999999</v>
          </cell>
          <cell r="X51">
            <v>1.1399999999999999</v>
          </cell>
          <cell r="Y51">
            <v>1.1399999999999999</v>
          </cell>
          <cell r="Z51">
            <v>1.1399999999999999</v>
          </cell>
          <cell r="AA51">
            <v>1.1399999999999999</v>
          </cell>
          <cell r="AB51">
            <v>1.1399999999999999</v>
          </cell>
          <cell r="AC51">
            <v>1.1399999999999999</v>
          </cell>
          <cell r="AD51">
            <v>1.1399999999999999</v>
          </cell>
          <cell r="AE51">
            <v>1.1399999999999999</v>
          </cell>
          <cell r="AF51">
            <v>1.1399999999999999</v>
          </cell>
        </row>
        <row r="52">
          <cell r="D52">
            <v>1.02</v>
          </cell>
          <cell r="E52">
            <v>1.02</v>
          </cell>
          <cell r="F52">
            <v>1.04</v>
          </cell>
          <cell r="G52">
            <v>1.04</v>
          </cell>
          <cell r="H52">
            <v>1.08</v>
          </cell>
          <cell r="I52">
            <v>1.08</v>
          </cell>
          <cell r="J52">
            <v>1.08</v>
          </cell>
          <cell r="K52">
            <v>1.08</v>
          </cell>
          <cell r="L52">
            <v>1.08</v>
          </cell>
          <cell r="M52">
            <v>1.1200000000000001</v>
          </cell>
          <cell r="N52">
            <v>1.1200000000000001</v>
          </cell>
          <cell r="O52">
            <v>1.1200000000000001</v>
          </cell>
          <cell r="P52">
            <v>1.1200000000000001</v>
          </cell>
          <cell r="Q52">
            <v>1.1200000000000001</v>
          </cell>
          <cell r="R52">
            <v>1.1399999999999999</v>
          </cell>
          <cell r="S52">
            <v>1.1399999999999999</v>
          </cell>
          <cell r="T52">
            <v>1.1399999999999999</v>
          </cell>
          <cell r="U52">
            <v>1.1399999999999999</v>
          </cell>
          <cell r="V52">
            <v>1.1399999999999999</v>
          </cell>
          <cell r="W52">
            <v>1.1399999999999999</v>
          </cell>
          <cell r="X52">
            <v>1.1399999999999999</v>
          </cell>
          <cell r="Y52">
            <v>1.1399999999999999</v>
          </cell>
          <cell r="Z52">
            <v>1.1399999999999999</v>
          </cell>
          <cell r="AA52">
            <v>1.1399999999999999</v>
          </cell>
          <cell r="AB52">
            <v>1.1399999999999999</v>
          </cell>
          <cell r="AC52">
            <v>1.1399999999999999</v>
          </cell>
          <cell r="AD52">
            <v>1.1399999999999999</v>
          </cell>
          <cell r="AE52">
            <v>1.1399999999999999</v>
          </cell>
          <cell r="AF52">
            <v>1.1399999999999999</v>
          </cell>
        </row>
        <row r="53">
          <cell r="D53">
            <v>1.02</v>
          </cell>
          <cell r="E53">
            <v>1.02</v>
          </cell>
          <cell r="F53">
            <v>1.04</v>
          </cell>
          <cell r="G53">
            <v>1.04</v>
          </cell>
          <cell r="H53">
            <v>1.08</v>
          </cell>
          <cell r="I53">
            <v>1.08</v>
          </cell>
          <cell r="J53">
            <v>1.08</v>
          </cell>
          <cell r="K53">
            <v>1.08</v>
          </cell>
          <cell r="L53">
            <v>1.08</v>
          </cell>
          <cell r="M53">
            <v>1.1200000000000001</v>
          </cell>
          <cell r="N53">
            <v>1.1200000000000001</v>
          </cell>
          <cell r="O53">
            <v>1.1200000000000001</v>
          </cell>
          <cell r="P53">
            <v>1.1200000000000001</v>
          </cell>
          <cell r="Q53">
            <v>1.1200000000000001</v>
          </cell>
          <cell r="R53">
            <v>1.1399999999999999</v>
          </cell>
          <cell r="S53">
            <v>1.1399999999999999</v>
          </cell>
          <cell r="T53">
            <v>1.1399999999999999</v>
          </cell>
          <cell r="U53">
            <v>1.1399999999999999</v>
          </cell>
          <cell r="V53">
            <v>1.1399999999999999</v>
          </cell>
          <cell r="W53">
            <v>1.1399999999999999</v>
          </cell>
          <cell r="X53">
            <v>1.1399999999999999</v>
          </cell>
          <cell r="Y53">
            <v>1.1399999999999999</v>
          </cell>
          <cell r="Z53">
            <v>1.1399999999999999</v>
          </cell>
          <cell r="AA53">
            <v>1.1399999999999999</v>
          </cell>
          <cell r="AB53">
            <v>1.1399999999999999</v>
          </cell>
          <cell r="AC53">
            <v>1.1399999999999999</v>
          </cell>
          <cell r="AD53">
            <v>1.1399999999999999</v>
          </cell>
          <cell r="AE53">
            <v>1.1399999999999999</v>
          </cell>
          <cell r="AF53">
            <v>1.1399999999999999</v>
          </cell>
        </row>
        <row r="54">
          <cell r="D54">
            <v>1.02</v>
          </cell>
          <cell r="E54">
            <v>1.02</v>
          </cell>
          <cell r="F54">
            <v>1.04</v>
          </cell>
          <cell r="G54">
            <v>1.04</v>
          </cell>
          <cell r="H54">
            <v>1.08</v>
          </cell>
          <cell r="I54">
            <v>1.08</v>
          </cell>
          <cell r="J54">
            <v>1.08</v>
          </cell>
          <cell r="K54">
            <v>1.08</v>
          </cell>
          <cell r="L54">
            <v>1.08</v>
          </cell>
          <cell r="M54">
            <v>1.1200000000000001</v>
          </cell>
          <cell r="N54">
            <v>1.1200000000000001</v>
          </cell>
          <cell r="O54">
            <v>1.1200000000000001</v>
          </cell>
          <cell r="P54">
            <v>1.1200000000000001</v>
          </cell>
          <cell r="Q54">
            <v>1.1200000000000001</v>
          </cell>
          <cell r="R54">
            <v>1.1399999999999999</v>
          </cell>
          <cell r="S54">
            <v>1.1399999999999999</v>
          </cell>
          <cell r="T54">
            <v>1.1399999999999999</v>
          </cell>
          <cell r="U54">
            <v>1.1399999999999999</v>
          </cell>
          <cell r="V54">
            <v>1.1399999999999999</v>
          </cell>
          <cell r="W54">
            <v>1.1399999999999999</v>
          </cell>
          <cell r="X54">
            <v>1.1399999999999999</v>
          </cell>
          <cell r="Y54">
            <v>1.1399999999999999</v>
          </cell>
          <cell r="Z54">
            <v>1.1399999999999999</v>
          </cell>
          <cell r="AA54">
            <v>1.1399999999999999</v>
          </cell>
          <cell r="AB54">
            <v>1.1399999999999999</v>
          </cell>
          <cell r="AC54">
            <v>1.1399999999999999</v>
          </cell>
          <cell r="AD54">
            <v>1.1399999999999999</v>
          </cell>
          <cell r="AE54">
            <v>1.1399999999999999</v>
          </cell>
          <cell r="AF54">
            <v>1.1399999999999999</v>
          </cell>
        </row>
        <row r="55">
          <cell r="D55">
            <v>1.02</v>
          </cell>
          <cell r="E55">
            <v>1.02</v>
          </cell>
          <cell r="F55">
            <v>1.04</v>
          </cell>
          <cell r="G55">
            <v>1.04</v>
          </cell>
          <cell r="H55">
            <v>1.08</v>
          </cell>
          <cell r="I55">
            <v>1.08</v>
          </cell>
          <cell r="J55">
            <v>1.08</v>
          </cell>
          <cell r="K55">
            <v>1.08</v>
          </cell>
          <cell r="L55">
            <v>1.08</v>
          </cell>
          <cell r="M55">
            <v>1.1200000000000001</v>
          </cell>
          <cell r="N55">
            <v>1.1200000000000001</v>
          </cell>
          <cell r="O55">
            <v>1.1200000000000001</v>
          </cell>
          <cell r="P55">
            <v>1.1200000000000001</v>
          </cell>
          <cell r="Q55">
            <v>1.1200000000000001</v>
          </cell>
          <cell r="R55">
            <v>1.1399999999999999</v>
          </cell>
          <cell r="S55">
            <v>1.1399999999999999</v>
          </cell>
          <cell r="T55">
            <v>1.1399999999999999</v>
          </cell>
          <cell r="U55">
            <v>1.1399999999999999</v>
          </cell>
          <cell r="V55">
            <v>1.1399999999999999</v>
          </cell>
          <cell r="W55">
            <v>1.1399999999999999</v>
          </cell>
          <cell r="X55">
            <v>1.1399999999999999</v>
          </cell>
          <cell r="Y55">
            <v>1.1399999999999999</v>
          </cell>
          <cell r="Z55">
            <v>1.1399999999999999</v>
          </cell>
          <cell r="AA55">
            <v>1.1399999999999999</v>
          </cell>
          <cell r="AB55">
            <v>1.1399999999999999</v>
          </cell>
          <cell r="AC55">
            <v>1.1399999999999999</v>
          </cell>
          <cell r="AD55">
            <v>1.1399999999999999</v>
          </cell>
          <cell r="AE55">
            <v>1.1399999999999999</v>
          </cell>
          <cell r="AF55">
            <v>1.1399999999999999</v>
          </cell>
        </row>
        <row r="56">
          <cell r="D56">
            <v>1.02</v>
          </cell>
          <cell r="E56">
            <v>1.02</v>
          </cell>
          <cell r="F56">
            <v>1.04</v>
          </cell>
          <cell r="G56">
            <v>1.04</v>
          </cell>
          <cell r="H56">
            <v>1.08</v>
          </cell>
          <cell r="I56">
            <v>1.08</v>
          </cell>
          <cell r="J56">
            <v>1.08</v>
          </cell>
          <cell r="K56">
            <v>1.08</v>
          </cell>
          <cell r="L56">
            <v>1.08</v>
          </cell>
          <cell r="M56">
            <v>1.1200000000000001</v>
          </cell>
          <cell r="N56">
            <v>1.1200000000000001</v>
          </cell>
          <cell r="O56">
            <v>1.1200000000000001</v>
          </cell>
          <cell r="P56">
            <v>1.1200000000000001</v>
          </cell>
          <cell r="Q56">
            <v>1.1200000000000001</v>
          </cell>
          <cell r="R56">
            <v>1.1399999999999999</v>
          </cell>
          <cell r="S56">
            <v>1.1399999999999999</v>
          </cell>
          <cell r="T56">
            <v>1.1399999999999999</v>
          </cell>
          <cell r="U56">
            <v>1.1399999999999999</v>
          </cell>
          <cell r="V56">
            <v>1.1399999999999999</v>
          </cell>
          <cell r="W56">
            <v>1.1399999999999999</v>
          </cell>
          <cell r="X56">
            <v>1.1399999999999999</v>
          </cell>
          <cell r="Y56">
            <v>1.1399999999999999</v>
          </cell>
          <cell r="Z56">
            <v>1.1399999999999999</v>
          </cell>
          <cell r="AA56">
            <v>1.1399999999999999</v>
          </cell>
          <cell r="AB56">
            <v>1.1399999999999999</v>
          </cell>
          <cell r="AC56">
            <v>1.1399999999999999</v>
          </cell>
          <cell r="AD56">
            <v>1.1399999999999999</v>
          </cell>
          <cell r="AE56">
            <v>1.1399999999999999</v>
          </cell>
          <cell r="AF56">
            <v>1.1399999999999999</v>
          </cell>
        </row>
        <row r="57">
          <cell r="D57">
            <v>1.02</v>
          </cell>
          <cell r="E57">
            <v>1.02</v>
          </cell>
          <cell r="F57">
            <v>1.04</v>
          </cell>
          <cell r="G57">
            <v>1.04</v>
          </cell>
          <cell r="H57">
            <v>1.08</v>
          </cell>
          <cell r="I57">
            <v>1.08</v>
          </cell>
          <cell r="J57">
            <v>1.08</v>
          </cell>
          <cell r="K57">
            <v>1.08</v>
          </cell>
          <cell r="L57">
            <v>1.08</v>
          </cell>
          <cell r="M57">
            <v>1.1200000000000001</v>
          </cell>
          <cell r="N57">
            <v>1.1200000000000001</v>
          </cell>
          <cell r="O57">
            <v>1.1200000000000001</v>
          </cell>
          <cell r="P57">
            <v>1.1200000000000001</v>
          </cell>
          <cell r="Q57">
            <v>1.1200000000000001</v>
          </cell>
          <cell r="R57">
            <v>1.1399999999999999</v>
          </cell>
          <cell r="S57">
            <v>1.1399999999999999</v>
          </cell>
          <cell r="T57">
            <v>1.1399999999999999</v>
          </cell>
          <cell r="U57">
            <v>1.1399999999999999</v>
          </cell>
          <cell r="V57">
            <v>1.1399999999999999</v>
          </cell>
          <cell r="W57">
            <v>1.1399999999999999</v>
          </cell>
          <cell r="X57">
            <v>1.1399999999999999</v>
          </cell>
          <cell r="Y57">
            <v>1.1399999999999999</v>
          </cell>
          <cell r="Z57">
            <v>1.1399999999999999</v>
          </cell>
          <cell r="AA57">
            <v>1.1399999999999999</v>
          </cell>
          <cell r="AB57">
            <v>1.1399999999999999</v>
          </cell>
          <cell r="AC57">
            <v>1.1399999999999999</v>
          </cell>
          <cell r="AD57">
            <v>1.1399999999999999</v>
          </cell>
          <cell r="AE57">
            <v>1.1399999999999999</v>
          </cell>
          <cell r="AF57">
            <v>1.1399999999999999</v>
          </cell>
        </row>
        <row r="58">
          <cell r="D58">
            <v>1.02</v>
          </cell>
          <cell r="E58">
            <v>1.02</v>
          </cell>
          <cell r="F58">
            <v>1.04</v>
          </cell>
          <cell r="G58">
            <v>1.04</v>
          </cell>
          <cell r="H58">
            <v>1.08</v>
          </cell>
          <cell r="I58">
            <v>1.08</v>
          </cell>
          <cell r="J58">
            <v>1.08</v>
          </cell>
          <cell r="K58">
            <v>1.08</v>
          </cell>
          <cell r="L58">
            <v>1.08</v>
          </cell>
          <cell r="M58">
            <v>1.1200000000000001</v>
          </cell>
          <cell r="N58">
            <v>1.1200000000000001</v>
          </cell>
          <cell r="O58">
            <v>1.1200000000000001</v>
          </cell>
          <cell r="P58">
            <v>1.1200000000000001</v>
          </cell>
          <cell r="Q58">
            <v>1.1200000000000001</v>
          </cell>
          <cell r="R58">
            <v>1.1399999999999999</v>
          </cell>
          <cell r="S58">
            <v>1.1399999999999999</v>
          </cell>
          <cell r="T58">
            <v>1.1399999999999999</v>
          </cell>
          <cell r="U58">
            <v>1.1399999999999999</v>
          </cell>
          <cell r="V58">
            <v>1.1399999999999999</v>
          </cell>
          <cell r="W58">
            <v>1.1399999999999999</v>
          </cell>
          <cell r="X58">
            <v>1.1399999999999999</v>
          </cell>
          <cell r="Y58">
            <v>1.1399999999999999</v>
          </cell>
          <cell r="Z58">
            <v>1.1399999999999999</v>
          </cell>
          <cell r="AA58">
            <v>1.1399999999999999</v>
          </cell>
          <cell r="AB58">
            <v>1.1399999999999999</v>
          </cell>
          <cell r="AC58">
            <v>1.1399999999999999</v>
          </cell>
          <cell r="AD58">
            <v>1.1399999999999999</v>
          </cell>
          <cell r="AE58">
            <v>1.1399999999999999</v>
          </cell>
          <cell r="AF58">
            <v>1.1399999999999999</v>
          </cell>
        </row>
        <row r="59">
          <cell r="D59">
            <v>1.02</v>
          </cell>
          <cell r="E59">
            <v>1.02</v>
          </cell>
          <cell r="F59">
            <v>1.04</v>
          </cell>
          <cell r="G59">
            <v>1.04</v>
          </cell>
          <cell r="H59">
            <v>1.08</v>
          </cell>
          <cell r="I59">
            <v>1.08</v>
          </cell>
          <cell r="J59">
            <v>1.08</v>
          </cell>
          <cell r="K59">
            <v>1.08</v>
          </cell>
          <cell r="L59">
            <v>1.08</v>
          </cell>
          <cell r="M59">
            <v>1.1200000000000001</v>
          </cell>
          <cell r="N59">
            <v>1.1200000000000001</v>
          </cell>
          <cell r="O59">
            <v>1.1200000000000001</v>
          </cell>
          <cell r="P59">
            <v>1.1200000000000001</v>
          </cell>
          <cell r="Q59">
            <v>1.1200000000000001</v>
          </cell>
          <cell r="R59">
            <v>1.1399999999999999</v>
          </cell>
          <cell r="S59">
            <v>1.1399999999999999</v>
          </cell>
          <cell r="T59">
            <v>1.1399999999999999</v>
          </cell>
          <cell r="U59">
            <v>1.1399999999999999</v>
          </cell>
          <cell r="V59">
            <v>1.1399999999999999</v>
          </cell>
          <cell r="W59">
            <v>1.1399999999999999</v>
          </cell>
          <cell r="X59">
            <v>1.1399999999999999</v>
          </cell>
          <cell r="Y59">
            <v>1.1399999999999999</v>
          </cell>
          <cell r="Z59">
            <v>1.1399999999999999</v>
          </cell>
          <cell r="AA59">
            <v>1.1399999999999999</v>
          </cell>
          <cell r="AB59">
            <v>1.1399999999999999</v>
          </cell>
          <cell r="AC59">
            <v>1.1399999999999999</v>
          </cell>
          <cell r="AD59">
            <v>1.1399999999999999</v>
          </cell>
          <cell r="AE59">
            <v>1.1399999999999999</v>
          </cell>
          <cell r="AF59">
            <v>1.1399999999999999</v>
          </cell>
        </row>
        <row r="60">
          <cell r="D60">
            <v>1.02</v>
          </cell>
          <cell r="E60">
            <v>1.02</v>
          </cell>
          <cell r="F60">
            <v>1.04</v>
          </cell>
          <cell r="G60">
            <v>1.04</v>
          </cell>
          <cell r="H60">
            <v>1.08</v>
          </cell>
          <cell r="I60">
            <v>1.08</v>
          </cell>
          <cell r="J60">
            <v>1.08</v>
          </cell>
          <cell r="K60">
            <v>1.08</v>
          </cell>
          <cell r="L60">
            <v>1.08</v>
          </cell>
          <cell r="M60">
            <v>1.1200000000000001</v>
          </cell>
          <cell r="N60">
            <v>1.1200000000000001</v>
          </cell>
          <cell r="O60">
            <v>1.1200000000000001</v>
          </cell>
          <cell r="P60">
            <v>1.1200000000000001</v>
          </cell>
          <cell r="Q60">
            <v>1.1200000000000001</v>
          </cell>
          <cell r="R60">
            <v>1.1399999999999999</v>
          </cell>
          <cell r="S60">
            <v>1.1399999999999999</v>
          </cell>
          <cell r="T60">
            <v>1.1399999999999999</v>
          </cell>
          <cell r="U60">
            <v>1.1399999999999999</v>
          </cell>
          <cell r="V60">
            <v>1.1399999999999999</v>
          </cell>
          <cell r="W60">
            <v>1.1399999999999999</v>
          </cell>
          <cell r="X60">
            <v>1.1399999999999999</v>
          </cell>
          <cell r="Y60">
            <v>1.1399999999999999</v>
          </cell>
          <cell r="Z60">
            <v>1.1399999999999999</v>
          </cell>
          <cell r="AA60">
            <v>1.1399999999999999</v>
          </cell>
          <cell r="AB60">
            <v>1.1399999999999999</v>
          </cell>
          <cell r="AC60">
            <v>1.1399999999999999</v>
          </cell>
          <cell r="AD60">
            <v>1.1399999999999999</v>
          </cell>
          <cell r="AE60">
            <v>1.1399999999999999</v>
          </cell>
          <cell r="AF60">
            <v>1.1399999999999999</v>
          </cell>
        </row>
        <row r="61">
          <cell r="D61">
            <v>1.02</v>
          </cell>
          <cell r="E61">
            <v>1.02</v>
          </cell>
          <cell r="F61">
            <v>1.04</v>
          </cell>
          <cell r="G61">
            <v>1.04</v>
          </cell>
          <cell r="H61">
            <v>1.08</v>
          </cell>
          <cell r="I61">
            <v>1.08</v>
          </cell>
          <cell r="J61">
            <v>1.08</v>
          </cell>
          <cell r="K61">
            <v>1.08</v>
          </cell>
          <cell r="L61">
            <v>1.08</v>
          </cell>
          <cell r="M61">
            <v>1.1200000000000001</v>
          </cell>
          <cell r="N61">
            <v>1.1200000000000001</v>
          </cell>
          <cell r="O61">
            <v>1.1200000000000001</v>
          </cell>
          <cell r="P61">
            <v>1.1200000000000001</v>
          </cell>
          <cell r="Q61">
            <v>1.1200000000000001</v>
          </cell>
          <cell r="R61">
            <v>1.1399999999999999</v>
          </cell>
          <cell r="S61">
            <v>1.1399999999999999</v>
          </cell>
          <cell r="T61">
            <v>1.1399999999999999</v>
          </cell>
          <cell r="U61">
            <v>1.1399999999999999</v>
          </cell>
          <cell r="V61">
            <v>1.1399999999999999</v>
          </cell>
          <cell r="W61">
            <v>1.1399999999999999</v>
          </cell>
          <cell r="X61">
            <v>1.1399999999999999</v>
          </cell>
          <cell r="Y61">
            <v>1.1399999999999999</v>
          </cell>
          <cell r="Z61">
            <v>1.1399999999999999</v>
          </cell>
          <cell r="AA61">
            <v>1.1399999999999999</v>
          </cell>
          <cell r="AB61">
            <v>1.1399999999999999</v>
          </cell>
          <cell r="AC61">
            <v>1.1399999999999999</v>
          </cell>
          <cell r="AD61">
            <v>1.1399999999999999</v>
          </cell>
          <cell r="AE61">
            <v>1.1399999999999999</v>
          </cell>
          <cell r="AF61">
            <v>1.1399999999999999</v>
          </cell>
        </row>
        <row r="62">
          <cell r="D62">
            <v>1.02</v>
          </cell>
          <cell r="E62">
            <v>1.02</v>
          </cell>
          <cell r="F62">
            <v>1.04</v>
          </cell>
          <cell r="G62">
            <v>1.04</v>
          </cell>
          <cell r="H62">
            <v>1.08</v>
          </cell>
          <cell r="I62">
            <v>1.08</v>
          </cell>
          <cell r="J62">
            <v>1.08</v>
          </cell>
          <cell r="K62">
            <v>1.08</v>
          </cell>
          <cell r="L62">
            <v>1.08</v>
          </cell>
          <cell r="M62">
            <v>1.1200000000000001</v>
          </cell>
          <cell r="N62">
            <v>1.1200000000000001</v>
          </cell>
          <cell r="O62">
            <v>1.1200000000000001</v>
          </cell>
          <cell r="P62">
            <v>1.1200000000000001</v>
          </cell>
          <cell r="Q62">
            <v>1.1200000000000001</v>
          </cell>
          <cell r="R62">
            <v>1.1399999999999999</v>
          </cell>
          <cell r="S62">
            <v>1.1399999999999999</v>
          </cell>
          <cell r="T62">
            <v>1.1399999999999999</v>
          </cell>
          <cell r="U62">
            <v>1.1399999999999999</v>
          </cell>
          <cell r="V62">
            <v>1.1399999999999999</v>
          </cell>
          <cell r="W62">
            <v>1.1399999999999999</v>
          </cell>
          <cell r="X62">
            <v>1.1399999999999999</v>
          </cell>
          <cell r="Y62">
            <v>1.1399999999999999</v>
          </cell>
          <cell r="Z62">
            <v>1.1399999999999999</v>
          </cell>
          <cell r="AA62">
            <v>1.1399999999999999</v>
          </cell>
          <cell r="AB62">
            <v>1.1399999999999999</v>
          </cell>
          <cell r="AC62">
            <v>1.1399999999999999</v>
          </cell>
          <cell r="AD62">
            <v>1.1399999999999999</v>
          </cell>
          <cell r="AE62">
            <v>1.1399999999999999</v>
          </cell>
          <cell r="AF62">
            <v>1.1399999999999999</v>
          </cell>
        </row>
        <row r="63">
          <cell r="D63">
            <v>1.02</v>
          </cell>
          <cell r="E63">
            <v>1.02</v>
          </cell>
          <cell r="F63">
            <v>1.04</v>
          </cell>
          <cell r="G63">
            <v>1.04</v>
          </cell>
          <cell r="H63">
            <v>1.08</v>
          </cell>
          <cell r="I63">
            <v>1.08</v>
          </cell>
          <cell r="J63">
            <v>1.08</v>
          </cell>
          <cell r="K63">
            <v>1.08</v>
          </cell>
          <cell r="L63">
            <v>1.08</v>
          </cell>
          <cell r="M63">
            <v>1.1200000000000001</v>
          </cell>
          <cell r="N63">
            <v>1.1200000000000001</v>
          </cell>
          <cell r="O63">
            <v>1.1200000000000001</v>
          </cell>
          <cell r="P63">
            <v>1.1200000000000001</v>
          </cell>
          <cell r="Q63">
            <v>1.1200000000000001</v>
          </cell>
          <cell r="R63">
            <v>1.1399999999999999</v>
          </cell>
          <cell r="S63">
            <v>1.1399999999999999</v>
          </cell>
          <cell r="T63">
            <v>1.1399999999999999</v>
          </cell>
          <cell r="U63">
            <v>1.1399999999999999</v>
          </cell>
          <cell r="V63">
            <v>1.1399999999999999</v>
          </cell>
          <cell r="W63">
            <v>1.1399999999999999</v>
          </cell>
          <cell r="X63">
            <v>1.1399999999999999</v>
          </cell>
          <cell r="Y63">
            <v>1.1399999999999999</v>
          </cell>
          <cell r="Z63">
            <v>1.1399999999999999</v>
          </cell>
          <cell r="AA63">
            <v>1.1399999999999999</v>
          </cell>
          <cell r="AB63">
            <v>1.1399999999999999</v>
          </cell>
          <cell r="AC63">
            <v>1.1399999999999999</v>
          </cell>
          <cell r="AD63">
            <v>1.1399999999999999</v>
          </cell>
          <cell r="AE63">
            <v>1.1399999999999999</v>
          </cell>
          <cell r="AF63">
            <v>1.1399999999999999</v>
          </cell>
        </row>
      </sheetData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s"/>
      <sheetName val="Industry List"/>
      <sheetName val="Mandatory Info"/>
      <sheetName val="PB"/>
      <sheetName val="ABB SHEET (2)"/>
      <sheetName val="FAT"/>
      <sheetName val="PB PROVISIONALS"/>
      <sheetName val="FAT PROVISIONAL"/>
      <sheetName val="Cash Flow"/>
      <sheetName val="OS"/>
      <sheetName val="ABB"/>
      <sheetName val="Scoring"/>
      <sheetName val="PD"/>
      <sheetName val="DSCR CSC &amp; DEVIATION"/>
      <sheetName val="TURNOVER CSC &amp; DEVIATION"/>
      <sheetName val="PNW &amp; SHP"/>
      <sheetName val="Sales Register &amp; Top 5 Cm"/>
      <sheetName val="RTR ELIGIBILITY &amp; CSC"/>
      <sheetName val="ABB ELIGIBILITY &amp; CSC"/>
      <sheetName val="Addn Workings"/>
      <sheetName val="Oracle Entry"/>
      <sheetName val="Sheet2"/>
    </sheetNames>
    <sheetDataSet>
      <sheetData sheetId="0"/>
      <sheetData sheetId="1"/>
      <sheetData sheetId="2">
        <row r="27">
          <cell r="C27">
            <v>50</v>
          </cell>
        </row>
      </sheetData>
      <sheetData sheetId="3"/>
      <sheetData sheetId="4"/>
      <sheetData sheetId="5">
        <row r="4">
          <cell r="B4" t="str">
            <v>Sanaka Education Trust</v>
          </cell>
        </row>
      </sheetData>
      <sheetData sheetId="6"/>
      <sheetData sheetId="7"/>
      <sheetData sheetId="8"/>
      <sheetData sheetId="9"/>
      <sheetData sheetId="10"/>
      <sheetData sheetId="11"/>
      <sheetData sheetId="12">
        <row r="1">
          <cell r="G1" t="str">
            <v>FAT_DSCR_TO_SEMS_Ver_2016.07.11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M-NI"/>
      <sheetName val="Income Calculation"/>
      <sheetName val="Ratio-American"/>
      <sheetName val="Ratio Ravi raj"/>
      <sheetName val="Cash Inflows"/>
      <sheetName val="ABB"/>
      <sheetName val="RTR Details"/>
      <sheetName val="Remarks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Details"/>
      <sheetName val="CAM"/>
      <sheetName val="Sales Details"/>
      <sheetName val="LOAN AMOUNT CALCULATOR"/>
      <sheetName val="With Holding Percentages"/>
      <sheetName val="Deviation"/>
    </sheetNames>
    <sheetDataSet>
      <sheetData sheetId="0"/>
      <sheetData sheetId="1"/>
      <sheetData sheetId="2"/>
      <sheetData sheetId="3"/>
      <sheetData sheetId="4">
        <row r="2">
          <cell r="A2" t="str">
            <v>Animal Products</v>
          </cell>
        </row>
        <row r="3">
          <cell r="A3" t="str">
            <v>Apparels</v>
          </cell>
        </row>
        <row r="4">
          <cell r="A4" t="str">
            <v>Auto Dealership Service Centre</v>
          </cell>
        </row>
        <row r="5">
          <cell r="A5" t="str">
            <v>Auto Dealerships(All 2 / 3/ 4 wheelers)</v>
          </cell>
        </row>
        <row r="6">
          <cell r="A6" t="str">
            <v>Batteries</v>
          </cell>
        </row>
        <row r="7">
          <cell r="A7" t="str">
            <v>Ceramics</v>
          </cell>
        </row>
        <row r="8">
          <cell r="A8" t="str">
            <v>Clinics &amp; Labs</v>
          </cell>
        </row>
        <row r="9">
          <cell r="A9" t="str">
            <v>Consumer Durable and IT</v>
          </cell>
        </row>
        <row r="10">
          <cell r="A10" t="str">
            <v>Cosmetics</v>
          </cell>
        </row>
        <row r="11">
          <cell r="A11" t="str">
            <v>Diagnostic Centre</v>
          </cell>
        </row>
        <row r="12">
          <cell r="A12" t="str">
            <v>Educational Institute</v>
          </cell>
        </row>
        <row r="13">
          <cell r="A13" t="str">
            <v>Entertainment/ Gaming Centres</v>
          </cell>
        </row>
        <row r="14">
          <cell r="A14" t="str">
            <v>Eye wear with Opticians</v>
          </cell>
        </row>
        <row r="15">
          <cell r="A15" t="str">
            <v>Fertilisers</v>
          </cell>
        </row>
        <row r="16">
          <cell r="A16" t="str">
            <v>Food &amp; Beverages</v>
          </cell>
        </row>
        <row r="17">
          <cell r="A17" t="str">
            <v>Footwear</v>
          </cell>
        </row>
        <row r="18">
          <cell r="A18" t="str">
            <v>Furniture &amp; Home Furnishing</v>
          </cell>
        </row>
        <row r="19">
          <cell r="A19" t="str">
            <v>Gifts &amp; Novelties</v>
          </cell>
        </row>
        <row r="20">
          <cell r="A20" t="str">
            <v>Hardware</v>
          </cell>
        </row>
        <row r="21">
          <cell r="A21" t="str">
            <v>Health &amp; Fitness Centre</v>
          </cell>
        </row>
        <row r="22">
          <cell r="A22" t="str">
            <v>Home Appliances</v>
          </cell>
        </row>
        <row r="23">
          <cell r="A23" t="str">
            <v>Hospital</v>
          </cell>
        </row>
        <row r="24">
          <cell r="A24" t="str">
            <v>Hotels</v>
          </cell>
        </row>
        <row r="25">
          <cell r="A25" t="str">
            <v>IATA Travel &amp; Tours</v>
          </cell>
        </row>
        <row r="26">
          <cell r="A26" t="str">
            <v>Imitation Or Fashion Jewelry and Fashion Accessories shop</v>
          </cell>
        </row>
        <row r="27">
          <cell r="A27" t="str">
            <v>Jewellery Showroom</v>
          </cell>
        </row>
        <row r="28">
          <cell r="A28" t="str">
            <v>Kids Shop</v>
          </cell>
        </row>
        <row r="29">
          <cell r="A29" t="str">
            <v>Luggage</v>
          </cell>
        </row>
        <row r="30">
          <cell r="A30" t="str">
            <v>Mobile Shops</v>
          </cell>
        </row>
        <row r="31">
          <cell r="A31" t="str">
            <v>Music Instruments</v>
          </cell>
        </row>
        <row r="32">
          <cell r="A32" t="str">
            <v>Others </v>
          </cell>
        </row>
        <row r="33">
          <cell r="A33" t="str">
            <v>Pet Shop</v>
          </cell>
        </row>
        <row r="34">
          <cell r="A34" t="str">
            <v>Petrol Pumps</v>
          </cell>
        </row>
        <row r="35">
          <cell r="A35" t="str">
            <v>Pharmacy</v>
          </cell>
        </row>
        <row r="36">
          <cell r="A36" t="str">
            <v>Poultry &amp; Meat Products</v>
          </cell>
        </row>
        <row r="37">
          <cell r="A37" t="str">
            <v>Spa &amp; Salon</v>
          </cell>
        </row>
        <row r="38">
          <cell r="A38" t="str">
            <v>Spare Parts</v>
          </cell>
        </row>
        <row r="39">
          <cell r="A39" t="str">
            <v>Sports Eqipments</v>
          </cell>
        </row>
        <row r="40">
          <cell r="A40" t="str">
            <v>Tyre Accessories &amp; Repairs</v>
          </cell>
        </row>
        <row r="41">
          <cell r="A41" t="str">
            <v>Wine Shops</v>
          </cell>
        </row>
      </sheetData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int Life"/>
      <sheetName val="NML"/>
      <sheetName val="Validations1"/>
      <sheetName val="Validations"/>
      <sheetName val="PRates_M4"/>
      <sheetName val="WKG"/>
      <sheetName val="LISTS"/>
      <sheetName val="Single Life"/>
      <sheetName val="Single_WKG"/>
      <sheetName val="Single_Validations"/>
      <sheetName val="Single_NML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 t="str">
            <v>9.5%-10%</v>
          </cell>
        </row>
        <row r="4">
          <cell r="R4" t="str">
            <v>10.1%-12%</v>
          </cell>
        </row>
        <row r="5">
          <cell r="R5" t="str">
            <v>12.1%-14%</v>
          </cell>
        </row>
        <row r="6">
          <cell r="R6" t="str">
            <v>14.1%-16%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A2" t="str">
            <v>Self</v>
          </cell>
          <cell r="D2" t="str">
            <v>Applicant</v>
          </cell>
          <cell r="F2" t="str">
            <v>Positive</v>
          </cell>
        </row>
        <row r="3">
          <cell r="D3" t="str">
            <v>Co-Applicant</v>
          </cell>
          <cell r="F3" t="str">
            <v>Negative</v>
          </cell>
        </row>
        <row r="4">
          <cell r="D4" t="str">
            <v>Gaurantor</v>
          </cell>
          <cell r="F4" t="str">
            <v>Neutral</v>
          </cell>
        </row>
        <row r="5">
          <cell r="D5" t="str">
            <v>Reference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Details"/>
      <sheetName val="CAM"/>
      <sheetName val="Fin-1"/>
      <sheetName val="Fin-2"/>
      <sheetName val="Fin-3"/>
      <sheetName val="DSCR"/>
      <sheetName val="Banking"/>
      <sheetName val="Existing Loans"/>
      <sheetName val="Industry Margin"/>
      <sheetName val="VAT"/>
      <sheetName val="Deviation Sheet"/>
      <sheetName val="Sheet1"/>
      <sheetName val="Sheet3"/>
      <sheetName val="Sheet2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AMK67"/>
  <sheetViews>
    <sheetView showGridLines="0" tabSelected="1" zoomScaleNormal="100" workbookViewId="0"/>
  </sheetViews>
  <sheetFormatPr defaultColWidth="0" defaultRowHeight="15" zeroHeight="1"/>
  <cols>
    <col min="1" max="1" width="20" style="1" customWidth="1"/>
    <col min="2" max="2" width="21.7109375" style="2" customWidth="1"/>
    <col min="3" max="3" width="25.140625" style="2" customWidth="1"/>
    <col min="4" max="4" width="12.140625" style="2" customWidth="1"/>
    <col min="5" max="5" width="9.42578125" style="2" customWidth="1"/>
    <col min="6" max="6" width="20.140625" style="2" customWidth="1"/>
    <col min="7" max="7" width="15.85546875" style="2" customWidth="1"/>
    <col min="8" max="8" width="10.140625" style="2" customWidth="1"/>
    <col min="9" max="9" width="14.28515625" style="2" customWidth="1"/>
    <col min="10" max="10" width="22.140625" style="2" customWidth="1"/>
    <col min="11" max="11" width="17.7109375" style="3" customWidth="1"/>
    <col min="12" max="12" width="17.5703125" style="3" customWidth="1"/>
    <col min="13" max="15" width="13.140625" style="3" customWidth="1"/>
    <col min="16" max="17" width="9.140625" style="3" customWidth="1"/>
    <col min="18" max="21" width="9.140625" style="3" hidden="1" customWidth="1"/>
    <col min="22" max="22" width="10.140625" style="3" hidden="1" customWidth="1"/>
    <col min="23" max="132" width="11.5703125" style="3" hidden="1" customWidth="1"/>
    <col min="133" max="1025" width="9.140625" style="3" hidden="1" customWidth="1"/>
    <col min="1026" max="16384" width="9.140625" hidden="1"/>
  </cols>
  <sheetData>
    <row r="1" spans="1:44" s="6" customFormat="1" ht="15.75">
      <c r="A1" s="4" t="s">
        <v>2167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44" s="6" customFormat="1" ht="12.75">
      <c r="A2" s="7"/>
      <c r="B2" s="8"/>
      <c r="C2" s="8"/>
      <c r="D2" s="8"/>
      <c r="E2" s="8"/>
      <c r="F2" s="8"/>
      <c r="G2" s="8"/>
      <c r="H2" s="8"/>
      <c r="I2" s="8"/>
      <c r="J2" s="8"/>
      <c r="K2" s="9"/>
      <c r="L2" s="9"/>
      <c r="M2" s="9"/>
      <c r="N2" s="9"/>
    </row>
    <row r="3" spans="1:44">
      <c r="A3" s="526" t="s">
        <v>8</v>
      </c>
      <c r="B3" s="526"/>
      <c r="C3" s="10"/>
      <c r="D3" s="527" t="s">
        <v>9</v>
      </c>
      <c r="E3" s="527"/>
      <c r="F3" s="531"/>
      <c r="G3" s="532"/>
      <c r="H3" s="533"/>
      <c r="I3" s="11"/>
      <c r="J3" s="9"/>
      <c r="K3" s="492" t="s">
        <v>10</v>
      </c>
      <c r="L3" s="415"/>
      <c r="M3" s="12"/>
    </row>
    <row r="4" spans="1:44">
      <c r="A4" s="526" t="s">
        <v>11</v>
      </c>
      <c r="B4" s="526"/>
      <c r="C4" s="10"/>
      <c r="D4" s="527" t="s">
        <v>12</v>
      </c>
      <c r="E4" s="527"/>
      <c r="F4" s="530" t="s">
        <v>2120</v>
      </c>
      <c r="G4" s="530"/>
      <c r="H4" s="530"/>
      <c r="I4" s="13"/>
      <c r="J4" s="6"/>
      <c r="K4" s="492" t="s">
        <v>2056</v>
      </c>
      <c r="L4" s="14"/>
      <c r="M4" s="15"/>
    </row>
    <row r="5" spans="1:44">
      <c r="A5" s="526" t="s">
        <v>15</v>
      </c>
      <c r="B5" s="526"/>
      <c r="C5" s="16"/>
      <c r="D5" s="527" t="s">
        <v>17</v>
      </c>
      <c r="E5" s="527"/>
      <c r="F5" s="528"/>
      <c r="G5" s="528"/>
      <c r="H5" s="528"/>
      <c r="I5" s="17"/>
      <c r="J5" s="6"/>
      <c r="K5" s="492" t="s">
        <v>19</v>
      </c>
      <c r="L5" s="18" t="e">
        <f>IF(F4="LAEP (Non Exclusive)",PMT(L3/360,L4,-F3*100000),PMT(L3/12,L4,-F3*100000))</f>
        <v>#NUM!</v>
      </c>
      <c r="M5" s="19"/>
    </row>
    <row r="6" spans="1:44" s="6" customFormat="1" ht="12.75">
      <c r="A6" s="526" t="s">
        <v>20</v>
      </c>
      <c r="B6" s="526"/>
      <c r="C6" s="20"/>
      <c r="D6" s="527" t="s">
        <v>21</v>
      </c>
      <c r="E6" s="527"/>
      <c r="F6" s="529"/>
      <c r="G6" s="529"/>
      <c r="H6" s="529"/>
      <c r="I6" s="21"/>
      <c r="J6" s="9"/>
      <c r="K6" s="9"/>
      <c r="L6" s="9"/>
      <c r="M6" s="9"/>
    </row>
    <row r="7" spans="1:44" s="24" customFormat="1" ht="38.25" customHeight="1">
      <c r="A7" s="22" t="s">
        <v>22</v>
      </c>
      <c r="B7" s="22" t="s">
        <v>23</v>
      </c>
      <c r="C7" s="22" t="s">
        <v>24</v>
      </c>
      <c r="D7" s="22" t="s">
        <v>25</v>
      </c>
      <c r="E7" s="22" t="s">
        <v>26</v>
      </c>
      <c r="F7" s="22" t="s">
        <v>27</v>
      </c>
      <c r="G7" s="22" t="s">
        <v>28</v>
      </c>
      <c r="H7" s="22" t="s">
        <v>29</v>
      </c>
      <c r="I7" s="22" t="s">
        <v>30</v>
      </c>
      <c r="J7" s="22" t="s">
        <v>31</v>
      </c>
      <c r="K7" s="22" t="s">
        <v>32</v>
      </c>
      <c r="L7" s="22" t="s">
        <v>12</v>
      </c>
      <c r="M7" s="22" t="s">
        <v>33</v>
      </c>
      <c r="N7" s="22" t="s">
        <v>34</v>
      </c>
      <c r="O7" s="22" t="s">
        <v>35</v>
      </c>
      <c r="P7" s="6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</row>
    <row r="8" spans="1:44" s="34" customFormat="1" ht="12.75">
      <c r="A8" s="25" t="s">
        <v>36</v>
      </c>
      <c r="B8" s="499"/>
      <c r="C8" s="25"/>
      <c r="D8" s="315"/>
      <c r="E8" s="25"/>
      <c r="F8" s="27"/>
      <c r="G8" s="238">
        <f t="shared" ref="G8:G13" ca="1" si="0">IF(F8&gt;0,(TODAY()-F8)/365,0)</f>
        <v>0</v>
      </c>
      <c r="H8" s="237">
        <f ca="1">G8+L4/360</f>
        <v>0</v>
      </c>
      <c r="I8" s="29"/>
      <c r="J8" s="30"/>
      <c r="K8" s="31"/>
      <c r="L8" s="31"/>
      <c r="M8" s="32">
        <f>IF(IF(I8="Manufacturing",INDEX('Industry Margin - Mfg'!DL2:HT84,(SUMPRODUCT(('Industry Margin - Mfg'!C2:DK84=(L8))*ROW('Industry Margin - Mfg'!C2:DK84))-ROW('Industry Margin - Mfg'!C2:DK84)+1),(SUMPRODUCT(('Industry Margin - Mfg'!C2:DK84=(L8))*COLUMN('Industry Margin - Mfg'!C2:DK84))-COLUMN('Industry Margin - Mfg'!C2:DK84)+1))/100,(IF(I8="Trading",INDEX('Industry Margin - Trading'!AG2:BJ65,(SUMPRODUCT(('Industry Margin - Trading'!C2:AF65=(L8))*ROW('Industry Margin - Trading'!C2:AF65))-ROW('Industry Margin - Trading'!C2:AF65)+1),(SUMPRODUCT(('Industry Margin - Trading'!C2:AF65=(L8))*COLUMN('Industry Margin - Trading'!C2:AF65))-COLUMN('Industry Margin - Trading'!C2:AF65)+1)),IF(I8="Service",INDEX('Industry Margin - Service'!AQ2:CD39,(SUMPRODUCT(('Industry Margin - Service'!C2:AP39=(L8))*ROW('Industry Margin - Service'!C2:AP39))-ROW('Industry Margin - Service'!C2:AP39)+1),(SUMPRODUCT(('Industry Margin - Service'!C2:AP39=(L8))*COLUMN('Industry Margin - Service'!C2:AP39))-COLUMN('Industry Margin - Service'!C2:AP39)+1)),)))/100)="-",na,IF(I8="Manufacturing",INDEX('Industry Margin - Mfg'!DL2:HT84,(SUMPRODUCT(('Industry Margin - Mfg'!C2:DK84=(L8))*ROW('Industry Margin - Mfg'!C2:DK84))-ROW('Industry Margin - Mfg'!C2:DK84)+1),(SUMPRODUCT(('Industry Margin - Mfg'!C2:DK84=(L8))*COLUMN('Industry Margin - Mfg'!C2:DK84))-COLUMN('Industry Margin - Mfg'!C2:DK84)+1))/100,(IF(I8="Trading",INDEX('Industry Margin - Trading'!AG2:BJ65,(SUMPRODUCT(('Industry Margin - Trading'!C2:AF65=(L8))*ROW('Industry Margin - Trading'!C2:AF65))-ROW('Industry Margin - Trading'!C2:AF65)+1),(SUMPRODUCT(('Industry Margin - Trading'!C2:AF65=(L8))*COLUMN('Industry Margin - Trading'!C2:AF65))-COLUMN('Industry Margin - Trading'!C2:AF65)+1)),IF(I8="Service",INDEX('Industry Margin - Service'!AQ2:CD39,(SUMPRODUCT(('Industry Margin - Service'!C2:AP39=(L8))*ROW('Industry Margin - Service'!C2:AP39))-ROW('Industry Margin - Service'!C2:AP39)+1),(SUMPRODUCT(('Industry Margin - Service'!C2:AP39=(L8))*COLUMN('Industry Margin - Service'!C2:AP39))-COLUMN('Industry Margin - Service'!C2:AP39)+1)),)))/100))</f>
        <v>0</v>
      </c>
      <c r="N8" s="33" t="s">
        <v>40</v>
      </c>
      <c r="O8" s="33" t="s">
        <v>41</v>
      </c>
      <c r="V8" s="34" t="s">
        <v>42</v>
      </c>
      <c r="W8" s="34" t="s">
        <v>18</v>
      </c>
      <c r="X8" s="35" t="s">
        <v>13</v>
      </c>
      <c r="Z8" s="34" t="s">
        <v>43</v>
      </c>
      <c r="AB8" s="34" t="s">
        <v>2135</v>
      </c>
    </row>
    <row r="9" spans="1:44" s="34" customFormat="1" ht="12.75">
      <c r="A9" s="25" t="s">
        <v>2165</v>
      </c>
      <c r="B9" s="25"/>
      <c r="C9" s="25"/>
      <c r="D9" s="315"/>
      <c r="E9" s="25"/>
      <c r="F9" s="27"/>
      <c r="G9" s="238">
        <f t="shared" ca="1" si="0"/>
        <v>0</v>
      </c>
      <c r="H9" s="28">
        <f ca="1">G9+L4/360</f>
        <v>0</v>
      </c>
      <c r="I9" s="29"/>
      <c r="J9" s="30"/>
      <c r="K9" s="31"/>
      <c r="L9" s="31"/>
      <c r="M9" s="32">
        <f>IF(I9="Manufacturing",INDEX('Industry Margin - Mfg'!DL2:HT84,(SUMPRODUCT(('Industry Margin - Mfg'!C2:DK84=(L9))*ROW('Industry Margin - Mfg'!C2:DK84))-ROW('Industry Margin - Mfg'!C2:DK84)+1),(SUMPRODUCT(('Industry Margin - Mfg'!C2:DK84=(L9))*COLUMN('Industry Margin - Mfg'!C2:DK84))-COLUMN('Industry Margin - Mfg'!C2:DK84)+1))/100,(IF(I9="Trading",INDEX('Industry Margin - Trading'!AG2:BJ65,(SUMPRODUCT(('Industry Margin - Trading'!C2:AF65=(L9))*ROW('Industry Margin - Trading'!C2:AF65))-ROW('Industry Margin - Trading'!C2:AF65)+1),(SUMPRODUCT(('Industry Margin - Trading'!C2:AF65=(L9))*COLUMN('Industry Margin - Trading'!C2:AF65))-COLUMN('Industry Margin - Trading'!C2:AF65)+1)),IF(I9="Service",INDEX('Industry Margin - Service'!AQ2:CD39,(SUMPRODUCT(('Industry Margin - Service'!C2:AP39=(L9))*ROW('Industry Margin - Service'!C2:AP39))-ROW('Industry Margin - Service'!C2:AP39)+1),(SUMPRODUCT(('Industry Margin - Service'!C2:AP39=(L9))*COLUMN('Industry Margin - Service'!C2:AP39))-COLUMN('Industry Margin - Service'!C2:AP39)+1)),)))/100)</f>
        <v>0</v>
      </c>
      <c r="N9" s="33" t="s">
        <v>41</v>
      </c>
      <c r="O9" s="33" t="s">
        <v>41</v>
      </c>
      <c r="V9" s="34" t="s">
        <v>48</v>
      </c>
      <c r="W9" s="34" t="s">
        <v>49</v>
      </c>
      <c r="X9" s="35"/>
      <c r="Z9" s="34" t="s">
        <v>44</v>
      </c>
      <c r="AB9" s="34" t="s">
        <v>2136</v>
      </c>
    </row>
    <row r="10" spans="1:44" s="34" customFormat="1" ht="12.75">
      <c r="A10" s="25" t="s">
        <v>2165</v>
      </c>
      <c r="B10" s="25"/>
      <c r="C10" s="25"/>
      <c r="D10" s="315"/>
      <c r="E10" s="25"/>
      <c r="F10" s="27"/>
      <c r="G10" s="238">
        <f t="shared" ca="1" si="0"/>
        <v>0</v>
      </c>
      <c r="H10" s="28">
        <f ca="1">G10+L4/360</f>
        <v>0</v>
      </c>
      <c r="I10" s="29"/>
      <c r="J10" s="30"/>
      <c r="K10" s="31"/>
      <c r="L10" s="31"/>
      <c r="M10" s="32">
        <f>IF(I10="Manufacturing",INDEX('Industry Margin - Mfg'!DL2:HT84,(SUMPRODUCT(('Industry Margin - Mfg'!C2:DK84=(L10))*ROW('Industry Margin - Mfg'!C2:DK84))-ROW('Industry Margin - Mfg'!C2:DK84)+1),(SUMPRODUCT(('Industry Margin - Mfg'!C2:DK84=(L10))*COLUMN('Industry Margin - Mfg'!C2:DK84))-COLUMN('Industry Margin - Mfg'!C2:DK84)+1))/100,(IF(I10="Trading",INDEX('Industry Margin - Trading'!AG2:BJ65,(SUMPRODUCT(('Industry Margin - Trading'!C2:AF65=(L10))*ROW('Industry Margin - Trading'!C2:AF65))-ROW('Industry Margin - Trading'!C2:AF65)+1),(SUMPRODUCT(('Industry Margin - Trading'!C2:AF65=(L10))*COLUMN('Industry Margin - Trading'!C2:AF65))-COLUMN('Industry Margin - Trading'!C2:AF65)+1)),IF(I10="Service",INDEX('Industry Margin - Service'!AQ2:CD39,(SUMPRODUCT(('Industry Margin - Service'!C2:AP39=(L10))*ROW('Industry Margin - Service'!C2:AP39))-ROW('Industry Margin - Service'!C2:AP39)+1),(SUMPRODUCT(('Industry Margin - Service'!C2:AP39=(L10))*COLUMN('Industry Margin - Service'!C2:AP39))-COLUMN('Industry Margin - Service'!C2:AP39)+1)),)))/100)</f>
        <v>0</v>
      </c>
      <c r="N10" s="33" t="s">
        <v>41</v>
      </c>
      <c r="O10" s="33" t="s">
        <v>41</v>
      </c>
      <c r="V10" s="34" t="s">
        <v>16</v>
      </c>
      <c r="W10" s="34" t="s">
        <v>53</v>
      </c>
      <c r="X10" s="35"/>
      <c r="Z10" s="34" t="s">
        <v>37</v>
      </c>
      <c r="AB10" s="34" t="s">
        <v>2137</v>
      </c>
    </row>
    <row r="11" spans="1:44">
      <c r="A11" s="25"/>
      <c r="B11" s="25"/>
      <c r="C11" s="25"/>
      <c r="D11" s="26"/>
      <c r="E11" s="25"/>
      <c r="F11" s="27"/>
      <c r="G11" s="238">
        <f t="shared" ca="1" si="0"/>
        <v>0</v>
      </c>
      <c r="H11" s="28">
        <f ca="1">G11+L4/360</f>
        <v>0</v>
      </c>
      <c r="I11" s="29"/>
      <c r="J11" s="30"/>
      <c r="K11" s="31"/>
      <c r="L11" s="31"/>
      <c r="M11" s="32">
        <f>IF(I11="Manufacturing",INDEX('Industry Margin - Mfg'!DL2:HT84,(SUMPRODUCT(('Industry Margin - Mfg'!C2:DK84=(L11))*ROW('Industry Margin - Mfg'!C2:DK84))-ROW('Industry Margin - Mfg'!C2:DK84)+1),(SUMPRODUCT(('Industry Margin - Mfg'!C2:DK84=(L11))*COLUMN('Industry Margin - Mfg'!C2:DK84))-COLUMN('Industry Margin - Mfg'!C2:DK84)+1))/100,(IF(I11="Trading",INDEX('Industry Margin - Trading'!AG2:BJ65,(SUMPRODUCT(('Industry Margin - Trading'!C2:AF65=(L11))*ROW('Industry Margin - Trading'!C2:AF65))-ROW('Industry Margin - Trading'!C2:AF65)+1),(SUMPRODUCT(('Industry Margin - Trading'!C2:AF65=(L11))*COLUMN('Industry Margin - Trading'!C2:AF65))-COLUMN('Industry Margin - Trading'!C2:AF65)+1)),IF(I11="Service",INDEX('Industry Margin - Service'!AQ2:CD39,(SUMPRODUCT(('Industry Margin - Service'!C2:AP39=(L11))*ROW('Industry Margin - Service'!C2:AP39))-ROW('Industry Margin - Service'!C2:AP39)+1),(SUMPRODUCT(('Industry Margin - Service'!C2:AP39=(L11))*COLUMN('Industry Margin - Service'!C2:AP39))-COLUMN('Industry Margin - Service'!C2:AP39)+1)),)))/100)</f>
        <v>0</v>
      </c>
      <c r="N11" s="33" t="s">
        <v>40</v>
      </c>
      <c r="O11" s="33" t="s">
        <v>40</v>
      </c>
      <c r="V11" s="3" t="s">
        <v>54</v>
      </c>
      <c r="W11" s="34" t="s">
        <v>1978</v>
      </c>
      <c r="X11" s="34"/>
      <c r="Z11" s="3" t="s">
        <v>2014</v>
      </c>
      <c r="AA11" s="3" t="s">
        <v>2</v>
      </c>
      <c r="AB11" s="3" t="s">
        <v>2138</v>
      </c>
    </row>
    <row r="12" spans="1:44">
      <c r="A12" s="25"/>
      <c r="B12" s="25"/>
      <c r="C12" s="25"/>
      <c r="D12" s="26"/>
      <c r="E12" s="25"/>
      <c r="F12" s="27"/>
      <c r="G12" s="238">
        <f t="shared" ca="1" si="0"/>
        <v>0</v>
      </c>
      <c r="H12" s="28">
        <f ca="1">G12+L4/360</f>
        <v>0</v>
      </c>
      <c r="I12" s="29"/>
      <c r="J12" s="30"/>
      <c r="K12" s="31"/>
      <c r="L12" s="31"/>
      <c r="M12" s="32">
        <f>IF(I12="Manufacturing",INDEX('Industry Margin - Mfg'!DL2:HT84,(SUMPRODUCT(('Industry Margin - Mfg'!C2:DK84=(L12))*ROW('Industry Margin - Mfg'!C2:DK84))-ROW('Industry Margin - Mfg'!C2:DK84)+1),(SUMPRODUCT(('Industry Margin - Mfg'!C2:DK84=(L12))*COLUMN('Industry Margin - Mfg'!C2:DK84))-COLUMN('Industry Margin - Mfg'!C2:DK84)+1))/100,(IF(I12="Trading",INDEX('Industry Margin - Trading'!AG2:BJ65,(SUMPRODUCT(('Industry Margin - Trading'!C2:AF65=(L12))*ROW('Industry Margin - Trading'!C2:AF65))-ROW('Industry Margin - Trading'!C2:AF65)+1),(SUMPRODUCT(('Industry Margin - Trading'!C2:AF65=(L12))*COLUMN('Industry Margin - Trading'!C2:AF65))-COLUMN('Industry Margin - Trading'!C2:AF65)+1)),IF(I12="Service",INDEX('Industry Margin - Service'!AQ2:CD39,(SUMPRODUCT(('Industry Margin - Service'!C2:AP39=(L12))*ROW('Industry Margin - Service'!C2:AP39))-ROW('Industry Margin - Service'!C2:AP39)+1),(SUMPRODUCT(('Industry Margin - Service'!C2:AP39=(L12))*COLUMN('Industry Margin - Service'!C2:AP39))-COLUMN('Industry Margin - Service'!C2:AP39)+1)),)))/100)</f>
        <v>0</v>
      </c>
      <c r="N12" s="33" t="s">
        <v>40</v>
      </c>
      <c r="O12" s="33" t="s">
        <v>40</v>
      </c>
      <c r="V12" s="3" t="s">
        <v>55</v>
      </c>
      <c r="W12" s="34"/>
      <c r="X12" s="34"/>
      <c r="Z12" s="3" t="s">
        <v>2015</v>
      </c>
      <c r="AA12" s="3" t="s">
        <v>6</v>
      </c>
      <c r="AB12" s="3" t="s">
        <v>2139</v>
      </c>
    </row>
    <row r="13" spans="1:44">
      <c r="A13" s="25"/>
      <c r="B13" s="25"/>
      <c r="C13" s="25"/>
      <c r="D13" s="26"/>
      <c r="E13" s="25"/>
      <c r="F13" s="27"/>
      <c r="G13" s="238">
        <f t="shared" ca="1" si="0"/>
        <v>0</v>
      </c>
      <c r="H13" s="28">
        <f ca="1">G13+L4/360</f>
        <v>0</v>
      </c>
      <c r="I13" s="29"/>
      <c r="J13" s="30"/>
      <c r="K13" s="31"/>
      <c r="L13" s="31"/>
      <c r="M13" s="32">
        <f>IF(I13="Manufacturing",INDEX('Industry Margin - Mfg'!DL2:HT84,(SUMPRODUCT(('Industry Margin - Mfg'!C2:DK84=(L13))*ROW('Industry Margin - Mfg'!C2:DK84))-ROW('Industry Margin - Mfg'!C2:DK84)+1),(SUMPRODUCT(('Industry Margin - Mfg'!C2:DK84=(L13))*COLUMN('Industry Margin - Mfg'!C2:DK84))-COLUMN('Industry Margin - Mfg'!C2:DK84)+1))/100,(IF(I13="Trading",INDEX('Industry Margin - Trading'!AG2:BJ65,(SUMPRODUCT(('Industry Margin - Trading'!C2:AF65=(L13))*ROW('Industry Margin - Trading'!C2:AF65))-ROW('Industry Margin - Trading'!C2:AF65)+1),(SUMPRODUCT(('Industry Margin - Trading'!C2:AF65=(L13))*COLUMN('Industry Margin - Trading'!C2:AF65))-COLUMN('Industry Margin - Trading'!C2:AF65)+1)),IF(I13="Service",INDEX('Industry Margin - Service'!AQ2:CD39,(SUMPRODUCT(('Industry Margin - Service'!C2:AP39=(L13))*ROW('Industry Margin - Service'!C2:AP39))-ROW('Industry Margin - Service'!C2:AP39)+1),(SUMPRODUCT(('Industry Margin - Service'!C2:AP39=(L13))*COLUMN('Industry Margin - Service'!C2:AP39))-COLUMN('Industry Margin - Service'!C2:AP39)+1)),)))/100)</f>
        <v>0</v>
      </c>
      <c r="N13" s="33" t="s">
        <v>40</v>
      </c>
      <c r="O13" s="33" t="s">
        <v>40</v>
      </c>
      <c r="V13" s="3" t="s">
        <v>56</v>
      </c>
      <c r="W13" s="34"/>
      <c r="X13" s="34"/>
      <c r="Z13" s="3" t="s">
        <v>2016</v>
      </c>
      <c r="AB13" s="3" t="s">
        <v>2140</v>
      </c>
    </row>
    <row r="14" spans="1:44" s="6" customFormat="1" ht="12.75">
      <c r="A14" s="36"/>
      <c r="B14" s="37"/>
      <c r="C14" s="37"/>
      <c r="D14" s="38"/>
      <c r="E14" s="37"/>
      <c r="F14" s="37"/>
      <c r="G14" s="37"/>
      <c r="H14" s="37"/>
      <c r="I14" s="37"/>
      <c r="J14" s="8"/>
      <c r="K14" s="39"/>
      <c r="L14" s="9"/>
      <c r="M14" s="9"/>
      <c r="N14" s="9"/>
      <c r="V14" s="6" t="s">
        <v>57</v>
      </c>
      <c r="W14" s="40"/>
      <c r="Z14" s="6" t="s">
        <v>2017</v>
      </c>
      <c r="AB14" s="6" t="s">
        <v>2141</v>
      </c>
    </row>
    <row r="15" spans="1:44">
      <c r="A15" s="41" t="s">
        <v>58</v>
      </c>
      <c r="B15" s="25"/>
      <c r="C15" s="41" t="s">
        <v>59</v>
      </c>
      <c r="D15" s="25"/>
      <c r="E15" s="42"/>
      <c r="F15" s="43" t="s">
        <v>60</v>
      </c>
      <c r="G15" s="44">
        <f t="array" ref="G15">MIN(IF(E9:E13&gt;=300,E9:E13))</f>
        <v>0</v>
      </c>
      <c r="H15" s="42"/>
      <c r="I15" s="42"/>
      <c r="J15" s="20"/>
      <c r="K15" s="39"/>
      <c r="L15" s="39"/>
      <c r="M15" s="39"/>
      <c r="N15" s="39"/>
      <c r="V15" s="3" t="s">
        <v>61</v>
      </c>
      <c r="Z15" s="3" t="s">
        <v>2018</v>
      </c>
    </row>
    <row r="16" spans="1:44">
      <c r="A16" s="41" t="s">
        <v>62</v>
      </c>
      <c r="B16" s="25"/>
      <c r="C16" s="41" t="s">
        <v>3</v>
      </c>
      <c r="D16" s="25"/>
      <c r="E16" s="42"/>
      <c r="F16" s="43"/>
      <c r="G16" s="44"/>
      <c r="H16" s="42"/>
      <c r="I16" s="42"/>
      <c r="J16" s="326"/>
      <c r="K16" s="39"/>
      <c r="L16" s="39"/>
      <c r="M16" s="39"/>
      <c r="N16" s="39"/>
      <c r="V16" s="3" t="s">
        <v>63</v>
      </c>
      <c r="Z16" s="3" t="s">
        <v>2019</v>
      </c>
    </row>
    <row r="17" spans="1:26" s="49" customFormat="1" ht="38.25">
      <c r="A17" s="45" t="s">
        <v>64</v>
      </c>
      <c r="B17" s="518"/>
      <c r="C17" s="518"/>
      <c r="D17" s="518"/>
      <c r="E17" s="46"/>
      <c r="F17" s="493" t="s">
        <v>65</v>
      </c>
      <c r="G17" s="47" t="s">
        <v>6</v>
      </c>
      <c r="H17" s="46"/>
      <c r="I17" s="46"/>
      <c r="J17" s="327"/>
      <c r="K17" s="48"/>
      <c r="L17" s="48"/>
      <c r="M17" s="48"/>
      <c r="N17" s="48"/>
      <c r="V17" s="49" t="s">
        <v>2025</v>
      </c>
      <c r="Z17" s="49" t="s">
        <v>2020</v>
      </c>
    </row>
    <row r="18" spans="1:26" ht="28.5" customHeight="1">
      <c r="A18" s="41" t="s">
        <v>66</v>
      </c>
      <c r="B18" s="519"/>
      <c r="C18" s="519"/>
      <c r="D18" s="519"/>
      <c r="E18" s="42"/>
      <c r="F18" s="3"/>
      <c r="G18" s="3"/>
      <c r="J18" s="326"/>
      <c r="K18" s="39"/>
      <c r="L18" s="39"/>
      <c r="M18" s="39"/>
      <c r="N18" s="39"/>
      <c r="V18" s="3" t="s">
        <v>67</v>
      </c>
      <c r="Z18" s="3" t="s">
        <v>2021</v>
      </c>
    </row>
    <row r="19" spans="1:26" s="6" customFormat="1" ht="27.75" customHeight="1">
      <c r="A19" s="41" t="s">
        <v>68</v>
      </c>
      <c r="B19" s="520"/>
      <c r="C19" s="521"/>
      <c r="D19" s="522"/>
      <c r="E19" s="37"/>
      <c r="F19" s="523" t="s">
        <v>69</v>
      </c>
      <c r="G19" s="524" t="s">
        <v>6</v>
      </c>
      <c r="H19" s="37"/>
      <c r="I19" s="37"/>
      <c r="J19" s="328"/>
      <c r="K19" s="9"/>
      <c r="L19" s="9"/>
      <c r="M19" s="9"/>
      <c r="N19" s="9"/>
      <c r="Z19" s="6" t="s">
        <v>2022</v>
      </c>
    </row>
    <row r="20" spans="1:26" s="6" customFormat="1" ht="90" customHeight="1">
      <c r="A20" s="41" t="s">
        <v>70</v>
      </c>
      <c r="B20" s="525"/>
      <c r="C20" s="525"/>
      <c r="D20" s="525"/>
      <c r="E20" s="8"/>
      <c r="F20" s="523"/>
      <c r="G20" s="524"/>
      <c r="H20" s="8"/>
      <c r="I20" s="8"/>
      <c r="J20" s="328"/>
      <c r="K20" s="9"/>
      <c r="L20" s="9"/>
      <c r="M20" s="9"/>
      <c r="N20" s="9"/>
    </row>
    <row r="21" spans="1:26" s="3" customFormat="1" ht="12.75">
      <c r="A21" s="6"/>
      <c r="B21" s="6"/>
      <c r="C21" s="6"/>
      <c r="D21" s="6"/>
      <c r="E21" s="6"/>
      <c r="F21" s="20"/>
      <c r="G21" s="20"/>
      <c r="H21" s="20"/>
      <c r="I21" s="20"/>
      <c r="J21" s="20"/>
      <c r="K21" s="39"/>
      <c r="L21" s="39"/>
      <c r="M21" s="39"/>
      <c r="N21" s="39"/>
    </row>
    <row r="22" spans="1:26" s="3" customFormat="1" ht="12.75">
      <c r="A22" s="6"/>
      <c r="B22" s="6"/>
      <c r="C22" s="6"/>
      <c r="D22" s="6"/>
      <c r="E22" s="8"/>
      <c r="F22" s="50"/>
      <c r="G22" s="20"/>
      <c r="H22" s="20"/>
      <c r="I22" s="20"/>
      <c r="J22" s="20"/>
      <c r="K22" s="39"/>
      <c r="L22" s="39"/>
      <c r="M22" s="39"/>
      <c r="N22" s="39"/>
    </row>
    <row r="23" spans="1:26">
      <c r="A23" s="7"/>
      <c r="B23" s="8"/>
      <c r="C23" s="8"/>
      <c r="D23" s="8"/>
      <c r="E23" s="8"/>
      <c r="F23" s="20"/>
      <c r="G23" s="20"/>
      <c r="H23" s="20"/>
      <c r="I23" s="20"/>
      <c r="J23" s="20"/>
      <c r="K23" s="39"/>
      <c r="L23" s="39"/>
      <c r="M23" s="39"/>
      <c r="N23" s="39"/>
    </row>
    <row r="24" spans="1:26">
      <c r="A24" s="338"/>
      <c r="B24" s="329"/>
      <c r="C24" s="8"/>
      <c r="D24" s="8"/>
      <c r="E24" s="8"/>
      <c r="F24" s="20"/>
      <c r="G24" s="20"/>
      <c r="H24" s="20"/>
      <c r="I24" s="20"/>
      <c r="J24" s="20"/>
      <c r="K24" s="39"/>
      <c r="L24" s="39"/>
      <c r="M24" s="39"/>
      <c r="N24" s="39"/>
    </row>
    <row r="25" spans="1:26">
      <c r="A25" s="338"/>
      <c r="B25" s="329"/>
      <c r="C25" s="8"/>
      <c r="D25" s="8"/>
      <c r="E25" s="8"/>
      <c r="F25" s="20"/>
      <c r="G25" s="20"/>
      <c r="H25" s="20"/>
      <c r="I25" s="20"/>
      <c r="J25" s="20"/>
      <c r="K25" s="39"/>
      <c r="L25" s="39"/>
      <c r="M25" s="39"/>
      <c r="N25" s="39"/>
    </row>
    <row r="26" spans="1:26">
      <c r="A26" s="51"/>
      <c r="B26" s="20"/>
      <c r="C26" s="20"/>
      <c r="D26" s="20"/>
      <c r="E26" s="20"/>
      <c r="F26" s="20"/>
      <c r="G26" s="20"/>
      <c r="H26" s="20"/>
      <c r="I26" s="20"/>
      <c r="J26" s="20"/>
      <c r="K26" s="39"/>
      <c r="L26" s="39"/>
      <c r="M26" s="39"/>
      <c r="N26" s="39"/>
    </row>
    <row r="27" spans="1:26">
      <c r="A27" s="51"/>
      <c r="B27" s="20"/>
      <c r="C27" s="20"/>
      <c r="D27" s="20"/>
      <c r="E27" s="20"/>
      <c r="F27" s="20"/>
      <c r="G27" s="20"/>
      <c r="H27" s="20"/>
      <c r="I27" s="20"/>
      <c r="J27" s="20"/>
      <c r="K27" s="39"/>
      <c r="L27" s="39"/>
      <c r="M27" s="39"/>
      <c r="N27" s="39"/>
    </row>
    <row r="28" spans="1:26">
      <c r="A28" s="51"/>
      <c r="B28" s="20"/>
      <c r="C28" s="20"/>
      <c r="D28" s="20"/>
      <c r="E28" s="20"/>
      <c r="F28" s="20"/>
      <c r="G28" s="20"/>
      <c r="H28" s="20"/>
      <c r="I28" s="20"/>
      <c r="J28" s="20"/>
      <c r="K28" s="39"/>
      <c r="L28" s="39"/>
      <c r="M28" s="39"/>
      <c r="N28" s="39"/>
    </row>
    <row r="29" spans="1:26"/>
    <row r="30" spans="1:26"/>
    <row r="31" spans="1:26"/>
    <row r="32" spans="1:26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</sheetData>
  <sheetProtection password="857C" sheet="1" objects="1" scenarios="1" formatCells="0" formatColumns="0" formatRows="0"/>
  <dataConsolidate/>
  <mergeCells count="18">
    <mergeCell ref="A3:B3"/>
    <mergeCell ref="D3:E3"/>
    <mergeCell ref="A4:B4"/>
    <mergeCell ref="D4:E4"/>
    <mergeCell ref="F4:H4"/>
    <mergeCell ref="F3:H3"/>
    <mergeCell ref="A5:B5"/>
    <mergeCell ref="D5:E5"/>
    <mergeCell ref="F5:H5"/>
    <mergeCell ref="A6:B6"/>
    <mergeCell ref="D6:E6"/>
    <mergeCell ref="F6:H6"/>
    <mergeCell ref="B17:D17"/>
    <mergeCell ref="B18:D18"/>
    <mergeCell ref="B19:D19"/>
    <mergeCell ref="F19:F20"/>
    <mergeCell ref="G19:G20"/>
    <mergeCell ref="B20:D20"/>
  </mergeCells>
  <conditionalFormatting sqref="G8">
    <cfRule type="cellIs" dxfId="38" priority="10" operator="lessThan">
      <formula>3</formula>
    </cfRule>
  </conditionalFormatting>
  <conditionalFormatting sqref="C24">
    <cfRule type="expression" dxfId="37" priority="7">
      <formula>$B$24=5</formula>
    </cfRule>
  </conditionalFormatting>
  <conditionalFormatting sqref="C25">
    <cfRule type="expression" dxfId="36" priority="6">
      <formula>$B$24=5</formula>
    </cfRule>
  </conditionalFormatting>
  <conditionalFormatting sqref="E8">
    <cfRule type="cellIs" dxfId="35" priority="1" operator="between">
      <formula>7</formula>
      <formula>10</formula>
    </cfRule>
  </conditionalFormatting>
  <dataValidations count="15">
    <dataValidation type="list" allowBlank="1" showInputMessage="1" showErrorMessage="1" sqref="C5" xr:uid="{00000000-0002-0000-0000-000000000000}">
      <formula1>Branches</formula1>
      <formula2>0</formula2>
    </dataValidation>
    <dataValidation type="list" allowBlank="1" showInputMessage="1" showErrorMessage="1" sqref="G17 G19:G20 B15:B16" xr:uid="{00000000-0002-0000-0000-000001000000}">
      <formula1>$AA$11:$AA$12</formula1>
    </dataValidation>
    <dataValidation type="list" allowBlank="1" showInputMessage="1" showErrorMessage="1" sqref="J14:J19" xr:uid="{00000000-0002-0000-0000-000002000000}">
      <formula1>industry_type</formula1>
      <formula2>0</formula2>
    </dataValidation>
    <dataValidation type="list" allowBlank="1" showInputMessage="1" showErrorMessage="1" sqref="K19" xr:uid="{00000000-0002-0000-0000-000003000000}">
      <formula1>segment</formula1>
      <formula2>0</formula2>
    </dataValidation>
    <dataValidation type="list" allowBlank="1" showInputMessage="1" showErrorMessage="1" sqref="I8:I13" xr:uid="{00000000-0002-0000-0000-000004000000}">
      <formula1>Biz_Type</formula1>
      <formula2>0</formula2>
    </dataValidation>
    <dataValidation type="list" allowBlank="1" showInputMessage="1" showErrorMessage="1" sqref="N8:O13" xr:uid="{00000000-0002-0000-0000-000005000000}">
      <formula1>FI</formula1>
      <formula2>0</formula2>
    </dataValidation>
    <dataValidation type="list" allowBlank="1" showInputMessage="1" showErrorMessage="1" sqref="J8:J13" xr:uid="{00000000-0002-0000-0000-000006000000}">
      <formula1>INDIRECT($I$8)</formula1>
      <formula2>0</formula2>
    </dataValidation>
    <dataValidation type="list" allowBlank="1" showInputMessage="1" showErrorMessage="1" sqref="K8:K13" xr:uid="{00000000-0002-0000-0000-000007000000}">
      <formula1>INDIRECT($J$8)</formula1>
      <formula2>0</formula2>
    </dataValidation>
    <dataValidation type="list" allowBlank="1" showInputMessage="1" showErrorMessage="1" sqref="L8:L13" xr:uid="{00000000-0002-0000-0000-000008000000}">
      <formula1>INDIRECT($K$8)</formula1>
      <formula2>0</formula2>
    </dataValidation>
    <dataValidation type="list" allowBlank="1" showInputMessage="1" showErrorMessage="1" sqref="E8" xr:uid="{00000000-0002-0000-0000-000009000000}">
      <formula1>"1,2,3,4,5,6,7,8,9,NA"</formula1>
      <formula2>0</formula2>
    </dataValidation>
    <dataValidation type="list" allowBlank="1" showInputMessage="1" showErrorMessage="1" sqref="B17:D17" xr:uid="{00000000-0002-0000-0000-00000A000000}">
      <formula1>"Yes,No"</formula1>
      <formula2>0</formula2>
    </dataValidation>
    <dataValidation type="list" allowBlank="1" showInputMessage="1" showErrorMessage="1" sqref="C9:C10" xr:uid="{00000000-0002-0000-0000-00000B000000}">
      <formula1>$Z$11:$Z$19</formula1>
    </dataValidation>
    <dataValidation type="list" allowBlank="1" showInputMessage="1" showErrorMessage="1" sqref="C11:C13" xr:uid="{00000000-0002-0000-0000-00000D000000}">
      <formula1>#REF!</formula1>
    </dataValidation>
    <dataValidation type="list" allowBlank="1" showInputMessage="1" showErrorMessage="1" sqref="C8" xr:uid="{00000000-0002-0000-0000-00000E000000}">
      <formula1>$AB$8:$AB$14</formula1>
    </dataValidation>
    <dataValidation type="list" allowBlank="1" showInputMessage="1" showErrorMessage="1" sqref="A8:A13" xr:uid="{00000000-0002-0000-0000-00000F000000}">
      <formula1>"Main Applicant, Co Applicant"</formula1>
    </dataValidation>
  </dataValidations>
  <pageMargins left="0.69930555555555496" right="0.69930555555555496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rgb="FF008000"/>
  </sheetPr>
  <dimension ref="A1:XFC167"/>
  <sheetViews>
    <sheetView showGridLines="0" zoomScale="115" zoomScaleNormal="115" workbookViewId="0"/>
  </sheetViews>
  <sheetFormatPr defaultColWidth="0" defaultRowHeight="15" customHeight="1" zeroHeight="1"/>
  <cols>
    <col min="1" max="1" width="54" style="257" customWidth="1" collapsed="1"/>
    <col min="2" max="2" width="20.140625" style="290" customWidth="1" collapsed="1"/>
    <col min="3" max="3" width="21" style="290" customWidth="1" collapsed="1"/>
    <col min="4" max="4" width="20.140625" style="291" customWidth="1" collapsed="1"/>
    <col min="5" max="5" width="9.28515625" style="252" customWidth="1" collapsed="1"/>
    <col min="6" max="1024" width="9.140625" style="253" hidden="1" collapsed="1"/>
    <col min="1025" max="1043" width="3.140625" style="279" hidden="1" collapsed="1"/>
    <col min="1044" max="16367" width="9.140625" style="279" hidden="1" collapsed="1"/>
    <col min="16368" max="16368" width="1.140625" style="279" hidden="1" collapsed="1"/>
    <col min="16369" max="16382" width="9.140625" style="279" hidden="1" collapsed="1"/>
    <col min="16383" max="16384" width="22.140625" style="279" hidden="1" collapsed="1"/>
  </cols>
  <sheetData>
    <row r="1" spans="1:5" s="253" customFormat="1" ht="13.5" customHeight="1">
      <c r="A1" s="249" t="s">
        <v>131</v>
      </c>
      <c r="B1" s="250">
        <f>'Customer Details'!B8</f>
        <v>0</v>
      </c>
      <c r="C1" s="250">
        <f>'Customer Details'!B8</f>
        <v>0</v>
      </c>
      <c r="D1" s="250">
        <f>'Customer Details'!B8</f>
        <v>0</v>
      </c>
      <c r="E1" s="252"/>
    </row>
    <row r="2" spans="1:5" s="253" customFormat="1" ht="15" hidden="1" customHeight="1">
      <c r="A2" s="249"/>
      <c r="B2" s="251"/>
      <c r="C2" s="251"/>
      <c r="D2" s="251"/>
      <c r="E2" s="252"/>
    </row>
    <row r="3" spans="1:5" s="257" customFormat="1" ht="22.5">
      <c r="A3" s="534" t="s">
        <v>132</v>
      </c>
      <c r="B3" s="254">
        <f>'Customer Details'!I8</f>
        <v>0</v>
      </c>
      <c r="C3" s="254">
        <f>'Customer Details'!J8</f>
        <v>0</v>
      </c>
      <c r="D3" s="255">
        <f>'Customer Details'!K8</f>
        <v>0</v>
      </c>
      <c r="E3" s="256"/>
    </row>
    <row r="4" spans="1:5" s="257" customFormat="1" ht="22.5">
      <c r="A4" s="534"/>
      <c r="B4" s="258">
        <f>'Customer Details'!L8</f>
        <v>0</v>
      </c>
      <c r="C4" s="259">
        <f>'Customer Details'!M8</f>
        <v>0</v>
      </c>
      <c r="D4" s="260" t="s">
        <v>133</v>
      </c>
      <c r="E4" s="261">
        <f>IF(D7=42825,1,0)</f>
        <v>0</v>
      </c>
    </row>
    <row r="5" spans="1:5" s="257" customFormat="1" ht="11.25">
      <c r="A5" s="256"/>
      <c r="B5" s="262"/>
      <c r="C5" s="262"/>
      <c r="D5" s="263"/>
      <c r="E5" s="256"/>
    </row>
    <row r="6" spans="1:5" s="253" customFormat="1" ht="11.25">
      <c r="A6" s="264"/>
      <c r="B6" s="265" t="s">
        <v>134</v>
      </c>
      <c r="C6" s="265" t="s">
        <v>134</v>
      </c>
      <c r="D6" s="265" t="s">
        <v>2011</v>
      </c>
      <c r="E6" s="266"/>
    </row>
    <row r="7" spans="1:5" s="253" customFormat="1" ht="11.25">
      <c r="A7" s="267" t="s">
        <v>135</v>
      </c>
      <c r="B7" s="268">
        <f>C7-365</f>
        <v>42825</v>
      </c>
      <c r="C7" s="268">
        <f>D7-365</f>
        <v>43190</v>
      </c>
      <c r="D7" s="268">
        <v>43555</v>
      </c>
      <c r="E7" s="266"/>
    </row>
    <row r="8" spans="1:5" s="253" customFormat="1" ht="11.25">
      <c r="A8" s="269" t="s">
        <v>136</v>
      </c>
      <c r="B8" s="270"/>
      <c r="C8" s="270"/>
      <c r="D8" s="270"/>
      <c r="E8" s="252"/>
    </row>
    <row r="9" spans="1:5" s="253" customFormat="1" ht="11.25">
      <c r="A9" s="269" t="s">
        <v>137</v>
      </c>
      <c r="B9" s="270"/>
      <c r="C9" s="270"/>
      <c r="D9" s="270"/>
      <c r="E9" s="252"/>
    </row>
    <row r="10" spans="1:5" s="253" customFormat="1" ht="11.25">
      <c r="A10" s="269" t="s">
        <v>138</v>
      </c>
      <c r="B10" s="271"/>
      <c r="C10" s="270"/>
      <c r="D10" s="270"/>
      <c r="E10" s="272"/>
    </row>
    <row r="11" spans="1:5" s="253" customFormat="1" ht="11.25">
      <c r="A11" s="264" t="s">
        <v>139</v>
      </c>
      <c r="B11" s="273">
        <f>SUM(B8:B10)</f>
        <v>0</v>
      </c>
      <c r="C11" s="273">
        <f>SUM(C8:C10)</f>
        <v>0</v>
      </c>
      <c r="D11" s="273">
        <f>SUM(D8:D10)</f>
        <v>0</v>
      </c>
      <c r="E11" s="252"/>
    </row>
    <row r="12" spans="1:5" s="253" customFormat="1" ht="11.25">
      <c r="A12" s="264" t="s">
        <v>1983</v>
      </c>
      <c r="B12" s="273">
        <f>B13+B14+B15-B16+B17+B18</f>
        <v>0</v>
      </c>
      <c r="C12" s="273">
        <f>C13+C14+C15-C16+C17+C18</f>
        <v>0</v>
      </c>
      <c r="D12" s="273">
        <f>D13+D14+D15-D16+D17+D18</f>
        <v>0</v>
      </c>
      <c r="E12" s="252"/>
    </row>
    <row r="13" spans="1:5" s="253" customFormat="1" ht="11.25">
      <c r="A13" s="269" t="s">
        <v>141</v>
      </c>
      <c r="B13" s="270"/>
      <c r="C13" s="270"/>
      <c r="D13" s="270"/>
      <c r="E13" s="252"/>
    </row>
    <row r="14" spans="1:5" s="253" customFormat="1" ht="11.25">
      <c r="A14" s="269" t="s">
        <v>142</v>
      </c>
      <c r="B14" s="270"/>
      <c r="C14" s="270"/>
      <c r="D14" s="270"/>
      <c r="E14" s="252"/>
    </row>
    <row r="15" spans="1:5" s="253" customFormat="1" ht="11.25">
      <c r="A15" s="269" t="s">
        <v>1984</v>
      </c>
      <c r="B15" s="270"/>
      <c r="C15" s="270"/>
      <c r="D15" s="270"/>
      <c r="E15" s="252"/>
    </row>
    <row r="16" spans="1:5" s="253" customFormat="1" ht="11.25">
      <c r="A16" s="269" t="s">
        <v>143</v>
      </c>
      <c r="B16" s="270"/>
      <c r="C16" s="270"/>
      <c r="D16" s="270"/>
      <c r="E16" s="252"/>
    </row>
    <row r="17" spans="1:1024" s="252" customFormat="1" ht="11.25">
      <c r="A17" s="269" t="s">
        <v>144</v>
      </c>
      <c r="B17" s="270"/>
      <c r="C17" s="270"/>
      <c r="D17" s="270"/>
      <c r="F17" s="253"/>
      <c r="G17" s="253"/>
      <c r="H17" s="253"/>
      <c r="I17" s="253"/>
      <c r="J17" s="253"/>
      <c r="K17" s="253"/>
      <c r="L17" s="253"/>
      <c r="M17" s="253"/>
      <c r="N17" s="253"/>
      <c r="O17" s="253"/>
      <c r="P17" s="253"/>
      <c r="Q17" s="253"/>
      <c r="R17" s="253"/>
      <c r="S17" s="253"/>
      <c r="T17" s="253"/>
      <c r="U17" s="253"/>
      <c r="V17" s="253"/>
      <c r="W17" s="253"/>
      <c r="X17" s="253"/>
      <c r="Y17" s="253"/>
      <c r="Z17" s="253"/>
      <c r="AA17" s="253"/>
      <c r="AB17" s="253"/>
      <c r="AC17" s="253"/>
      <c r="AD17" s="253"/>
      <c r="AE17" s="253"/>
      <c r="AF17" s="253"/>
      <c r="AG17" s="253"/>
      <c r="AH17" s="253"/>
      <c r="AI17" s="253"/>
      <c r="AJ17" s="253"/>
      <c r="AK17" s="253"/>
      <c r="AL17" s="253"/>
      <c r="AM17" s="253"/>
      <c r="AN17" s="253"/>
      <c r="AO17" s="253"/>
      <c r="AP17" s="253"/>
      <c r="AQ17" s="253"/>
      <c r="AR17" s="253"/>
      <c r="AS17" s="253"/>
      <c r="AT17" s="253"/>
      <c r="AU17" s="253"/>
      <c r="AV17" s="253"/>
      <c r="AW17" s="253"/>
      <c r="AX17" s="253"/>
      <c r="AY17" s="253"/>
      <c r="AZ17" s="253"/>
      <c r="BA17" s="253"/>
      <c r="BB17" s="253"/>
      <c r="BC17" s="253"/>
      <c r="BD17" s="253"/>
      <c r="BE17" s="253"/>
      <c r="BF17" s="253"/>
      <c r="BG17" s="253"/>
      <c r="BH17" s="253"/>
      <c r="BI17" s="253"/>
      <c r="BJ17" s="253"/>
      <c r="BK17" s="253"/>
      <c r="BL17" s="253"/>
      <c r="BM17" s="253"/>
      <c r="BN17" s="253"/>
      <c r="BO17" s="253"/>
      <c r="BP17" s="253"/>
      <c r="BQ17" s="253"/>
      <c r="BR17" s="253"/>
      <c r="BS17" s="253"/>
      <c r="BT17" s="253"/>
      <c r="BU17" s="253"/>
      <c r="BV17" s="253"/>
      <c r="BW17" s="253"/>
      <c r="BX17" s="253"/>
      <c r="BY17" s="253"/>
      <c r="BZ17" s="253"/>
      <c r="CA17" s="253"/>
      <c r="CB17" s="253"/>
      <c r="CC17" s="253"/>
      <c r="CD17" s="253"/>
      <c r="CE17" s="253"/>
      <c r="CF17" s="253"/>
      <c r="CG17" s="253"/>
      <c r="CH17" s="253"/>
      <c r="CI17" s="253"/>
      <c r="CJ17" s="253"/>
      <c r="CK17" s="253"/>
      <c r="CL17" s="253"/>
      <c r="CM17" s="253"/>
      <c r="CN17" s="253"/>
      <c r="CO17" s="253"/>
      <c r="CP17" s="253"/>
      <c r="CQ17" s="253"/>
      <c r="CR17" s="253"/>
      <c r="CS17" s="253"/>
      <c r="CT17" s="253"/>
      <c r="CU17" s="253"/>
      <c r="CV17" s="253"/>
      <c r="CW17" s="253"/>
      <c r="CX17" s="253"/>
      <c r="CY17" s="253"/>
      <c r="CZ17" s="253"/>
      <c r="DA17" s="253"/>
      <c r="DB17" s="253"/>
      <c r="DC17" s="253"/>
      <c r="DD17" s="253"/>
      <c r="DE17" s="253"/>
      <c r="DF17" s="253"/>
      <c r="DG17" s="253"/>
      <c r="DH17" s="253"/>
      <c r="DI17" s="253"/>
      <c r="DJ17" s="253"/>
      <c r="DK17" s="253"/>
      <c r="DL17" s="253"/>
      <c r="DM17" s="253"/>
      <c r="DN17" s="253"/>
      <c r="DO17" s="253"/>
      <c r="DP17" s="253"/>
      <c r="DQ17" s="253"/>
      <c r="DR17" s="253"/>
      <c r="DS17" s="253"/>
      <c r="DT17" s="253"/>
      <c r="DU17" s="253"/>
      <c r="DV17" s="253"/>
      <c r="DW17" s="253"/>
      <c r="DX17" s="253"/>
      <c r="DY17" s="253"/>
      <c r="DZ17" s="253"/>
      <c r="EA17" s="253"/>
      <c r="EB17" s="253"/>
      <c r="EC17" s="253"/>
      <c r="ED17" s="253"/>
      <c r="EE17" s="253"/>
      <c r="EF17" s="253"/>
      <c r="EG17" s="253"/>
      <c r="EH17" s="253"/>
      <c r="EI17" s="253"/>
      <c r="EJ17" s="253"/>
      <c r="EK17" s="253"/>
      <c r="EL17" s="253"/>
      <c r="EM17" s="253"/>
      <c r="EN17" s="253"/>
      <c r="EO17" s="253"/>
      <c r="EP17" s="253"/>
      <c r="EQ17" s="253"/>
      <c r="ER17" s="253"/>
      <c r="ES17" s="253"/>
      <c r="ET17" s="253"/>
      <c r="EU17" s="253"/>
      <c r="EV17" s="253"/>
      <c r="EW17" s="253"/>
      <c r="EX17" s="253"/>
      <c r="EY17" s="253"/>
      <c r="EZ17" s="253"/>
      <c r="FA17" s="253"/>
      <c r="FB17" s="253"/>
      <c r="FC17" s="253"/>
      <c r="FD17" s="253"/>
      <c r="FE17" s="253"/>
      <c r="FF17" s="253"/>
      <c r="FG17" s="253"/>
      <c r="FH17" s="253"/>
      <c r="FI17" s="253"/>
      <c r="FJ17" s="253"/>
      <c r="FK17" s="253"/>
      <c r="FL17" s="253"/>
      <c r="FM17" s="253"/>
      <c r="FN17" s="253"/>
      <c r="FO17" s="253"/>
      <c r="FP17" s="253"/>
      <c r="FQ17" s="253"/>
      <c r="FR17" s="253"/>
      <c r="FS17" s="253"/>
      <c r="FT17" s="253"/>
      <c r="FU17" s="253"/>
      <c r="FV17" s="253"/>
      <c r="FW17" s="253"/>
      <c r="FX17" s="253"/>
      <c r="FY17" s="253"/>
      <c r="FZ17" s="253"/>
      <c r="GA17" s="253"/>
      <c r="GB17" s="253"/>
      <c r="GC17" s="253"/>
      <c r="GD17" s="253"/>
      <c r="GE17" s="253"/>
      <c r="GF17" s="253"/>
      <c r="GG17" s="253"/>
      <c r="GH17" s="253"/>
      <c r="GI17" s="253"/>
      <c r="GJ17" s="253"/>
      <c r="GK17" s="253"/>
      <c r="GL17" s="253"/>
      <c r="GM17" s="253"/>
      <c r="GN17" s="253"/>
      <c r="GO17" s="253"/>
      <c r="GP17" s="253"/>
      <c r="GQ17" s="253"/>
      <c r="GR17" s="253"/>
      <c r="GS17" s="253"/>
      <c r="GT17" s="253"/>
      <c r="GU17" s="253"/>
      <c r="GV17" s="253"/>
      <c r="GW17" s="253"/>
      <c r="GX17" s="253"/>
      <c r="GY17" s="253"/>
      <c r="GZ17" s="253"/>
      <c r="HA17" s="253"/>
      <c r="HB17" s="253"/>
      <c r="HC17" s="253"/>
      <c r="HD17" s="253"/>
      <c r="HE17" s="253"/>
      <c r="HF17" s="253"/>
      <c r="HG17" s="253"/>
      <c r="HH17" s="253"/>
      <c r="HI17" s="253"/>
      <c r="HJ17" s="253"/>
      <c r="HK17" s="253"/>
      <c r="HL17" s="253"/>
      <c r="HM17" s="253"/>
      <c r="HN17" s="253"/>
      <c r="HO17" s="253"/>
      <c r="HP17" s="253"/>
      <c r="HQ17" s="253"/>
      <c r="HR17" s="253"/>
      <c r="HS17" s="253"/>
      <c r="HT17" s="253"/>
      <c r="HU17" s="253"/>
      <c r="HV17" s="253"/>
      <c r="HW17" s="253"/>
      <c r="HX17" s="253"/>
      <c r="HY17" s="253"/>
      <c r="HZ17" s="253"/>
      <c r="IA17" s="253"/>
      <c r="IB17" s="253"/>
      <c r="IC17" s="253"/>
      <c r="ID17" s="253"/>
      <c r="IE17" s="253"/>
      <c r="IF17" s="253"/>
      <c r="IG17" s="253"/>
      <c r="IH17" s="253"/>
      <c r="II17" s="253"/>
      <c r="IJ17" s="253"/>
      <c r="IK17" s="253"/>
      <c r="IL17" s="253"/>
      <c r="IM17" s="253"/>
      <c r="IN17" s="253"/>
      <c r="IO17" s="253"/>
      <c r="IP17" s="253"/>
      <c r="IQ17" s="253"/>
      <c r="IR17" s="253"/>
      <c r="IS17" s="253"/>
      <c r="IT17" s="253"/>
      <c r="IU17" s="253"/>
      <c r="IV17" s="253"/>
      <c r="IW17" s="253"/>
      <c r="IX17" s="253"/>
      <c r="IY17" s="253"/>
      <c r="IZ17" s="253"/>
      <c r="JA17" s="253"/>
      <c r="JB17" s="253"/>
      <c r="JC17" s="253"/>
      <c r="JD17" s="253"/>
      <c r="JE17" s="253"/>
      <c r="JF17" s="253"/>
      <c r="JG17" s="253"/>
      <c r="JH17" s="253"/>
      <c r="JI17" s="253"/>
      <c r="JJ17" s="253"/>
      <c r="JK17" s="253"/>
      <c r="JL17" s="253"/>
      <c r="JM17" s="253"/>
      <c r="JN17" s="253"/>
      <c r="JO17" s="253"/>
      <c r="JP17" s="253"/>
      <c r="JQ17" s="253"/>
      <c r="JR17" s="253"/>
      <c r="JS17" s="253"/>
      <c r="JT17" s="253"/>
      <c r="JU17" s="253"/>
      <c r="JV17" s="253"/>
      <c r="JW17" s="253"/>
      <c r="JX17" s="253"/>
      <c r="JY17" s="253"/>
      <c r="JZ17" s="253"/>
      <c r="KA17" s="253"/>
      <c r="KB17" s="253"/>
      <c r="KC17" s="253"/>
      <c r="KD17" s="253"/>
      <c r="KE17" s="253"/>
      <c r="KF17" s="253"/>
      <c r="KG17" s="253"/>
      <c r="KH17" s="253"/>
      <c r="KI17" s="253"/>
      <c r="KJ17" s="253"/>
      <c r="KK17" s="253"/>
      <c r="KL17" s="253"/>
      <c r="KM17" s="253"/>
      <c r="KN17" s="253"/>
      <c r="KO17" s="253"/>
      <c r="KP17" s="253"/>
      <c r="KQ17" s="253"/>
      <c r="KR17" s="253"/>
      <c r="KS17" s="253"/>
      <c r="KT17" s="253"/>
      <c r="KU17" s="253"/>
      <c r="KV17" s="253"/>
      <c r="KW17" s="253"/>
      <c r="KX17" s="253"/>
      <c r="KY17" s="253"/>
      <c r="KZ17" s="253"/>
      <c r="LA17" s="253"/>
      <c r="LB17" s="253"/>
      <c r="LC17" s="253"/>
      <c r="LD17" s="253"/>
      <c r="LE17" s="253"/>
      <c r="LF17" s="253"/>
      <c r="LG17" s="253"/>
      <c r="LH17" s="253"/>
      <c r="LI17" s="253"/>
      <c r="LJ17" s="253"/>
      <c r="LK17" s="253"/>
      <c r="LL17" s="253"/>
      <c r="LM17" s="253"/>
      <c r="LN17" s="253"/>
      <c r="LO17" s="253"/>
      <c r="LP17" s="253"/>
      <c r="LQ17" s="253"/>
      <c r="LR17" s="253"/>
      <c r="LS17" s="253"/>
      <c r="LT17" s="253"/>
      <c r="LU17" s="253"/>
      <c r="LV17" s="253"/>
      <c r="LW17" s="253"/>
      <c r="LX17" s="253"/>
      <c r="LY17" s="253"/>
      <c r="LZ17" s="253"/>
      <c r="MA17" s="253"/>
      <c r="MB17" s="253"/>
      <c r="MC17" s="253"/>
      <c r="MD17" s="253"/>
      <c r="ME17" s="253"/>
      <c r="MF17" s="253"/>
      <c r="MG17" s="253"/>
      <c r="MH17" s="253"/>
      <c r="MI17" s="253"/>
      <c r="MJ17" s="253"/>
      <c r="MK17" s="253"/>
      <c r="ML17" s="253"/>
      <c r="MM17" s="253"/>
      <c r="MN17" s="253"/>
      <c r="MO17" s="253"/>
      <c r="MP17" s="253"/>
      <c r="MQ17" s="253"/>
      <c r="MR17" s="253"/>
      <c r="MS17" s="253"/>
      <c r="MT17" s="253"/>
      <c r="MU17" s="253"/>
      <c r="MV17" s="253"/>
      <c r="MW17" s="253"/>
      <c r="MX17" s="253"/>
      <c r="MY17" s="253"/>
      <c r="MZ17" s="253"/>
      <c r="NA17" s="253"/>
      <c r="NB17" s="253"/>
      <c r="NC17" s="253"/>
      <c r="ND17" s="253"/>
      <c r="NE17" s="253"/>
      <c r="NF17" s="253"/>
      <c r="NG17" s="253"/>
      <c r="NH17" s="253"/>
      <c r="NI17" s="253"/>
      <c r="NJ17" s="253"/>
      <c r="NK17" s="253"/>
      <c r="NL17" s="253"/>
      <c r="NM17" s="253"/>
      <c r="NN17" s="253"/>
      <c r="NO17" s="253"/>
      <c r="NP17" s="253"/>
      <c r="NQ17" s="253"/>
      <c r="NR17" s="253"/>
      <c r="NS17" s="253"/>
      <c r="NT17" s="253"/>
      <c r="NU17" s="253"/>
      <c r="NV17" s="253"/>
      <c r="NW17" s="253"/>
      <c r="NX17" s="253"/>
      <c r="NY17" s="253"/>
      <c r="NZ17" s="253"/>
      <c r="OA17" s="253"/>
      <c r="OB17" s="253"/>
      <c r="OC17" s="253"/>
      <c r="OD17" s="253"/>
      <c r="OE17" s="253"/>
      <c r="OF17" s="253"/>
      <c r="OG17" s="253"/>
      <c r="OH17" s="253"/>
      <c r="OI17" s="253"/>
      <c r="OJ17" s="253"/>
      <c r="OK17" s="253"/>
      <c r="OL17" s="253"/>
      <c r="OM17" s="253"/>
      <c r="ON17" s="253"/>
      <c r="OO17" s="253"/>
      <c r="OP17" s="253"/>
      <c r="OQ17" s="253"/>
      <c r="OR17" s="253"/>
      <c r="OS17" s="253"/>
      <c r="OT17" s="253"/>
      <c r="OU17" s="253"/>
      <c r="OV17" s="253"/>
      <c r="OW17" s="253"/>
      <c r="OX17" s="253"/>
      <c r="OY17" s="253"/>
      <c r="OZ17" s="253"/>
      <c r="PA17" s="253"/>
      <c r="PB17" s="253"/>
      <c r="PC17" s="253"/>
      <c r="PD17" s="253"/>
      <c r="PE17" s="253"/>
      <c r="PF17" s="253"/>
      <c r="PG17" s="253"/>
      <c r="PH17" s="253"/>
      <c r="PI17" s="253"/>
      <c r="PJ17" s="253"/>
      <c r="PK17" s="253"/>
      <c r="PL17" s="253"/>
      <c r="PM17" s="253"/>
      <c r="PN17" s="253"/>
      <c r="PO17" s="253"/>
      <c r="PP17" s="253"/>
      <c r="PQ17" s="253"/>
      <c r="PR17" s="253"/>
      <c r="PS17" s="253"/>
      <c r="PT17" s="253"/>
      <c r="PU17" s="253"/>
      <c r="PV17" s="253"/>
      <c r="PW17" s="253"/>
      <c r="PX17" s="253"/>
      <c r="PY17" s="253"/>
      <c r="PZ17" s="253"/>
      <c r="QA17" s="253"/>
      <c r="QB17" s="253"/>
      <c r="QC17" s="253"/>
      <c r="QD17" s="253"/>
      <c r="QE17" s="253"/>
      <c r="QF17" s="253"/>
      <c r="QG17" s="253"/>
      <c r="QH17" s="253"/>
      <c r="QI17" s="253"/>
      <c r="QJ17" s="253"/>
      <c r="QK17" s="253"/>
      <c r="QL17" s="253"/>
      <c r="QM17" s="253"/>
      <c r="QN17" s="253"/>
      <c r="QO17" s="253"/>
      <c r="QP17" s="253"/>
      <c r="QQ17" s="253"/>
      <c r="QR17" s="253"/>
      <c r="QS17" s="253"/>
      <c r="QT17" s="253"/>
      <c r="QU17" s="253"/>
      <c r="QV17" s="253"/>
      <c r="QW17" s="253"/>
      <c r="QX17" s="253"/>
      <c r="QY17" s="253"/>
      <c r="QZ17" s="253"/>
      <c r="RA17" s="253"/>
      <c r="RB17" s="253"/>
      <c r="RC17" s="253"/>
      <c r="RD17" s="253"/>
      <c r="RE17" s="253"/>
      <c r="RF17" s="253"/>
      <c r="RG17" s="253"/>
      <c r="RH17" s="253"/>
      <c r="RI17" s="253"/>
      <c r="RJ17" s="253"/>
      <c r="RK17" s="253"/>
      <c r="RL17" s="253"/>
      <c r="RM17" s="253"/>
      <c r="RN17" s="253"/>
      <c r="RO17" s="253"/>
      <c r="RP17" s="253"/>
      <c r="RQ17" s="253"/>
      <c r="RR17" s="253"/>
      <c r="RS17" s="253"/>
      <c r="RT17" s="253"/>
      <c r="RU17" s="253"/>
      <c r="RV17" s="253"/>
      <c r="RW17" s="253"/>
      <c r="RX17" s="253"/>
      <c r="RY17" s="253"/>
      <c r="RZ17" s="253"/>
      <c r="SA17" s="253"/>
      <c r="SB17" s="253"/>
      <c r="SC17" s="253"/>
      <c r="SD17" s="253"/>
      <c r="SE17" s="253"/>
      <c r="SF17" s="253"/>
      <c r="SG17" s="253"/>
      <c r="SH17" s="253"/>
      <c r="SI17" s="253"/>
      <c r="SJ17" s="253"/>
      <c r="SK17" s="253"/>
      <c r="SL17" s="253"/>
      <c r="SM17" s="253"/>
      <c r="SN17" s="253"/>
      <c r="SO17" s="253"/>
      <c r="SP17" s="253"/>
      <c r="SQ17" s="253"/>
      <c r="SR17" s="253"/>
      <c r="SS17" s="253"/>
      <c r="ST17" s="253"/>
      <c r="SU17" s="253"/>
      <c r="SV17" s="253"/>
      <c r="SW17" s="253"/>
      <c r="SX17" s="253"/>
      <c r="SY17" s="253"/>
      <c r="SZ17" s="253"/>
      <c r="TA17" s="253"/>
      <c r="TB17" s="253"/>
      <c r="TC17" s="253"/>
      <c r="TD17" s="253"/>
      <c r="TE17" s="253"/>
      <c r="TF17" s="253"/>
      <c r="TG17" s="253"/>
      <c r="TH17" s="253"/>
      <c r="TI17" s="253"/>
      <c r="TJ17" s="253"/>
      <c r="TK17" s="253"/>
      <c r="TL17" s="253"/>
      <c r="TM17" s="253"/>
      <c r="TN17" s="253"/>
      <c r="TO17" s="253"/>
      <c r="TP17" s="253"/>
      <c r="TQ17" s="253"/>
      <c r="TR17" s="253"/>
      <c r="TS17" s="253"/>
      <c r="TT17" s="253"/>
      <c r="TU17" s="253"/>
      <c r="TV17" s="253"/>
      <c r="TW17" s="253"/>
      <c r="TX17" s="253"/>
      <c r="TY17" s="253"/>
      <c r="TZ17" s="253"/>
      <c r="UA17" s="253"/>
      <c r="UB17" s="253"/>
      <c r="UC17" s="253"/>
      <c r="UD17" s="253"/>
      <c r="UE17" s="253"/>
      <c r="UF17" s="253"/>
      <c r="UG17" s="253"/>
      <c r="UH17" s="253"/>
      <c r="UI17" s="253"/>
      <c r="UJ17" s="253"/>
      <c r="UK17" s="253"/>
      <c r="UL17" s="253"/>
      <c r="UM17" s="253"/>
      <c r="UN17" s="253"/>
      <c r="UO17" s="253"/>
      <c r="UP17" s="253"/>
      <c r="UQ17" s="253"/>
      <c r="UR17" s="253"/>
      <c r="US17" s="253"/>
      <c r="UT17" s="253"/>
      <c r="UU17" s="253"/>
      <c r="UV17" s="253"/>
      <c r="UW17" s="253"/>
      <c r="UX17" s="253"/>
      <c r="UY17" s="253"/>
      <c r="UZ17" s="253"/>
      <c r="VA17" s="253"/>
      <c r="VB17" s="253"/>
      <c r="VC17" s="253"/>
      <c r="VD17" s="253"/>
      <c r="VE17" s="253"/>
      <c r="VF17" s="253"/>
      <c r="VG17" s="253"/>
      <c r="VH17" s="253"/>
      <c r="VI17" s="253"/>
      <c r="VJ17" s="253"/>
      <c r="VK17" s="253"/>
      <c r="VL17" s="253"/>
      <c r="VM17" s="253"/>
      <c r="VN17" s="253"/>
      <c r="VO17" s="253"/>
      <c r="VP17" s="253"/>
      <c r="VQ17" s="253"/>
      <c r="VR17" s="253"/>
      <c r="VS17" s="253"/>
      <c r="VT17" s="253"/>
      <c r="VU17" s="253"/>
      <c r="VV17" s="253"/>
      <c r="VW17" s="253"/>
      <c r="VX17" s="253"/>
      <c r="VY17" s="253"/>
      <c r="VZ17" s="253"/>
      <c r="WA17" s="253"/>
      <c r="WB17" s="253"/>
      <c r="WC17" s="253"/>
      <c r="WD17" s="253"/>
      <c r="WE17" s="253"/>
      <c r="WF17" s="253"/>
      <c r="WG17" s="253"/>
      <c r="WH17" s="253"/>
      <c r="WI17" s="253"/>
      <c r="WJ17" s="253"/>
      <c r="WK17" s="253"/>
      <c r="WL17" s="253"/>
      <c r="WM17" s="253"/>
      <c r="WN17" s="253"/>
      <c r="WO17" s="253"/>
      <c r="WP17" s="253"/>
      <c r="WQ17" s="253"/>
      <c r="WR17" s="253"/>
      <c r="WS17" s="253"/>
      <c r="WT17" s="253"/>
      <c r="WU17" s="253"/>
      <c r="WV17" s="253"/>
      <c r="WW17" s="253"/>
      <c r="WX17" s="253"/>
      <c r="WY17" s="253"/>
      <c r="WZ17" s="253"/>
      <c r="XA17" s="253"/>
      <c r="XB17" s="253"/>
      <c r="XC17" s="253"/>
      <c r="XD17" s="253"/>
      <c r="XE17" s="253"/>
      <c r="XF17" s="253"/>
      <c r="XG17" s="253"/>
      <c r="XH17" s="253"/>
      <c r="XI17" s="253"/>
      <c r="XJ17" s="253"/>
      <c r="XK17" s="253"/>
      <c r="XL17" s="253"/>
      <c r="XM17" s="253"/>
      <c r="XN17" s="253"/>
      <c r="XO17" s="253"/>
      <c r="XP17" s="253"/>
      <c r="XQ17" s="253"/>
      <c r="XR17" s="253"/>
      <c r="XS17" s="253"/>
      <c r="XT17" s="253"/>
      <c r="XU17" s="253"/>
      <c r="XV17" s="253"/>
      <c r="XW17" s="253"/>
      <c r="XX17" s="253"/>
      <c r="XY17" s="253"/>
      <c r="XZ17" s="253"/>
      <c r="YA17" s="253"/>
      <c r="YB17" s="253"/>
      <c r="YC17" s="253"/>
      <c r="YD17" s="253"/>
      <c r="YE17" s="253"/>
      <c r="YF17" s="253"/>
      <c r="YG17" s="253"/>
      <c r="YH17" s="253"/>
      <c r="YI17" s="253"/>
      <c r="YJ17" s="253"/>
      <c r="YK17" s="253"/>
      <c r="YL17" s="253"/>
      <c r="YM17" s="253"/>
      <c r="YN17" s="253"/>
      <c r="YO17" s="253"/>
      <c r="YP17" s="253"/>
      <c r="YQ17" s="253"/>
      <c r="YR17" s="253"/>
      <c r="YS17" s="253"/>
      <c r="YT17" s="253"/>
      <c r="YU17" s="253"/>
      <c r="YV17" s="253"/>
      <c r="YW17" s="253"/>
      <c r="YX17" s="253"/>
      <c r="YY17" s="253"/>
      <c r="YZ17" s="253"/>
      <c r="ZA17" s="253"/>
      <c r="ZB17" s="253"/>
      <c r="ZC17" s="253"/>
      <c r="ZD17" s="253"/>
      <c r="ZE17" s="253"/>
      <c r="ZF17" s="253"/>
      <c r="ZG17" s="253"/>
      <c r="ZH17" s="253"/>
      <c r="ZI17" s="253"/>
      <c r="ZJ17" s="253"/>
      <c r="ZK17" s="253"/>
      <c r="ZL17" s="253"/>
      <c r="ZM17" s="253"/>
      <c r="ZN17" s="253"/>
      <c r="ZO17" s="253"/>
      <c r="ZP17" s="253"/>
      <c r="ZQ17" s="253"/>
      <c r="ZR17" s="253"/>
      <c r="ZS17" s="253"/>
      <c r="ZT17" s="253"/>
      <c r="ZU17" s="253"/>
      <c r="ZV17" s="253"/>
      <c r="ZW17" s="253"/>
      <c r="ZX17" s="253"/>
      <c r="ZY17" s="253"/>
      <c r="ZZ17" s="253"/>
      <c r="AAA17" s="253"/>
      <c r="AAB17" s="253"/>
      <c r="AAC17" s="253"/>
      <c r="AAD17" s="253"/>
      <c r="AAE17" s="253"/>
      <c r="AAF17" s="253"/>
      <c r="AAG17" s="253"/>
      <c r="AAH17" s="253"/>
      <c r="AAI17" s="253"/>
      <c r="AAJ17" s="253"/>
      <c r="AAK17" s="253"/>
      <c r="AAL17" s="253"/>
      <c r="AAM17" s="253"/>
      <c r="AAN17" s="253"/>
      <c r="AAO17" s="253"/>
      <c r="AAP17" s="253"/>
      <c r="AAQ17" s="253"/>
      <c r="AAR17" s="253"/>
      <c r="AAS17" s="253"/>
      <c r="AAT17" s="253"/>
      <c r="AAU17" s="253"/>
      <c r="AAV17" s="253"/>
      <c r="AAW17" s="253"/>
      <c r="AAX17" s="253"/>
      <c r="AAY17" s="253"/>
      <c r="AAZ17" s="253"/>
      <c r="ABA17" s="253"/>
      <c r="ABB17" s="253"/>
      <c r="ABC17" s="253"/>
      <c r="ABD17" s="253"/>
      <c r="ABE17" s="253"/>
      <c r="ABF17" s="253"/>
      <c r="ABG17" s="253"/>
      <c r="ABH17" s="253"/>
      <c r="ABI17" s="253"/>
      <c r="ABJ17" s="253"/>
      <c r="ABK17" s="253"/>
      <c r="ABL17" s="253"/>
      <c r="ABM17" s="253"/>
      <c r="ABN17" s="253"/>
      <c r="ABO17" s="253"/>
      <c r="ABP17" s="253"/>
      <c r="ABQ17" s="253"/>
      <c r="ABR17" s="253"/>
      <c r="ABS17" s="253"/>
      <c r="ABT17" s="253"/>
      <c r="ABU17" s="253"/>
      <c r="ABV17" s="253"/>
      <c r="ABW17" s="253"/>
      <c r="ABX17" s="253"/>
      <c r="ABY17" s="253"/>
      <c r="ABZ17" s="253"/>
      <c r="ACA17" s="253"/>
      <c r="ACB17" s="253"/>
      <c r="ACC17" s="253"/>
      <c r="ACD17" s="253"/>
      <c r="ACE17" s="253"/>
      <c r="ACF17" s="253"/>
      <c r="ACG17" s="253"/>
      <c r="ACH17" s="253"/>
      <c r="ACI17" s="253"/>
      <c r="ACJ17" s="253"/>
      <c r="ACK17" s="253"/>
      <c r="ACL17" s="253"/>
      <c r="ACM17" s="253"/>
      <c r="ACN17" s="253"/>
      <c r="ACO17" s="253"/>
      <c r="ACP17" s="253"/>
      <c r="ACQ17" s="253"/>
      <c r="ACR17" s="253"/>
      <c r="ACS17" s="253"/>
      <c r="ACT17" s="253"/>
      <c r="ACU17" s="253"/>
      <c r="ACV17" s="253"/>
      <c r="ACW17" s="253"/>
      <c r="ACX17" s="253"/>
      <c r="ACY17" s="253"/>
      <c r="ACZ17" s="253"/>
      <c r="ADA17" s="253"/>
      <c r="ADB17" s="253"/>
      <c r="ADC17" s="253"/>
      <c r="ADD17" s="253"/>
      <c r="ADE17" s="253"/>
      <c r="ADF17" s="253"/>
      <c r="ADG17" s="253"/>
      <c r="ADH17" s="253"/>
      <c r="ADI17" s="253"/>
      <c r="ADJ17" s="253"/>
      <c r="ADK17" s="253"/>
      <c r="ADL17" s="253"/>
      <c r="ADM17" s="253"/>
      <c r="ADN17" s="253"/>
      <c r="ADO17" s="253"/>
      <c r="ADP17" s="253"/>
      <c r="ADQ17" s="253"/>
      <c r="ADR17" s="253"/>
      <c r="ADS17" s="253"/>
      <c r="ADT17" s="253"/>
      <c r="ADU17" s="253"/>
      <c r="ADV17" s="253"/>
      <c r="ADW17" s="253"/>
      <c r="ADX17" s="253"/>
      <c r="ADY17" s="253"/>
      <c r="ADZ17" s="253"/>
      <c r="AEA17" s="253"/>
      <c r="AEB17" s="253"/>
      <c r="AEC17" s="253"/>
      <c r="AED17" s="253"/>
      <c r="AEE17" s="253"/>
      <c r="AEF17" s="253"/>
      <c r="AEG17" s="253"/>
      <c r="AEH17" s="253"/>
      <c r="AEI17" s="253"/>
      <c r="AEJ17" s="253"/>
      <c r="AEK17" s="253"/>
      <c r="AEL17" s="253"/>
      <c r="AEM17" s="253"/>
      <c r="AEN17" s="253"/>
      <c r="AEO17" s="253"/>
      <c r="AEP17" s="253"/>
      <c r="AEQ17" s="253"/>
      <c r="AER17" s="253"/>
      <c r="AES17" s="253"/>
      <c r="AET17" s="253"/>
      <c r="AEU17" s="253"/>
      <c r="AEV17" s="253"/>
      <c r="AEW17" s="253"/>
      <c r="AEX17" s="253"/>
      <c r="AEY17" s="253"/>
      <c r="AEZ17" s="253"/>
      <c r="AFA17" s="253"/>
      <c r="AFB17" s="253"/>
      <c r="AFC17" s="253"/>
      <c r="AFD17" s="253"/>
      <c r="AFE17" s="253"/>
      <c r="AFF17" s="253"/>
      <c r="AFG17" s="253"/>
      <c r="AFH17" s="253"/>
      <c r="AFI17" s="253"/>
      <c r="AFJ17" s="253"/>
      <c r="AFK17" s="253"/>
      <c r="AFL17" s="253"/>
      <c r="AFM17" s="253"/>
      <c r="AFN17" s="253"/>
      <c r="AFO17" s="253"/>
      <c r="AFP17" s="253"/>
      <c r="AFQ17" s="253"/>
      <c r="AFR17" s="253"/>
      <c r="AFS17" s="253"/>
      <c r="AFT17" s="253"/>
      <c r="AFU17" s="253"/>
      <c r="AFV17" s="253"/>
      <c r="AFW17" s="253"/>
      <c r="AFX17" s="253"/>
      <c r="AFY17" s="253"/>
      <c r="AFZ17" s="253"/>
      <c r="AGA17" s="253"/>
      <c r="AGB17" s="253"/>
      <c r="AGC17" s="253"/>
      <c r="AGD17" s="253"/>
      <c r="AGE17" s="253"/>
      <c r="AGF17" s="253"/>
      <c r="AGG17" s="253"/>
      <c r="AGH17" s="253"/>
      <c r="AGI17" s="253"/>
      <c r="AGJ17" s="253"/>
      <c r="AGK17" s="253"/>
      <c r="AGL17" s="253"/>
      <c r="AGM17" s="253"/>
      <c r="AGN17" s="253"/>
      <c r="AGO17" s="253"/>
      <c r="AGP17" s="253"/>
      <c r="AGQ17" s="253"/>
      <c r="AGR17" s="253"/>
      <c r="AGS17" s="253"/>
      <c r="AGT17" s="253"/>
      <c r="AGU17" s="253"/>
      <c r="AGV17" s="253"/>
      <c r="AGW17" s="253"/>
      <c r="AGX17" s="253"/>
      <c r="AGY17" s="253"/>
      <c r="AGZ17" s="253"/>
      <c r="AHA17" s="253"/>
      <c r="AHB17" s="253"/>
      <c r="AHC17" s="253"/>
      <c r="AHD17" s="253"/>
      <c r="AHE17" s="253"/>
      <c r="AHF17" s="253"/>
      <c r="AHG17" s="253"/>
      <c r="AHH17" s="253"/>
      <c r="AHI17" s="253"/>
      <c r="AHJ17" s="253"/>
      <c r="AHK17" s="253"/>
      <c r="AHL17" s="253"/>
      <c r="AHM17" s="253"/>
      <c r="AHN17" s="253"/>
      <c r="AHO17" s="253"/>
      <c r="AHP17" s="253"/>
      <c r="AHQ17" s="253"/>
      <c r="AHR17" s="253"/>
      <c r="AHS17" s="253"/>
      <c r="AHT17" s="253"/>
      <c r="AHU17" s="253"/>
      <c r="AHV17" s="253"/>
      <c r="AHW17" s="253"/>
      <c r="AHX17" s="253"/>
      <c r="AHY17" s="253"/>
      <c r="AHZ17" s="253"/>
      <c r="AIA17" s="253"/>
      <c r="AIB17" s="253"/>
      <c r="AIC17" s="253"/>
      <c r="AID17" s="253"/>
      <c r="AIE17" s="253"/>
      <c r="AIF17" s="253"/>
      <c r="AIG17" s="253"/>
      <c r="AIH17" s="253"/>
      <c r="AII17" s="253"/>
      <c r="AIJ17" s="253"/>
      <c r="AIK17" s="253"/>
      <c r="AIL17" s="253"/>
      <c r="AIM17" s="253"/>
      <c r="AIN17" s="253"/>
      <c r="AIO17" s="253"/>
      <c r="AIP17" s="253"/>
      <c r="AIQ17" s="253"/>
      <c r="AIR17" s="253"/>
      <c r="AIS17" s="253"/>
      <c r="AIT17" s="253"/>
      <c r="AIU17" s="253"/>
      <c r="AIV17" s="253"/>
      <c r="AIW17" s="253"/>
      <c r="AIX17" s="253"/>
      <c r="AIY17" s="253"/>
      <c r="AIZ17" s="253"/>
      <c r="AJA17" s="253"/>
      <c r="AJB17" s="253"/>
      <c r="AJC17" s="253"/>
      <c r="AJD17" s="253"/>
      <c r="AJE17" s="253"/>
      <c r="AJF17" s="253"/>
      <c r="AJG17" s="253"/>
      <c r="AJH17" s="253"/>
      <c r="AJI17" s="253"/>
      <c r="AJJ17" s="253"/>
      <c r="AJK17" s="253"/>
      <c r="AJL17" s="253"/>
      <c r="AJM17" s="253"/>
      <c r="AJN17" s="253"/>
      <c r="AJO17" s="253"/>
      <c r="AJP17" s="253"/>
      <c r="AJQ17" s="253"/>
      <c r="AJR17" s="253"/>
      <c r="AJS17" s="253"/>
      <c r="AJT17" s="253"/>
      <c r="AJU17" s="253"/>
      <c r="AJV17" s="253"/>
      <c r="AJW17" s="253"/>
      <c r="AJX17" s="253"/>
      <c r="AJY17" s="253"/>
      <c r="AJZ17" s="253"/>
      <c r="AKA17" s="253"/>
      <c r="AKB17" s="253"/>
      <c r="AKC17" s="253"/>
      <c r="AKD17" s="253"/>
      <c r="AKE17" s="253"/>
      <c r="AKF17" s="253"/>
      <c r="AKG17" s="253"/>
      <c r="AKH17" s="253"/>
      <c r="AKI17" s="253"/>
      <c r="AKJ17" s="253"/>
      <c r="AKK17" s="253"/>
      <c r="AKL17" s="253"/>
      <c r="AKM17" s="253"/>
      <c r="AKN17" s="253"/>
      <c r="AKO17" s="253"/>
      <c r="AKP17" s="253"/>
      <c r="AKQ17" s="253"/>
      <c r="AKR17" s="253"/>
      <c r="AKS17" s="253"/>
      <c r="AKT17" s="253"/>
      <c r="AKU17" s="253"/>
      <c r="AKV17" s="253"/>
      <c r="AKW17" s="253"/>
      <c r="AKX17" s="253"/>
      <c r="AKY17" s="253"/>
      <c r="AKZ17" s="253"/>
      <c r="ALA17" s="253"/>
      <c r="ALB17" s="253"/>
      <c r="ALC17" s="253"/>
      <c r="ALD17" s="253"/>
      <c r="ALE17" s="253"/>
      <c r="ALF17" s="253"/>
      <c r="ALG17" s="253"/>
      <c r="ALH17" s="253"/>
      <c r="ALI17" s="253"/>
      <c r="ALJ17" s="253"/>
      <c r="ALK17" s="253"/>
      <c r="ALL17" s="253"/>
      <c r="ALM17" s="253"/>
      <c r="ALN17" s="253"/>
      <c r="ALO17" s="253"/>
      <c r="ALP17" s="253"/>
      <c r="ALQ17" s="253"/>
      <c r="ALR17" s="253"/>
      <c r="ALS17" s="253"/>
      <c r="ALT17" s="253"/>
      <c r="ALU17" s="253"/>
      <c r="ALV17" s="253"/>
      <c r="ALW17" s="253"/>
      <c r="ALX17" s="253"/>
      <c r="ALY17" s="253"/>
      <c r="ALZ17" s="253"/>
      <c r="AMA17" s="253"/>
      <c r="AMB17" s="253"/>
      <c r="AMC17" s="253"/>
      <c r="AMD17" s="253"/>
      <c r="AME17" s="253"/>
      <c r="AMF17" s="253"/>
      <c r="AMG17" s="253"/>
      <c r="AMH17" s="253"/>
      <c r="AMI17" s="253"/>
      <c r="AMJ17" s="253"/>
    </row>
    <row r="18" spans="1:1024" s="252" customFormat="1" ht="11.25">
      <c r="A18" s="269" t="s">
        <v>145</v>
      </c>
      <c r="B18" s="270"/>
      <c r="C18" s="270"/>
      <c r="D18" s="270"/>
      <c r="F18" s="253"/>
      <c r="G18" s="253"/>
      <c r="H18" s="253"/>
      <c r="I18" s="253"/>
      <c r="J18" s="253"/>
      <c r="K18" s="253"/>
      <c r="L18" s="253"/>
      <c r="M18" s="253"/>
      <c r="N18" s="253"/>
      <c r="O18" s="253"/>
      <c r="P18" s="253"/>
      <c r="Q18" s="253"/>
      <c r="R18" s="253"/>
      <c r="S18" s="253"/>
      <c r="T18" s="253"/>
      <c r="U18" s="253"/>
      <c r="V18" s="253"/>
      <c r="W18" s="253"/>
      <c r="X18" s="253"/>
      <c r="Y18" s="253"/>
      <c r="Z18" s="253"/>
      <c r="AA18" s="253"/>
      <c r="AB18" s="253"/>
      <c r="AC18" s="253"/>
      <c r="AD18" s="253"/>
      <c r="AE18" s="253"/>
      <c r="AF18" s="253"/>
      <c r="AG18" s="253"/>
      <c r="AH18" s="253"/>
      <c r="AI18" s="253"/>
      <c r="AJ18" s="253"/>
      <c r="AK18" s="253"/>
      <c r="AL18" s="253"/>
      <c r="AM18" s="253"/>
      <c r="AN18" s="253"/>
      <c r="AO18" s="253"/>
      <c r="AP18" s="253"/>
      <c r="AQ18" s="253"/>
      <c r="AR18" s="253"/>
      <c r="AS18" s="253"/>
      <c r="AT18" s="253"/>
      <c r="AU18" s="253"/>
      <c r="AV18" s="253"/>
      <c r="AW18" s="253"/>
      <c r="AX18" s="253"/>
      <c r="AY18" s="253"/>
      <c r="AZ18" s="253"/>
      <c r="BA18" s="253"/>
      <c r="BB18" s="253"/>
      <c r="BC18" s="253"/>
      <c r="BD18" s="253"/>
      <c r="BE18" s="253"/>
      <c r="BF18" s="253"/>
      <c r="BG18" s="253"/>
      <c r="BH18" s="253"/>
      <c r="BI18" s="253"/>
      <c r="BJ18" s="253"/>
      <c r="BK18" s="253"/>
      <c r="BL18" s="253"/>
      <c r="BM18" s="253"/>
      <c r="BN18" s="253"/>
      <c r="BO18" s="253"/>
      <c r="BP18" s="253"/>
      <c r="BQ18" s="253"/>
      <c r="BR18" s="253"/>
      <c r="BS18" s="253"/>
      <c r="BT18" s="253"/>
      <c r="BU18" s="253"/>
      <c r="BV18" s="253"/>
      <c r="BW18" s="253"/>
      <c r="BX18" s="253"/>
      <c r="BY18" s="253"/>
      <c r="BZ18" s="253"/>
      <c r="CA18" s="253"/>
      <c r="CB18" s="253"/>
      <c r="CC18" s="253"/>
      <c r="CD18" s="253"/>
      <c r="CE18" s="253"/>
      <c r="CF18" s="253"/>
      <c r="CG18" s="253"/>
      <c r="CH18" s="253"/>
      <c r="CI18" s="253"/>
      <c r="CJ18" s="253"/>
      <c r="CK18" s="253"/>
      <c r="CL18" s="253"/>
      <c r="CM18" s="253"/>
      <c r="CN18" s="253"/>
      <c r="CO18" s="253"/>
      <c r="CP18" s="253"/>
      <c r="CQ18" s="253"/>
      <c r="CR18" s="253"/>
      <c r="CS18" s="253"/>
      <c r="CT18" s="253"/>
      <c r="CU18" s="253"/>
      <c r="CV18" s="253"/>
      <c r="CW18" s="253"/>
      <c r="CX18" s="253"/>
      <c r="CY18" s="253"/>
      <c r="CZ18" s="253"/>
      <c r="DA18" s="253"/>
      <c r="DB18" s="253"/>
      <c r="DC18" s="253"/>
      <c r="DD18" s="253"/>
      <c r="DE18" s="253"/>
      <c r="DF18" s="253"/>
      <c r="DG18" s="253"/>
      <c r="DH18" s="253"/>
      <c r="DI18" s="253"/>
      <c r="DJ18" s="253"/>
      <c r="DK18" s="253"/>
      <c r="DL18" s="253"/>
      <c r="DM18" s="253"/>
      <c r="DN18" s="253"/>
      <c r="DO18" s="253"/>
      <c r="DP18" s="253"/>
      <c r="DQ18" s="253"/>
      <c r="DR18" s="253"/>
      <c r="DS18" s="253"/>
      <c r="DT18" s="253"/>
      <c r="DU18" s="253"/>
      <c r="DV18" s="253"/>
      <c r="DW18" s="253"/>
      <c r="DX18" s="253"/>
      <c r="DY18" s="253"/>
      <c r="DZ18" s="253"/>
      <c r="EA18" s="253"/>
      <c r="EB18" s="253"/>
      <c r="EC18" s="253"/>
      <c r="ED18" s="253"/>
      <c r="EE18" s="253"/>
      <c r="EF18" s="253"/>
      <c r="EG18" s="253"/>
      <c r="EH18" s="253"/>
      <c r="EI18" s="253"/>
      <c r="EJ18" s="253"/>
      <c r="EK18" s="253"/>
      <c r="EL18" s="253"/>
      <c r="EM18" s="253"/>
      <c r="EN18" s="253"/>
      <c r="EO18" s="253"/>
      <c r="EP18" s="253"/>
      <c r="EQ18" s="253"/>
      <c r="ER18" s="253"/>
      <c r="ES18" s="253"/>
      <c r="ET18" s="253"/>
      <c r="EU18" s="253"/>
      <c r="EV18" s="253"/>
      <c r="EW18" s="253"/>
      <c r="EX18" s="253"/>
      <c r="EY18" s="253"/>
      <c r="EZ18" s="253"/>
      <c r="FA18" s="253"/>
      <c r="FB18" s="253"/>
      <c r="FC18" s="253"/>
      <c r="FD18" s="253"/>
      <c r="FE18" s="253"/>
      <c r="FF18" s="253"/>
      <c r="FG18" s="253"/>
      <c r="FH18" s="253"/>
      <c r="FI18" s="253"/>
      <c r="FJ18" s="253"/>
      <c r="FK18" s="253"/>
      <c r="FL18" s="253"/>
      <c r="FM18" s="253"/>
      <c r="FN18" s="253"/>
      <c r="FO18" s="253"/>
      <c r="FP18" s="253"/>
      <c r="FQ18" s="253"/>
      <c r="FR18" s="253"/>
      <c r="FS18" s="253"/>
      <c r="FT18" s="253"/>
      <c r="FU18" s="253"/>
      <c r="FV18" s="253"/>
      <c r="FW18" s="253"/>
      <c r="FX18" s="253"/>
      <c r="FY18" s="253"/>
      <c r="FZ18" s="253"/>
      <c r="GA18" s="253"/>
      <c r="GB18" s="253"/>
      <c r="GC18" s="253"/>
      <c r="GD18" s="253"/>
      <c r="GE18" s="253"/>
      <c r="GF18" s="253"/>
      <c r="GG18" s="253"/>
      <c r="GH18" s="253"/>
      <c r="GI18" s="253"/>
      <c r="GJ18" s="253"/>
      <c r="GK18" s="253"/>
      <c r="GL18" s="253"/>
      <c r="GM18" s="253"/>
      <c r="GN18" s="253"/>
      <c r="GO18" s="253"/>
      <c r="GP18" s="253"/>
      <c r="GQ18" s="253"/>
      <c r="GR18" s="253"/>
      <c r="GS18" s="253"/>
      <c r="GT18" s="253"/>
      <c r="GU18" s="253"/>
      <c r="GV18" s="253"/>
      <c r="GW18" s="253"/>
      <c r="GX18" s="253"/>
      <c r="GY18" s="253"/>
      <c r="GZ18" s="253"/>
      <c r="HA18" s="253"/>
      <c r="HB18" s="253"/>
      <c r="HC18" s="253"/>
      <c r="HD18" s="253"/>
      <c r="HE18" s="253"/>
      <c r="HF18" s="253"/>
      <c r="HG18" s="253"/>
      <c r="HH18" s="253"/>
      <c r="HI18" s="253"/>
      <c r="HJ18" s="253"/>
      <c r="HK18" s="253"/>
      <c r="HL18" s="253"/>
      <c r="HM18" s="253"/>
      <c r="HN18" s="253"/>
      <c r="HO18" s="253"/>
      <c r="HP18" s="253"/>
      <c r="HQ18" s="253"/>
      <c r="HR18" s="253"/>
      <c r="HS18" s="253"/>
      <c r="HT18" s="253"/>
      <c r="HU18" s="253"/>
      <c r="HV18" s="253"/>
      <c r="HW18" s="253"/>
      <c r="HX18" s="253"/>
      <c r="HY18" s="253"/>
      <c r="HZ18" s="253"/>
      <c r="IA18" s="253"/>
      <c r="IB18" s="253"/>
      <c r="IC18" s="253"/>
      <c r="ID18" s="253"/>
      <c r="IE18" s="253"/>
      <c r="IF18" s="253"/>
      <c r="IG18" s="253"/>
      <c r="IH18" s="253"/>
      <c r="II18" s="253"/>
      <c r="IJ18" s="253"/>
      <c r="IK18" s="253"/>
      <c r="IL18" s="253"/>
      <c r="IM18" s="253"/>
      <c r="IN18" s="253"/>
      <c r="IO18" s="253"/>
      <c r="IP18" s="253"/>
      <c r="IQ18" s="253"/>
      <c r="IR18" s="253"/>
      <c r="IS18" s="253"/>
      <c r="IT18" s="253"/>
      <c r="IU18" s="253"/>
      <c r="IV18" s="253"/>
      <c r="IW18" s="253"/>
      <c r="IX18" s="253"/>
      <c r="IY18" s="253"/>
      <c r="IZ18" s="253"/>
      <c r="JA18" s="253"/>
      <c r="JB18" s="253"/>
      <c r="JC18" s="253"/>
      <c r="JD18" s="253"/>
      <c r="JE18" s="253"/>
      <c r="JF18" s="253"/>
      <c r="JG18" s="253"/>
      <c r="JH18" s="253"/>
      <c r="JI18" s="253"/>
      <c r="JJ18" s="253"/>
      <c r="JK18" s="253"/>
      <c r="JL18" s="253"/>
      <c r="JM18" s="253"/>
      <c r="JN18" s="253"/>
      <c r="JO18" s="253"/>
      <c r="JP18" s="253"/>
      <c r="JQ18" s="253"/>
      <c r="JR18" s="253"/>
      <c r="JS18" s="253"/>
      <c r="JT18" s="253"/>
      <c r="JU18" s="253"/>
      <c r="JV18" s="253"/>
      <c r="JW18" s="253"/>
      <c r="JX18" s="253"/>
      <c r="JY18" s="253"/>
      <c r="JZ18" s="253"/>
      <c r="KA18" s="253"/>
      <c r="KB18" s="253"/>
      <c r="KC18" s="253"/>
      <c r="KD18" s="253"/>
      <c r="KE18" s="253"/>
      <c r="KF18" s="253"/>
      <c r="KG18" s="253"/>
      <c r="KH18" s="253"/>
      <c r="KI18" s="253"/>
      <c r="KJ18" s="253"/>
      <c r="KK18" s="253"/>
      <c r="KL18" s="253"/>
      <c r="KM18" s="253"/>
      <c r="KN18" s="253"/>
      <c r="KO18" s="253"/>
      <c r="KP18" s="253"/>
      <c r="KQ18" s="253"/>
      <c r="KR18" s="253"/>
      <c r="KS18" s="253"/>
      <c r="KT18" s="253"/>
      <c r="KU18" s="253"/>
      <c r="KV18" s="253"/>
      <c r="KW18" s="253"/>
      <c r="KX18" s="253"/>
      <c r="KY18" s="253"/>
      <c r="KZ18" s="253"/>
      <c r="LA18" s="253"/>
      <c r="LB18" s="253"/>
      <c r="LC18" s="253"/>
      <c r="LD18" s="253"/>
      <c r="LE18" s="253"/>
      <c r="LF18" s="253"/>
      <c r="LG18" s="253"/>
      <c r="LH18" s="253"/>
      <c r="LI18" s="253"/>
      <c r="LJ18" s="253"/>
      <c r="LK18" s="253"/>
      <c r="LL18" s="253"/>
      <c r="LM18" s="253"/>
      <c r="LN18" s="253"/>
      <c r="LO18" s="253"/>
      <c r="LP18" s="253"/>
      <c r="LQ18" s="253"/>
      <c r="LR18" s="253"/>
      <c r="LS18" s="253"/>
      <c r="LT18" s="253"/>
      <c r="LU18" s="253"/>
      <c r="LV18" s="253"/>
      <c r="LW18" s="253"/>
      <c r="LX18" s="253"/>
      <c r="LY18" s="253"/>
      <c r="LZ18" s="253"/>
      <c r="MA18" s="253"/>
      <c r="MB18" s="253"/>
      <c r="MC18" s="253"/>
      <c r="MD18" s="253"/>
      <c r="ME18" s="253"/>
      <c r="MF18" s="253"/>
      <c r="MG18" s="253"/>
      <c r="MH18" s="253"/>
      <c r="MI18" s="253"/>
      <c r="MJ18" s="253"/>
      <c r="MK18" s="253"/>
      <c r="ML18" s="253"/>
      <c r="MM18" s="253"/>
      <c r="MN18" s="253"/>
      <c r="MO18" s="253"/>
      <c r="MP18" s="253"/>
      <c r="MQ18" s="253"/>
      <c r="MR18" s="253"/>
      <c r="MS18" s="253"/>
      <c r="MT18" s="253"/>
      <c r="MU18" s="253"/>
      <c r="MV18" s="253"/>
      <c r="MW18" s="253"/>
      <c r="MX18" s="253"/>
      <c r="MY18" s="253"/>
      <c r="MZ18" s="253"/>
      <c r="NA18" s="253"/>
      <c r="NB18" s="253"/>
      <c r="NC18" s="253"/>
      <c r="ND18" s="253"/>
      <c r="NE18" s="253"/>
      <c r="NF18" s="253"/>
      <c r="NG18" s="253"/>
      <c r="NH18" s="253"/>
      <c r="NI18" s="253"/>
      <c r="NJ18" s="253"/>
      <c r="NK18" s="253"/>
      <c r="NL18" s="253"/>
      <c r="NM18" s="253"/>
      <c r="NN18" s="253"/>
      <c r="NO18" s="253"/>
      <c r="NP18" s="253"/>
      <c r="NQ18" s="253"/>
      <c r="NR18" s="253"/>
      <c r="NS18" s="253"/>
      <c r="NT18" s="253"/>
      <c r="NU18" s="253"/>
      <c r="NV18" s="253"/>
      <c r="NW18" s="253"/>
      <c r="NX18" s="253"/>
      <c r="NY18" s="253"/>
      <c r="NZ18" s="253"/>
      <c r="OA18" s="253"/>
      <c r="OB18" s="253"/>
      <c r="OC18" s="253"/>
      <c r="OD18" s="253"/>
      <c r="OE18" s="253"/>
      <c r="OF18" s="253"/>
      <c r="OG18" s="253"/>
      <c r="OH18" s="253"/>
      <c r="OI18" s="253"/>
      <c r="OJ18" s="253"/>
      <c r="OK18" s="253"/>
      <c r="OL18" s="253"/>
      <c r="OM18" s="253"/>
      <c r="ON18" s="253"/>
      <c r="OO18" s="253"/>
      <c r="OP18" s="253"/>
      <c r="OQ18" s="253"/>
      <c r="OR18" s="253"/>
      <c r="OS18" s="253"/>
      <c r="OT18" s="253"/>
      <c r="OU18" s="253"/>
      <c r="OV18" s="253"/>
      <c r="OW18" s="253"/>
      <c r="OX18" s="253"/>
      <c r="OY18" s="253"/>
      <c r="OZ18" s="253"/>
      <c r="PA18" s="253"/>
      <c r="PB18" s="253"/>
      <c r="PC18" s="253"/>
      <c r="PD18" s="253"/>
      <c r="PE18" s="253"/>
      <c r="PF18" s="253"/>
      <c r="PG18" s="253"/>
      <c r="PH18" s="253"/>
      <c r="PI18" s="253"/>
      <c r="PJ18" s="253"/>
      <c r="PK18" s="253"/>
      <c r="PL18" s="253"/>
      <c r="PM18" s="253"/>
      <c r="PN18" s="253"/>
      <c r="PO18" s="253"/>
      <c r="PP18" s="253"/>
      <c r="PQ18" s="253"/>
      <c r="PR18" s="253"/>
      <c r="PS18" s="253"/>
      <c r="PT18" s="253"/>
      <c r="PU18" s="253"/>
      <c r="PV18" s="253"/>
      <c r="PW18" s="253"/>
      <c r="PX18" s="253"/>
      <c r="PY18" s="253"/>
      <c r="PZ18" s="253"/>
      <c r="QA18" s="253"/>
      <c r="QB18" s="253"/>
      <c r="QC18" s="253"/>
      <c r="QD18" s="253"/>
      <c r="QE18" s="253"/>
      <c r="QF18" s="253"/>
      <c r="QG18" s="253"/>
      <c r="QH18" s="253"/>
      <c r="QI18" s="253"/>
      <c r="QJ18" s="253"/>
      <c r="QK18" s="253"/>
      <c r="QL18" s="253"/>
      <c r="QM18" s="253"/>
      <c r="QN18" s="253"/>
      <c r="QO18" s="253"/>
      <c r="QP18" s="253"/>
      <c r="QQ18" s="253"/>
      <c r="QR18" s="253"/>
      <c r="QS18" s="253"/>
      <c r="QT18" s="253"/>
      <c r="QU18" s="253"/>
      <c r="QV18" s="253"/>
      <c r="QW18" s="253"/>
      <c r="QX18" s="253"/>
      <c r="QY18" s="253"/>
      <c r="QZ18" s="253"/>
      <c r="RA18" s="253"/>
      <c r="RB18" s="253"/>
      <c r="RC18" s="253"/>
      <c r="RD18" s="253"/>
      <c r="RE18" s="253"/>
      <c r="RF18" s="253"/>
      <c r="RG18" s="253"/>
      <c r="RH18" s="253"/>
      <c r="RI18" s="253"/>
      <c r="RJ18" s="253"/>
      <c r="RK18" s="253"/>
      <c r="RL18" s="253"/>
      <c r="RM18" s="253"/>
      <c r="RN18" s="253"/>
      <c r="RO18" s="253"/>
      <c r="RP18" s="253"/>
      <c r="RQ18" s="253"/>
      <c r="RR18" s="253"/>
      <c r="RS18" s="253"/>
      <c r="RT18" s="253"/>
      <c r="RU18" s="253"/>
      <c r="RV18" s="253"/>
      <c r="RW18" s="253"/>
      <c r="RX18" s="253"/>
      <c r="RY18" s="253"/>
      <c r="RZ18" s="253"/>
      <c r="SA18" s="253"/>
      <c r="SB18" s="253"/>
      <c r="SC18" s="253"/>
      <c r="SD18" s="253"/>
      <c r="SE18" s="253"/>
      <c r="SF18" s="253"/>
      <c r="SG18" s="253"/>
      <c r="SH18" s="253"/>
      <c r="SI18" s="253"/>
      <c r="SJ18" s="253"/>
      <c r="SK18" s="253"/>
      <c r="SL18" s="253"/>
      <c r="SM18" s="253"/>
      <c r="SN18" s="253"/>
      <c r="SO18" s="253"/>
      <c r="SP18" s="253"/>
      <c r="SQ18" s="253"/>
      <c r="SR18" s="253"/>
      <c r="SS18" s="253"/>
      <c r="ST18" s="253"/>
      <c r="SU18" s="253"/>
      <c r="SV18" s="253"/>
      <c r="SW18" s="253"/>
      <c r="SX18" s="253"/>
      <c r="SY18" s="253"/>
      <c r="SZ18" s="253"/>
      <c r="TA18" s="253"/>
      <c r="TB18" s="253"/>
      <c r="TC18" s="253"/>
      <c r="TD18" s="253"/>
      <c r="TE18" s="253"/>
      <c r="TF18" s="253"/>
      <c r="TG18" s="253"/>
      <c r="TH18" s="253"/>
      <c r="TI18" s="253"/>
      <c r="TJ18" s="253"/>
      <c r="TK18" s="253"/>
      <c r="TL18" s="253"/>
      <c r="TM18" s="253"/>
      <c r="TN18" s="253"/>
      <c r="TO18" s="253"/>
      <c r="TP18" s="253"/>
      <c r="TQ18" s="253"/>
      <c r="TR18" s="253"/>
      <c r="TS18" s="253"/>
      <c r="TT18" s="253"/>
      <c r="TU18" s="253"/>
      <c r="TV18" s="253"/>
      <c r="TW18" s="253"/>
      <c r="TX18" s="253"/>
      <c r="TY18" s="253"/>
      <c r="TZ18" s="253"/>
      <c r="UA18" s="253"/>
      <c r="UB18" s="253"/>
      <c r="UC18" s="253"/>
      <c r="UD18" s="253"/>
      <c r="UE18" s="253"/>
      <c r="UF18" s="253"/>
      <c r="UG18" s="253"/>
      <c r="UH18" s="253"/>
      <c r="UI18" s="253"/>
      <c r="UJ18" s="253"/>
      <c r="UK18" s="253"/>
      <c r="UL18" s="253"/>
      <c r="UM18" s="253"/>
      <c r="UN18" s="253"/>
      <c r="UO18" s="253"/>
      <c r="UP18" s="253"/>
      <c r="UQ18" s="253"/>
      <c r="UR18" s="253"/>
      <c r="US18" s="253"/>
      <c r="UT18" s="253"/>
      <c r="UU18" s="253"/>
      <c r="UV18" s="253"/>
      <c r="UW18" s="253"/>
      <c r="UX18" s="253"/>
      <c r="UY18" s="253"/>
      <c r="UZ18" s="253"/>
      <c r="VA18" s="253"/>
      <c r="VB18" s="253"/>
      <c r="VC18" s="253"/>
      <c r="VD18" s="253"/>
      <c r="VE18" s="253"/>
      <c r="VF18" s="253"/>
      <c r="VG18" s="253"/>
      <c r="VH18" s="253"/>
      <c r="VI18" s="253"/>
      <c r="VJ18" s="253"/>
      <c r="VK18" s="253"/>
      <c r="VL18" s="253"/>
      <c r="VM18" s="253"/>
      <c r="VN18" s="253"/>
      <c r="VO18" s="253"/>
      <c r="VP18" s="253"/>
      <c r="VQ18" s="253"/>
      <c r="VR18" s="253"/>
      <c r="VS18" s="253"/>
      <c r="VT18" s="253"/>
      <c r="VU18" s="253"/>
      <c r="VV18" s="253"/>
      <c r="VW18" s="253"/>
      <c r="VX18" s="253"/>
      <c r="VY18" s="253"/>
      <c r="VZ18" s="253"/>
      <c r="WA18" s="253"/>
      <c r="WB18" s="253"/>
      <c r="WC18" s="253"/>
      <c r="WD18" s="253"/>
      <c r="WE18" s="253"/>
      <c r="WF18" s="253"/>
      <c r="WG18" s="253"/>
      <c r="WH18" s="253"/>
      <c r="WI18" s="253"/>
      <c r="WJ18" s="253"/>
      <c r="WK18" s="253"/>
      <c r="WL18" s="253"/>
      <c r="WM18" s="253"/>
      <c r="WN18" s="253"/>
      <c r="WO18" s="253"/>
      <c r="WP18" s="253"/>
      <c r="WQ18" s="253"/>
      <c r="WR18" s="253"/>
      <c r="WS18" s="253"/>
      <c r="WT18" s="253"/>
      <c r="WU18" s="253"/>
      <c r="WV18" s="253"/>
      <c r="WW18" s="253"/>
      <c r="WX18" s="253"/>
      <c r="WY18" s="253"/>
      <c r="WZ18" s="253"/>
      <c r="XA18" s="253"/>
      <c r="XB18" s="253"/>
      <c r="XC18" s="253"/>
      <c r="XD18" s="253"/>
      <c r="XE18" s="253"/>
      <c r="XF18" s="253"/>
      <c r="XG18" s="253"/>
      <c r="XH18" s="253"/>
      <c r="XI18" s="253"/>
      <c r="XJ18" s="253"/>
      <c r="XK18" s="253"/>
      <c r="XL18" s="253"/>
      <c r="XM18" s="253"/>
      <c r="XN18" s="253"/>
      <c r="XO18" s="253"/>
      <c r="XP18" s="253"/>
      <c r="XQ18" s="253"/>
      <c r="XR18" s="253"/>
      <c r="XS18" s="253"/>
      <c r="XT18" s="253"/>
      <c r="XU18" s="253"/>
      <c r="XV18" s="253"/>
      <c r="XW18" s="253"/>
      <c r="XX18" s="253"/>
      <c r="XY18" s="253"/>
      <c r="XZ18" s="253"/>
      <c r="YA18" s="253"/>
      <c r="YB18" s="253"/>
      <c r="YC18" s="253"/>
      <c r="YD18" s="253"/>
      <c r="YE18" s="253"/>
      <c r="YF18" s="253"/>
      <c r="YG18" s="253"/>
      <c r="YH18" s="253"/>
      <c r="YI18" s="253"/>
      <c r="YJ18" s="253"/>
      <c r="YK18" s="253"/>
      <c r="YL18" s="253"/>
      <c r="YM18" s="253"/>
      <c r="YN18" s="253"/>
      <c r="YO18" s="253"/>
      <c r="YP18" s="253"/>
      <c r="YQ18" s="253"/>
      <c r="YR18" s="253"/>
      <c r="YS18" s="253"/>
      <c r="YT18" s="253"/>
      <c r="YU18" s="253"/>
      <c r="YV18" s="253"/>
      <c r="YW18" s="253"/>
      <c r="YX18" s="253"/>
      <c r="YY18" s="253"/>
      <c r="YZ18" s="253"/>
      <c r="ZA18" s="253"/>
      <c r="ZB18" s="253"/>
      <c r="ZC18" s="253"/>
      <c r="ZD18" s="253"/>
      <c r="ZE18" s="253"/>
      <c r="ZF18" s="253"/>
      <c r="ZG18" s="253"/>
      <c r="ZH18" s="253"/>
      <c r="ZI18" s="253"/>
      <c r="ZJ18" s="253"/>
      <c r="ZK18" s="253"/>
      <c r="ZL18" s="253"/>
      <c r="ZM18" s="253"/>
      <c r="ZN18" s="253"/>
      <c r="ZO18" s="253"/>
      <c r="ZP18" s="253"/>
      <c r="ZQ18" s="253"/>
      <c r="ZR18" s="253"/>
      <c r="ZS18" s="253"/>
      <c r="ZT18" s="253"/>
      <c r="ZU18" s="253"/>
      <c r="ZV18" s="253"/>
      <c r="ZW18" s="253"/>
      <c r="ZX18" s="253"/>
      <c r="ZY18" s="253"/>
      <c r="ZZ18" s="253"/>
      <c r="AAA18" s="253"/>
      <c r="AAB18" s="253"/>
      <c r="AAC18" s="253"/>
      <c r="AAD18" s="253"/>
      <c r="AAE18" s="253"/>
      <c r="AAF18" s="253"/>
      <c r="AAG18" s="253"/>
      <c r="AAH18" s="253"/>
      <c r="AAI18" s="253"/>
      <c r="AAJ18" s="253"/>
      <c r="AAK18" s="253"/>
      <c r="AAL18" s="253"/>
      <c r="AAM18" s="253"/>
      <c r="AAN18" s="253"/>
      <c r="AAO18" s="253"/>
      <c r="AAP18" s="253"/>
      <c r="AAQ18" s="253"/>
      <c r="AAR18" s="253"/>
      <c r="AAS18" s="253"/>
      <c r="AAT18" s="253"/>
      <c r="AAU18" s="253"/>
      <c r="AAV18" s="253"/>
      <c r="AAW18" s="253"/>
      <c r="AAX18" s="253"/>
      <c r="AAY18" s="253"/>
      <c r="AAZ18" s="253"/>
      <c r="ABA18" s="253"/>
      <c r="ABB18" s="253"/>
      <c r="ABC18" s="253"/>
      <c r="ABD18" s="253"/>
      <c r="ABE18" s="253"/>
      <c r="ABF18" s="253"/>
      <c r="ABG18" s="253"/>
      <c r="ABH18" s="253"/>
      <c r="ABI18" s="253"/>
      <c r="ABJ18" s="253"/>
      <c r="ABK18" s="253"/>
      <c r="ABL18" s="253"/>
      <c r="ABM18" s="253"/>
      <c r="ABN18" s="253"/>
      <c r="ABO18" s="253"/>
      <c r="ABP18" s="253"/>
      <c r="ABQ18" s="253"/>
      <c r="ABR18" s="253"/>
      <c r="ABS18" s="253"/>
      <c r="ABT18" s="253"/>
      <c r="ABU18" s="253"/>
      <c r="ABV18" s="253"/>
      <c r="ABW18" s="253"/>
      <c r="ABX18" s="253"/>
      <c r="ABY18" s="253"/>
      <c r="ABZ18" s="253"/>
      <c r="ACA18" s="253"/>
      <c r="ACB18" s="253"/>
      <c r="ACC18" s="253"/>
      <c r="ACD18" s="253"/>
      <c r="ACE18" s="253"/>
      <c r="ACF18" s="253"/>
      <c r="ACG18" s="253"/>
      <c r="ACH18" s="253"/>
      <c r="ACI18" s="253"/>
      <c r="ACJ18" s="253"/>
      <c r="ACK18" s="253"/>
      <c r="ACL18" s="253"/>
      <c r="ACM18" s="253"/>
      <c r="ACN18" s="253"/>
      <c r="ACO18" s="253"/>
      <c r="ACP18" s="253"/>
      <c r="ACQ18" s="253"/>
      <c r="ACR18" s="253"/>
      <c r="ACS18" s="253"/>
      <c r="ACT18" s="253"/>
      <c r="ACU18" s="253"/>
      <c r="ACV18" s="253"/>
      <c r="ACW18" s="253"/>
      <c r="ACX18" s="253"/>
      <c r="ACY18" s="253"/>
      <c r="ACZ18" s="253"/>
      <c r="ADA18" s="253"/>
      <c r="ADB18" s="253"/>
      <c r="ADC18" s="253"/>
      <c r="ADD18" s="253"/>
      <c r="ADE18" s="253"/>
      <c r="ADF18" s="253"/>
      <c r="ADG18" s="253"/>
      <c r="ADH18" s="253"/>
      <c r="ADI18" s="253"/>
      <c r="ADJ18" s="253"/>
      <c r="ADK18" s="253"/>
      <c r="ADL18" s="253"/>
      <c r="ADM18" s="253"/>
      <c r="ADN18" s="253"/>
      <c r="ADO18" s="253"/>
      <c r="ADP18" s="253"/>
      <c r="ADQ18" s="253"/>
      <c r="ADR18" s="253"/>
      <c r="ADS18" s="253"/>
      <c r="ADT18" s="253"/>
      <c r="ADU18" s="253"/>
      <c r="ADV18" s="253"/>
      <c r="ADW18" s="253"/>
      <c r="ADX18" s="253"/>
      <c r="ADY18" s="253"/>
      <c r="ADZ18" s="253"/>
      <c r="AEA18" s="253"/>
      <c r="AEB18" s="253"/>
      <c r="AEC18" s="253"/>
      <c r="AED18" s="253"/>
      <c r="AEE18" s="253"/>
      <c r="AEF18" s="253"/>
      <c r="AEG18" s="253"/>
      <c r="AEH18" s="253"/>
      <c r="AEI18" s="253"/>
      <c r="AEJ18" s="253"/>
      <c r="AEK18" s="253"/>
      <c r="AEL18" s="253"/>
      <c r="AEM18" s="253"/>
      <c r="AEN18" s="253"/>
      <c r="AEO18" s="253"/>
      <c r="AEP18" s="253"/>
      <c r="AEQ18" s="253"/>
      <c r="AER18" s="253"/>
      <c r="AES18" s="253"/>
      <c r="AET18" s="253"/>
      <c r="AEU18" s="253"/>
      <c r="AEV18" s="253"/>
      <c r="AEW18" s="253"/>
      <c r="AEX18" s="253"/>
      <c r="AEY18" s="253"/>
      <c r="AEZ18" s="253"/>
      <c r="AFA18" s="253"/>
      <c r="AFB18" s="253"/>
      <c r="AFC18" s="253"/>
      <c r="AFD18" s="253"/>
      <c r="AFE18" s="253"/>
      <c r="AFF18" s="253"/>
      <c r="AFG18" s="253"/>
      <c r="AFH18" s="253"/>
      <c r="AFI18" s="253"/>
      <c r="AFJ18" s="253"/>
      <c r="AFK18" s="253"/>
      <c r="AFL18" s="253"/>
      <c r="AFM18" s="253"/>
      <c r="AFN18" s="253"/>
      <c r="AFO18" s="253"/>
      <c r="AFP18" s="253"/>
      <c r="AFQ18" s="253"/>
      <c r="AFR18" s="253"/>
      <c r="AFS18" s="253"/>
      <c r="AFT18" s="253"/>
      <c r="AFU18" s="253"/>
      <c r="AFV18" s="253"/>
      <c r="AFW18" s="253"/>
      <c r="AFX18" s="253"/>
      <c r="AFY18" s="253"/>
      <c r="AFZ18" s="253"/>
      <c r="AGA18" s="253"/>
      <c r="AGB18" s="253"/>
      <c r="AGC18" s="253"/>
      <c r="AGD18" s="253"/>
      <c r="AGE18" s="253"/>
      <c r="AGF18" s="253"/>
      <c r="AGG18" s="253"/>
      <c r="AGH18" s="253"/>
      <c r="AGI18" s="253"/>
      <c r="AGJ18" s="253"/>
      <c r="AGK18" s="253"/>
      <c r="AGL18" s="253"/>
      <c r="AGM18" s="253"/>
      <c r="AGN18" s="253"/>
      <c r="AGO18" s="253"/>
      <c r="AGP18" s="253"/>
      <c r="AGQ18" s="253"/>
      <c r="AGR18" s="253"/>
      <c r="AGS18" s="253"/>
      <c r="AGT18" s="253"/>
      <c r="AGU18" s="253"/>
      <c r="AGV18" s="253"/>
      <c r="AGW18" s="253"/>
      <c r="AGX18" s="253"/>
      <c r="AGY18" s="253"/>
      <c r="AGZ18" s="253"/>
      <c r="AHA18" s="253"/>
      <c r="AHB18" s="253"/>
      <c r="AHC18" s="253"/>
      <c r="AHD18" s="253"/>
      <c r="AHE18" s="253"/>
      <c r="AHF18" s="253"/>
      <c r="AHG18" s="253"/>
      <c r="AHH18" s="253"/>
      <c r="AHI18" s="253"/>
      <c r="AHJ18" s="253"/>
      <c r="AHK18" s="253"/>
      <c r="AHL18" s="253"/>
      <c r="AHM18" s="253"/>
      <c r="AHN18" s="253"/>
      <c r="AHO18" s="253"/>
      <c r="AHP18" s="253"/>
      <c r="AHQ18" s="253"/>
      <c r="AHR18" s="253"/>
      <c r="AHS18" s="253"/>
      <c r="AHT18" s="253"/>
      <c r="AHU18" s="253"/>
      <c r="AHV18" s="253"/>
      <c r="AHW18" s="253"/>
      <c r="AHX18" s="253"/>
      <c r="AHY18" s="253"/>
      <c r="AHZ18" s="253"/>
      <c r="AIA18" s="253"/>
      <c r="AIB18" s="253"/>
      <c r="AIC18" s="253"/>
      <c r="AID18" s="253"/>
      <c r="AIE18" s="253"/>
      <c r="AIF18" s="253"/>
      <c r="AIG18" s="253"/>
      <c r="AIH18" s="253"/>
      <c r="AII18" s="253"/>
      <c r="AIJ18" s="253"/>
      <c r="AIK18" s="253"/>
      <c r="AIL18" s="253"/>
      <c r="AIM18" s="253"/>
      <c r="AIN18" s="253"/>
      <c r="AIO18" s="253"/>
      <c r="AIP18" s="253"/>
      <c r="AIQ18" s="253"/>
      <c r="AIR18" s="253"/>
      <c r="AIS18" s="253"/>
      <c r="AIT18" s="253"/>
      <c r="AIU18" s="253"/>
      <c r="AIV18" s="253"/>
      <c r="AIW18" s="253"/>
      <c r="AIX18" s="253"/>
      <c r="AIY18" s="253"/>
      <c r="AIZ18" s="253"/>
      <c r="AJA18" s="253"/>
      <c r="AJB18" s="253"/>
      <c r="AJC18" s="253"/>
      <c r="AJD18" s="253"/>
      <c r="AJE18" s="253"/>
      <c r="AJF18" s="253"/>
      <c r="AJG18" s="253"/>
      <c r="AJH18" s="253"/>
      <c r="AJI18" s="253"/>
      <c r="AJJ18" s="253"/>
      <c r="AJK18" s="253"/>
      <c r="AJL18" s="253"/>
      <c r="AJM18" s="253"/>
      <c r="AJN18" s="253"/>
      <c r="AJO18" s="253"/>
      <c r="AJP18" s="253"/>
      <c r="AJQ18" s="253"/>
      <c r="AJR18" s="253"/>
      <c r="AJS18" s="253"/>
      <c r="AJT18" s="253"/>
      <c r="AJU18" s="253"/>
      <c r="AJV18" s="253"/>
      <c r="AJW18" s="253"/>
      <c r="AJX18" s="253"/>
      <c r="AJY18" s="253"/>
      <c r="AJZ18" s="253"/>
      <c r="AKA18" s="253"/>
      <c r="AKB18" s="253"/>
      <c r="AKC18" s="253"/>
      <c r="AKD18" s="253"/>
      <c r="AKE18" s="253"/>
      <c r="AKF18" s="253"/>
      <c r="AKG18" s="253"/>
      <c r="AKH18" s="253"/>
      <c r="AKI18" s="253"/>
      <c r="AKJ18" s="253"/>
      <c r="AKK18" s="253"/>
      <c r="AKL18" s="253"/>
      <c r="AKM18" s="253"/>
      <c r="AKN18" s="253"/>
      <c r="AKO18" s="253"/>
      <c r="AKP18" s="253"/>
      <c r="AKQ18" s="253"/>
      <c r="AKR18" s="253"/>
      <c r="AKS18" s="253"/>
      <c r="AKT18" s="253"/>
      <c r="AKU18" s="253"/>
      <c r="AKV18" s="253"/>
      <c r="AKW18" s="253"/>
      <c r="AKX18" s="253"/>
      <c r="AKY18" s="253"/>
      <c r="AKZ18" s="253"/>
      <c r="ALA18" s="253"/>
      <c r="ALB18" s="253"/>
      <c r="ALC18" s="253"/>
      <c r="ALD18" s="253"/>
      <c r="ALE18" s="253"/>
      <c r="ALF18" s="253"/>
      <c r="ALG18" s="253"/>
      <c r="ALH18" s="253"/>
      <c r="ALI18" s="253"/>
      <c r="ALJ18" s="253"/>
      <c r="ALK18" s="253"/>
      <c r="ALL18" s="253"/>
      <c r="ALM18" s="253"/>
      <c r="ALN18" s="253"/>
      <c r="ALO18" s="253"/>
      <c r="ALP18" s="253"/>
      <c r="ALQ18" s="253"/>
      <c r="ALR18" s="253"/>
      <c r="ALS18" s="253"/>
      <c r="ALT18" s="253"/>
      <c r="ALU18" s="253"/>
      <c r="ALV18" s="253"/>
      <c r="ALW18" s="253"/>
      <c r="ALX18" s="253"/>
      <c r="ALY18" s="253"/>
      <c r="ALZ18" s="253"/>
      <c r="AMA18" s="253"/>
      <c r="AMB18" s="253"/>
      <c r="AMC18" s="253"/>
      <c r="AMD18" s="253"/>
      <c r="AME18" s="253"/>
      <c r="AMF18" s="253"/>
      <c r="AMG18" s="253"/>
      <c r="AMH18" s="253"/>
      <c r="AMI18" s="253"/>
      <c r="AMJ18" s="253"/>
    </row>
    <row r="19" spans="1:1024" s="252" customFormat="1" ht="11.25">
      <c r="A19" s="264" t="s">
        <v>146</v>
      </c>
      <c r="B19" s="273">
        <f>B11-B12</f>
        <v>0</v>
      </c>
      <c r="C19" s="273">
        <f>C11-C12</f>
        <v>0</v>
      </c>
      <c r="D19" s="273">
        <f>D11-D12</f>
        <v>0</v>
      </c>
      <c r="F19" s="253"/>
      <c r="G19" s="253"/>
      <c r="H19" s="253"/>
      <c r="I19" s="253"/>
      <c r="J19" s="253"/>
      <c r="K19" s="253"/>
      <c r="L19" s="253"/>
      <c r="M19" s="253"/>
      <c r="N19" s="253"/>
      <c r="O19" s="253"/>
      <c r="P19" s="253"/>
      <c r="Q19" s="253"/>
      <c r="R19" s="253"/>
      <c r="S19" s="253"/>
      <c r="T19" s="253"/>
      <c r="U19" s="253"/>
      <c r="V19" s="253"/>
      <c r="W19" s="253"/>
      <c r="X19" s="253"/>
      <c r="Y19" s="253"/>
      <c r="Z19" s="253"/>
      <c r="AA19" s="253"/>
      <c r="AB19" s="253"/>
      <c r="AC19" s="253"/>
      <c r="AD19" s="253"/>
      <c r="AE19" s="253"/>
      <c r="AF19" s="253"/>
      <c r="AG19" s="253"/>
      <c r="AH19" s="253"/>
      <c r="AI19" s="253"/>
      <c r="AJ19" s="253"/>
      <c r="AK19" s="253"/>
      <c r="AL19" s="253"/>
      <c r="AM19" s="253"/>
      <c r="AN19" s="253"/>
      <c r="AO19" s="253"/>
      <c r="AP19" s="253"/>
      <c r="AQ19" s="253"/>
      <c r="AR19" s="253"/>
      <c r="AS19" s="253"/>
      <c r="AT19" s="253"/>
      <c r="AU19" s="253"/>
      <c r="AV19" s="253"/>
      <c r="AW19" s="253"/>
      <c r="AX19" s="253"/>
      <c r="AY19" s="253"/>
      <c r="AZ19" s="253"/>
      <c r="BA19" s="253"/>
      <c r="BB19" s="253"/>
      <c r="BC19" s="253"/>
      <c r="BD19" s="253"/>
      <c r="BE19" s="253"/>
      <c r="BF19" s="253"/>
      <c r="BG19" s="253"/>
      <c r="BH19" s="253"/>
      <c r="BI19" s="253"/>
      <c r="BJ19" s="253"/>
      <c r="BK19" s="253"/>
      <c r="BL19" s="253"/>
      <c r="BM19" s="253"/>
      <c r="BN19" s="253"/>
      <c r="BO19" s="253"/>
      <c r="BP19" s="253"/>
      <c r="BQ19" s="253"/>
      <c r="BR19" s="253"/>
      <c r="BS19" s="253"/>
      <c r="BT19" s="253"/>
      <c r="BU19" s="253"/>
      <c r="BV19" s="253"/>
      <c r="BW19" s="253"/>
      <c r="BX19" s="253"/>
      <c r="BY19" s="253"/>
      <c r="BZ19" s="253"/>
      <c r="CA19" s="253"/>
      <c r="CB19" s="253"/>
      <c r="CC19" s="253"/>
      <c r="CD19" s="253"/>
      <c r="CE19" s="253"/>
      <c r="CF19" s="253"/>
      <c r="CG19" s="253"/>
      <c r="CH19" s="253"/>
      <c r="CI19" s="253"/>
      <c r="CJ19" s="253"/>
      <c r="CK19" s="253"/>
      <c r="CL19" s="253"/>
      <c r="CM19" s="253"/>
      <c r="CN19" s="253"/>
      <c r="CO19" s="253"/>
      <c r="CP19" s="253"/>
      <c r="CQ19" s="253"/>
      <c r="CR19" s="253"/>
      <c r="CS19" s="253"/>
      <c r="CT19" s="253"/>
      <c r="CU19" s="253"/>
      <c r="CV19" s="253"/>
      <c r="CW19" s="253"/>
      <c r="CX19" s="253"/>
      <c r="CY19" s="253"/>
      <c r="CZ19" s="253"/>
      <c r="DA19" s="253"/>
      <c r="DB19" s="253"/>
      <c r="DC19" s="253"/>
      <c r="DD19" s="253"/>
      <c r="DE19" s="253"/>
      <c r="DF19" s="253"/>
      <c r="DG19" s="253"/>
      <c r="DH19" s="253"/>
      <c r="DI19" s="253"/>
      <c r="DJ19" s="253"/>
      <c r="DK19" s="253"/>
      <c r="DL19" s="253"/>
      <c r="DM19" s="253"/>
      <c r="DN19" s="253"/>
      <c r="DO19" s="253"/>
      <c r="DP19" s="253"/>
      <c r="DQ19" s="253"/>
      <c r="DR19" s="253"/>
      <c r="DS19" s="253"/>
      <c r="DT19" s="253"/>
      <c r="DU19" s="253"/>
      <c r="DV19" s="253"/>
      <c r="DW19" s="253"/>
      <c r="DX19" s="253"/>
      <c r="DY19" s="253"/>
      <c r="DZ19" s="253"/>
      <c r="EA19" s="253"/>
      <c r="EB19" s="253"/>
      <c r="EC19" s="253"/>
      <c r="ED19" s="253"/>
      <c r="EE19" s="253"/>
      <c r="EF19" s="253"/>
      <c r="EG19" s="253"/>
      <c r="EH19" s="253"/>
      <c r="EI19" s="253"/>
      <c r="EJ19" s="253"/>
      <c r="EK19" s="253"/>
      <c r="EL19" s="253"/>
      <c r="EM19" s="253"/>
      <c r="EN19" s="253"/>
      <c r="EO19" s="253"/>
      <c r="EP19" s="253"/>
      <c r="EQ19" s="253"/>
      <c r="ER19" s="253"/>
      <c r="ES19" s="253"/>
      <c r="ET19" s="253"/>
      <c r="EU19" s="253"/>
      <c r="EV19" s="253"/>
      <c r="EW19" s="253"/>
      <c r="EX19" s="253"/>
      <c r="EY19" s="253"/>
      <c r="EZ19" s="253"/>
      <c r="FA19" s="253"/>
      <c r="FB19" s="253"/>
      <c r="FC19" s="253"/>
      <c r="FD19" s="253"/>
      <c r="FE19" s="253"/>
      <c r="FF19" s="253"/>
      <c r="FG19" s="253"/>
      <c r="FH19" s="253"/>
      <c r="FI19" s="253"/>
      <c r="FJ19" s="253"/>
      <c r="FK19" s="253"/>
      <c r="FL19" s="253"/>
      <c r="FM19" s="253"/>
      <c r="FN19" s="253"/>
      <c r="FO19" s="253"/>
      <c r="FP19" s="253"/>
      <c r="FQ19" s="253"/>
      <c r="FR19" s="253"/>
      <c r="FS19" s="253"/>
      <c r="FT19" s="253"/>
      <c r="FU19" s="253"/>
      <c r="FV19" s="253"/>
      <c r="FW19" s="253"/>
      <c r="FX19" s="253"/>
      <c r="FY19" s="253"/>
      <c r="FZ19" s="253"/>
      <c r="GA19" s="253"/>
      <c r="GB19" s="253"/>
      <c r="GC19" s="253"/>
      <c r="GD19" s="253"/>
      <c r="GE19" s="253"/>
      <c r="GF19" s="253"/>
      <c r="GG19" s="253"/>
      <c r="GH19" s="253"/>
      <c r="GI19" s="253"/>
      <c r="GJ19" s="253"/>
      <c r="GK19" s="253"/>
      <c r="GL19" s="253"/>
      <c r="GM19" s="253"/>
      <c r="GN19" s="253"/>
      <c r="GO19" s="253"/>
      <c r="GP19" s="253"/>
      <c r="GQ19" s="253"/>
      <c r="GR19" s="253"/>
      <c r="GS19" s="253"/>
      <c r="GT19" s="253"/>
      <c r="GU19" s="253"/>
      <c r="GV19" s="253"/>
      <c r="GW19" s="253"/>
      <c r="GX19" s="253"/>
      <c r="GY19" s="253"/>
      <c r="GZ19" s="253"/>
      <c r="HA19" s="253"/>
      <c r="HB19" s="253"/>
      <c r="HC19" s="253"/>
      <c r="HD19" s="253"/>
      <c r="HE19" s="253"/>
      <c r="HF19" s="253"/>
      <c r="HG19" s="253"/>
      <c r="HH19" s="253"/>
      <c r="HI19" s="253"/>
      <c r="HJ19" s="253"/>
      <c r="HK19" s="253"/>
      <c r="HL19" s="253"/>
      <c r="HM19" s="253"/>
      <c r="HN19" s="253"/>
      <c r="HO19" s="253"/>
      <c r="HP19" s="253"/>
      <c r="HQ19" s="253"/>
      <c r="HR19" s="253"/>
      <c r="HS19" s="253"/>
      <c r="HT19" s="253"/>
      <c r="HU19" s="253"/>
      <c r="HV19" s="253"/>
      <c r="HW19" s="253"/>
      <c r="HX19" s="253"/>
      <c r="HY19" s="253"/>
      <c r="HZ19" s="253"/>
      <c r="IA19" s="253"/>
      <c r="IB19" s="253"/>
      <c r="IC19" s="253"/>
      <c r="ID19" s="253"/>
      <c r="IE19" s="253"/>
      <c r="IF19" s="253"/>
      <c r="IG19" s="253"/>
      <c r="IH19" s="253"/>
      <c r="II19" s="253"/>
      <c r="IJ19" s="253"/>
      <c r="IK19" s="253"/>
      <c r="IL19" s="253"/>
      <c r="IM19" s="253"/>
      <c r="IN19" s="253"/>
      <c r="IO19" s="253"/>
      <c r="IP19" s="253"/>
      <c r="IQ19" s="253"/>
      <c r="IR19" s="253"/>
      <c r="IS19" s="253"/>
      <c r="IT19" s="253"/>
      <c r="IU19" s="253"/>
      <c r="IV19" s="253"/>
      <c r="IW19" s="253"/>
      <c r="IX19" s="253"/>
      <c r="IY19" s="253"/>
      <c r="IZ19" s="253"/>
      <c r="JA19" s="253"/>
      <c r="JB19" s="253"/>
      <c r="JC19" s="253"/>
      <c r="JD19" s="253"/>
      <c r="JE19" s="253"/>
      <c r="JF19" s="253"/>
      <c r="JG19" s="253"/>
      <c r="JH19" s="253"/>
      <c r="JI19" s="253"/>
      <c r="JJ19" s="253"/>
      <c r="JK19" s="253"/>
      <c r="JL19" s="253"/>
      <c r="JM19" s="253"/>
      <c r="JN19" s="253"/>
      <c r="JO19" s="253"/>
      <c r="JP19" s="253"/>
      <c r="JQ19" s="253"/>
      <c r="JR19" s="253"/>
      <c r="JS19" s="253"/>
      <c r="JT19" s="253"/>
      <c r="JU19" s="253"/>
      <c r="JV19" s="253"/>
      <c r="JW19" s="253"/>
      <c r="JX19" s="253"/>
      <c r="JY19" s="253"/>
      <c r="JZ19" s="253"/>
      <c r="KA19" s="253"/>
      <c r="KB19" s="253"/>
      <c r="KC19" s="253"/>
      <c r="KD19" s="253"/>
      <c r="KE19" s="253"/>
      <c r="KF19" s="253"/>
      <c r="KG19" s="253"/>
      <c r="KH19" s="253"/>
      <c r="KI19" s="253"/>
      <c r="KJ19" s="253"/>
      <c r="KK19" s="253"/>
      <c r="KL19" s="253"/>
      <c r="KM19" s="253"/>
      <c r="KN19" s="253"/>
      <c r="KO19" s="253"/>
      <c r="KP19" s="253"/>
      <c r="KQ19" s="253"/>
      <c r="KR19" s="253"/>
      <c r="KS19" s="253"/>
      <c r="KT19" s="253"/>
      <c r="KU19" s="253"/>
      <c r="KV19" s="253"/>
      <c r="KW19" s="253"/>
      <c r="KX19" s="253"/>
      <c r="KY19" s="253"/>
      <c r="KZ19" s="253"/>
      <c r="LA19" s="253"/>
      <c r="LB19" s="253"/>
      <c r="LC19" s="253"/>
      <c r="LD19" s="253"/>
      <c r="LE19" s="253"/>
      <c r="LF19" s="253"/>
      <c r="LG19" s="253"/>
      <c r="LH19" s="253"/>
      <c r="LI19" s="253"/>
      <c r="LJ19" s="253"/>
      <c r="LK19" s="253"/>
      <c r="LL19" s="253"/>
      <c r="LM19" s="253"/>
      <c r="LN19" s="253"/>
      <c r="LO19" s="253"/>
      <c r="LP19" s="253"/>
      <c r="LQ19" s="253"/>
      <c r="LR19" s="253"/>
      <c r="LS19" s="253"/>
      <c r="LT19" s="253"/>
      <c r="LU19" s="253"/>
      <c r="LV19" s="253"/>
      <c r="LW19" s="253"/>
      <c r="LX19" s="253"/>
      <c r="LY19" s="253"/>
      <c r="LZ19" s="253"/>
      <c r="MA19" s="253"/>
      <c r="MB19" s="253"/>
      <c r="MC19" s="253"/>
      <c r="MD19" s="253"/>
      <c r="ME19" s="253"/>
      <c r="MF19" s="253"/>
      <c r="MG19" s="253"/>
      <c r="MH19" s="253"/>
      <c r="MI19" s="253"/>
      <c r="MJ19" s="253"/>
      <c r="MK19" s="253"/>
      <c r="ML19" s="253"/>
      <c r="MM19" s="253"/>
      <c r="MN19" s="253"/>
      <c r="MO19" s="253"/>
      <c r="MP19" s="253"/>
      <c r="MQ19" s="253"/>
      <c r="MR19" s="253"/>
      <c r="MS19" s="253"/>
      <c r="MT19" s="253"/>
      <c r="MU19" s="253"/>
      <c r="MV19" s="253"/>
      <c r="MW19" s="253"/>
      <c r="MX19" s="253"/>
      <c r="MY19" s="253"/>
      <c r="MZ19" s="253"/>
      <c r="NA19" s="253"/>
      <c r="NB19" s="253"/>
      <c r="NC19" s="253"/>
      <c r="ND19" s="253"/>
      <c r="NE19" s="253"/>
      <c r="NF19" s="253"/>
      <c r="NG19" s="253"/>
      <c r="NH19" s="253"/>
      <c r="NI19" s="253"/>
      <c r="NJ19" s="253"/>
      <c r="NK19" s="253"/>
      <c r="NL19" s="253"/>
      <c r="NM19" s="253"/>
      <c r="NN19" s="253"/>
      <c r="NO19" s="253"/>
      <c r="NP19" s="253"/>
      <c r="NQ19" s="253"/>
      <c r="NR19" s="253"/>
      <c r="NS19" s="253"/>
      <c r="NT19" s="253"/>
      <c r="NU19" s="253"/>
      <c r="NV19" s="253"/>
      <c r="NW19" s="253"/>
      <c r="NX19" s="253"/>
      <c r="NY19" s="253"/>
      <c r="NZ19" s="253"/>
      <c r="OA19" s="253"/>
      <c r="OB19" s="253"/>
      <c r="OC19" s="253"/>
      <c r="OD19" s="253"/>
      <c r="OE19" s="253"/>
      <c r="OF19" s="253"/>
      <c r="OG19" s="253"/>
      <c r="OH19" s="253"/>
      <c r="OI19" s="253"/>
      <c r="OJ19" s="253"/>
      <c r="OK19" s="253"/>
      <c r="OL19" s="253"/>
      <c r="OM19" s="253"/>
      <c r="ON19" s="253"/>
      <c r="OO19" s="253"/>
      <c r="OP19" s="253"/>
      <c r="OQ19" s="253"/>
      <c r="OR19" s="253"/>
      <c r="OS19" s="253"/>
      <c r="OT19" s="253"/>
      <c r="OU19" s="253"/>
      <c r="OV19" s="253"/>
      <c r="OW19" s="253"/>
      <c r="OX19" s="253"/>
      <c r="OY19" s="253"/>
      <c r="OZ19" s="253"/>
      <c r="PA19" s="253"/>
      <c r="PB19" s="253"/>
      <c r="PC19" s="253"/>
      <c r="PD19" s="253"/>
      <c r="PE19" s="253"/>
      <c r="PF19" s="253"/>
      <c r="PG19" s="253"/>
      <c r="PH19" s="253"/>
      <c r="PI19" s="253"/>
      <c r="PJ19" s="253"/>
      <c r="PK19" s="253"/>
      <c r="PL19" s="253"/>
      <c r="PM19" s="253"/>
      <c r="PN19" s="253"/>
      <c r="PO19" s="253"/>
      <c r="PP19" s="253"/>
      <c r="PQ19" s="253"/>
      <c r="PR19" s="253"/>
      <c r="PS19" s="253"/>
      <c r="PT19" s="253"/>
      <c r="PU19" s="253"/>
      <c r="PV19" s="253"/>
      <c r="PW19" s="253"/>
      <c r="PX19" s="253"/>
      <c r="PY19" s="253"/>
      <c r="PZ19" s="253"/>
      <c r="QA19" s="253"/>
      <c r="QB19" s="253"/>
      <c r="QC19" s="253"/>
      <c r="QD19" s="253"/>
      <c r="QE19" s="253"/>
      <c r="QF19" s="253"/>
      <c r="QG19" s="253"/>
      <c r="QH19" s="253"/>
      <c r="QI19" s="253"/>
      <c r="QJ19" s="253"/>
      <c r="QK19" s="253"/>
      <c r="QL19" s="253"/>
      <c r="QM19" s="253"/>
      <c r="QN19" s="253"/>
      <c r="QO19" s="253"/>
      <c r="QP19" s="253"/>
      <c r="QQ19" s="253"/>
      <c r="QR19" s="253"/>
      <c r="QS19" s="253"/>
      <c r="QT19" s="253"/>
      <c r="QU19" s="253"/>
      <c r="QV19" s="253"/>
      <c r="QW19" s="253"/>
      <c r="QX19" s="253"/>
      <c r="QY19" s="253"/>
      <c r="QZ19" s="253"/>
      <c r="RA19" s="253"/>
      <c r="RB19" s="253"/>
      <c r="RC19" s="253"/>
      <c r="RD19" s="253"/>
      <c r="RE19" s="253"/>
      <c r="RF19" s="253"/>
      <c r="RG19" s="253"/>
      <c r="RH19" s="253"/>
      <c r="RI19" s="253"/>
      <c r="RJ19" s="253"/>
      <c r="RK19" s="253"/>
      <c r="RL19" s="253"/>
      <c r="RM19" s="253"/>
      <c r="RN19" s="253"/>
      <c r="RO19" s="253"/>
      <c r="RP19" s="253"/>
      <c r="RQ19" s="253"/>
      <c r="RR19" s="253"/>
      <c r="RS19" s="253"/>
      <c r="RT19" s="253"/>
      <c r="RU19" s="253"/>
      <c r="RV19" s="253"/>
      <c r="RW19" s="253"/>
      <c r="RX19" s="253"/>
      <c r="RY19" s="253"/>
      <c r="RZ19" s="253"/>
      <c r="SA19" s="253"/>
      <c r="SB19" s="253"/>
      <c r="SC19" s="253"/>
      <c r="SD19" s="253"/>
      <c r="SE19" s="253"/>
      <c r="SF19" s="253"/>
      <c r="SG19" s="253"/>
      <c r="SH19" s="253"/>
      <c r="SI19" s="253"/>
      <c r="SJ19" s="253"/>
      <c r="SK19" s="253"/>
      <c r="SL19" s="253"/>
      <c r="SM19" s="253"/>
      <c r="SN19" s="253"/>
      <c r="SO19" s="253"/>
      <c r="SP19" s="253"/>
      <c r="SQ19" s="253"/>
      <c r="SR19" s="253"/>
      <c r="SS19" s="253"/>
      <c r="ST19" s="253"/>
      <c r="SU19" s="253"/>
      <c r="SV19" s="253"/>
      <c r="SW19" s="253"/>
      <c r="SX19" s="253"/>
      <c r="SY19" s="253"/>
      <c r="SZ19" s="253"/>
      <c r="TA19" s="253"/>
      <c r="TB19" s="253"/>
      <c r="TC19" s="253"/>
      <c r="TD19" s="253"/>
      <c r="TE19" s="253"/>
      <c r="TF19" s="253"/>
      <c r="TG19" s="253"/>
      <c r="TH19" s="253"/>
      <c r="TI19" s="253"/>
      <c r="TJ19" s="253"/>
      <c r="TK19" s="253"/>
      <c r="TL19" s="253"/>
      <c r="TM19" s="253"/>
      <c r="TN19" s="253"/>
      <c r="TO19" s="253"/>
      <c r="TP19" s="253"/>
      <c r="TQ19" s="253"/>
      <c r="TR19" s="253"/>
      <c r="TS19" s="253"/>
      <c r="TT19" s="253"/>
      <c r="TU19" s="253"/>
      <c r="TV19" s="253"/>
      <c r="TW19" s="253"/>
      <c r="TX19" s="253"/>
      <c r="TY19" s="253"/>
      <c r="TZ19" s="253"/>
      <c r="UA19" s="253"/>
      <c r="UB19" s="253"/>
      <c r="UC19" s="253"/>
      <c r="UD19" s="253"/>
      <c r="UE19" s="253"/>
      <c r="UF19" s="253"/>
      <c r="UG19" s="253"/>
      <c r="UH19" s="253"/>
      <c r="UI19" s="253"/>
      <c r="UJ19" s="253"/>
      <c r="UK19" s="253"/>
      <c r="UL19" s="253"/>
      <c r="UM19" s="253"/>
      <c r="UN19" s="253"/>
      <c r="UO19" s="253"/>
      <c r="UP19" s="253"/>
      <c r="UQ19" s="253"/>
      <c r="UR19" s="253"/>
      <c r="US19" s="253"/>
      <c r="UT19" s="253"/>
      <c r="UU19" s="253"/>
      <c r="UV19" s="253"/>
      <c r="UW19" s="253"/>
      <c r="UX19" s="253"/>
      <c r="UY19" s="253"/>
      <c r="UZ19" s="253"/>
      <c r="VA19" s="253"/>
      <c r="VB19" s="253"/>
      <c r="VC19" s="253"/>
      <c r="VD19" s="253"/>
      <c r="VE19" s="253"/>
      <c r="VF19" s="253"/>
      <c r="VG19" s="253"/>
      <c r="VH19" s="253"/>
      <c r="VI19" s="253"/>
      <c r="VJ19" s="253"/>
      <c r="VK19" s="253"/>
      <c r="VL19" s="253"/>
      <c r="VM19" s="253"/>
      <c r="VN19" s="253"/>
      <c r="VO19" s="253"/>
      <c r="VP19" s="253"/>
      <c r="VQ19" s="253"/>
      <c r="VR19" s="253"/>
      <c r="VS19" s="253"/>
      <c r="VT19" s="253"/>
      <c r="VU19" s="253"/>
      <c r="VV19" s="253"/>
      <c r="VW19" s="253"/>
      <c r="VX19" s="253"/>
      <c r="VY19" s="253"/>
      <c r="VZ19" s="253"/>
      <c r="WA19" s="253"/>
      <c r="WB19" s="253"/>
      <c r="WC19" s="253"/>
      <c r="WD19" s="253"/>
      <c r="WE19" s="253"/>
      <c r="WF19" s="253"/>
      <c r="WG19" s="253"/>
      <c r="WH19" s="253"/>
      <c r="WI19" s="253"/>
      <c r="WJ19" s="253"/>
      <c r="WK19" s="253"/>
      <c r="WL19" s="253"/>
      <c r="WM19" s="253"/>
      <c r="WN19" s="253"/>
      <c r="WO19" s="253"/>
      <c r="WP19" s="253"/>
      <c r="WQ19" s="253"/>
      <c r="WR19" s="253"/>
      <c r="WS19" s="253"/>
      <c r="WT19" s="253"/>
      <c r="WU19" s="253"/>
      <c r="WV19" s="253"/>
      <c r="WW19" s="253"/>
      <c r="WX19" s="253"/>
      <c r="WY19" s="253"/>
      <c r="WZ19" s="253"/>
      <c r="XA19" s="253"/>
      <c r="XB19" s="253"/>
      <c r="XC19" s="253"/>
      <c r="XD19" s="253"/>
      <c r="XE19" s="253"/>
      <c r="XF19" s="253"/>
      <c r="XG19" s="253"/>
      <c r="XH19" s="253"/>
      <c r="XI19" s="253"/>
      <c r="XJ19" s="253"/>
      <c r="XK19" s="253"/>
      <c r="XL19" s="253"/>
      <c r="XM19" s="253"/>
      <c r="XN19" s="253"/>
      <c r="XO19" s="253"/>
      <c r="XP19" s="253"/>
      <c r="XQ19" s="253"/>
      <c r="XR19" s="253"/>
      <c r="XS19" s="253"/>
      <c r="XT19" s="253"/>
      <c r="XU19" s="253"/>
      <c r="XV19" s="253"/>
      <c r="XW19" s="253"/>
      <c r="XX19" s="253"/>
      <c r="XY19" s="253"/>
      <c r="XZ19" s="253"/>
      <c r="YA19" s="253"/>
      <c r="YB19" s="253"/>
      <c r="YC19" s="253"/>
      <c r="YD19" s="253"/>
      <c r="YE19" s="253"/>
      <c r="YF19" s="253"/>
      <c r="YG19" s="253"/>
      <c r="YH19" s="253"/>
      <c r="YI19" s="253"/>
      <c r="YJ19" s="253"/>
      <c r="YK19" s="253"/>
      <c r="YL19" s="253"/>
      <c r="YM19" s="253"/>
      <c r="YN19" s="253"/>
      <c r="YO19" s="253"/>
      <c r="YP19" s="253"/>
      <c r="YQ19" s="253"/>
      <c r="YR19" s="253"/>
      <c r="YS19" s="253"/>
      <c r="YT19" s="253"/>
      <c r="YU19" s="253"/>
      <c r="YV19" s="253"/>
      <c r="YW19" s="253"/>
      <c r="YX19" s="253"/>
      <c r="YY19" s="253"/>
      <c r="YZ19" s="253"/>
      <c r="ZA19" s="253"/>
      <c r="ZB19" s="253"/>
      <c r="ZC19" s="253"/>
      <c r="ZD19" s="253"/>
      <c r="ZE19" s="253"/>
      <c r="ZF19" s="253"/>
      <c r="ZG19" s="253"/>
      <c r="ZH19" s="253"/>
      <c r="ZI19" s="253"/>
      <c r="ZJ19" s="253"/>
      <c r="ZK19" s="253"/>
      <c r="ZL19" s="253"/>
      <c r="ZM19" s="253"/>
      <c r="ZN19" s="253"/>
      <c r="ZO19" s="253"/>
      <c r="ZP19" s="253"/>
      <c r="ZQ19" s="253"/>
      <c r="ZR19" s="253"/>
      <c r="ZS19" s="253"/>
      <c r="ZT19" s="253"/>
      <c r="ZU19" s="253"/>
      <c r="ZV19" s="253"/>
      <c r="ZW19" s="253"/>
      <c r="ZX19" s="253"/>
      <c r="ZY19" s="253"/>
      <c r="ZZ19" s="253"/>
      <c r="AAA19" s="253"/>
      <c r="AAB19" s="253"/>
      <c r="AAC19" s="253"/>
      <c r="AAD19" s="253"/>
      <c r="AAE19" s="253"/>
      <c r="AAF19" s="253"/>
      <c r="AAG19" s="253"/>
      <c r="AAH19" s="253"/>
      <c r="AAI19" s="253"/>
      <c r="AAJ19" s="253"/>
      <c r="AAK19" s="253"/>
      <c r="AAL19" s="253"/>
      <c r="AAM19" s="253"/>
      <c r="AAN19" s="253"/>
      <c r="AAO19" s="253"/>
      <c r="AAP19" s="253"/>
      <c r="AAQ19" s="253"/>
      <c r="AAR19" s="253"/>
      <c r="AAS19" s="253"/>
      <c r="AAT19" s="253"/>
      <c r="AAU19" s="253"/>
      <c r="AAV19" s="253"/>
      <c r="AAW19" s="253"/>
      <c r="AAX19" s="253"/>
      <c r="AAY19" s="253"/>
      <c r="AAZ19" s="253"/>
      <c r="ABA19" s="253"/>
      <c r="ABB19" s="253"/>
      <c r="ABC19" s="253"/>
      <c r="ABD19" s="253"/>
      <c r="ABE19" s="253"/>
      <c r="ABF19" s="253"/>
      <c r="ABG19" s="253"/>
      <c r="ABH19" s="253"/>
      <c r="ABI19" s="253"/>
      <c r="ABJ19" s="253"/>
      <c r="ABK19" s="253"/>
      <c r="ABL19" s="253"/>
      <c r="ABM19" s="253"/>
      <c r="ABN19" s="253"/>
      <c r="ABO19" s="253"/>
      <c r="ABP19" s="253"/>
      <c r="ABQ19" s="253"/>
      <c r="ABR19" s="253"/>
      <c r="ABS19" s="253"/>
      <c r="ABT19" s="253"/>
      <c r="ABU19" s="253"/>
      <c r="ABV19" s="253"/>
      <c r="ABW19" s="253"/>
      <c r="ABX19" s="253"/>
      <c r="ABY19" s="253"/>
      <c r="ABZ19" s="253"/>
      <c r="ACA19" s="253"/>
      <c r="ACB19" s="253"/>
      <c r="ACC19" s="253"/>
      <c r="ACD19" s="253"/>
      <c r="ACE19" s="253"/>
      <c r="ACF19" s="253"/>
      <c r="ACG19" s="253"/>
      <c r="ACH19" s="253"/>
      <c r="ACI19" s="253"/>
      <c r="ACJ19" s="253"/>
      <c r="ACK19" s="253"/>
      <c r="ACL19" s="253"/>
      <c r="ACM19" s="253"/>
      <c r="ACN19" s="253"/>
      <c r="ACO19" s="253"/>
      <c r="ACP19" s="253"/>
      <c r="ACQ19" s="253"/>
      <c r="ACR19" s="253"/>
      <c r="ACS19" s="253"/>
      <c r="ACT19" s="253"/>
      <c r="ACU19" s="253"/>
      <c r="ACV19" s="253"/>
      <c r="ACW19" s="253"/>
      <c r="ACX19" s="253"/>
      <c r="ACY19" s="253"/>
      <c r="ACZ19" s="253"/>
      <c r="ADA19" s="253"/>
      <c r="ADB19" s="253"/>
      <c r="ADC19" s="253"/>
      <c r="ADD19" s="253"/>
      <c r="ADE19" s="253"/>
      <c r="ADF19" s="253"/>
      <c r="ADG19" s="253"/>
      <c r="ADH19" s="253"/>
      <c r="ADI19" s="253"/>
      <c r="ADJ19" s="253"/>
      <c r="ADK19" s="253"/>
      <c r="ADL19" s="253"/>
      <c r="ADM19" s="253"/>
      <c r="ADN19" s="253"/>
      <c r="ADO19" s="253"/>
      <c r="ADP19" s="253"/>
      <c r="ADQ19" s="253"/>
      <c r="ADR19" s="253"/>
      <c r="ADS19" s="253"/>
      <c r="ADT19" s="253"/>
      <c r="ADU19" s="253"/>
      <c r="ADV19" s="253"/>
      <c r="ADW19" s="253"/>
      <c r="ADX19" s="253"/>
      <c r="ADY19" s="253"/>
      <c r="ADZ19" s="253"/>
      <c r="AEA19" s="253"/>
      <c r="AEB19" s="253"/>
      <c r="AEC19" s="253"/>
      <c r="AED19" s="253"/>
      <c r="AEE19" s="253"/>
      <c r="AEF19" s="253"/>
      <c r="AEG19" s="253"/>
      <c r="AEH19" s="253"/>
      <c r="AEI19" s="253"/>
      <c r="AEJ19" s="253"/>
      <c r="AEK19" s="253"/>
      <c r="AEL19" s="253"/>
      <c r="AEM19" s="253"/>
      <c r="AEN19" s="253"/>
      <c r="AEO19" s="253"/>
      <c r="AEP19" s="253"/>
      <c r="AEQ19" s="253"/>
      <c r="AER19" s="253"/>
      <c r="AES19" s="253"/>
      <c r="AET19" s="253"/>
      <c r="AEU19" s="253"/>
      <c r="AEV19" s="253"/>
      <c r="AEW19" s="253"/>
      <c r="AEX19" s="253"/>
      <c r="AEY19" s="253"/>
      <c r="AEZ19" s="253"/>
      <c r="AFA19" s="253"/>
      <c r="AFB19" s="253"/>
      <c r="AFC19" s="253"/>
      <c r="AFD19" s="253"/>
      <c r="AFE19" s="253"/>
      <c r="AFF19" s="253"/>
      <c r="AFG19" s="253"/>
      <c r="AFH19" s="253"/>
      <c r="AFI19" s="253"/>
      <c r="AFJ19" s="253"/>
      <c r="AFK19" s="253"/>
      <c r="AFL19" s="253"/>
      <c r="AFM19" s="253"/>
      <c r="AFN19" s="253"/>
      <c r="AFO19" s="253"/>
      <c r="AFP19" s="253"/>
      <c r="AFQ19" s="253"/>
      <c r="AFR19" s="253"/>
      <c r="AFS19" s="253"/>
      <c r="AFT19" s="253"/>
      <c r="AFU19" s="253"/>
      <c r="AFV19" s="253"/>
      <c r="AFW19" s="253"/>
      <c r="AFX19" s="253"/>
      <c r="AFY19" s="253"/>
      <c r="AFZ19" s="253"/>
      <c r="AGA19" s="253"/>
      <c r="AGB19" s="253"/>
      <c r="AGC19" s="253"/>
      <c r="AGD19" s="253"/>
      <c r="AGE19" s="253"/>
      <c r="AGF19" s="253"/>
      <c r="AGG19" s="253"/>
      <c r="AGH19" s="253"/>
      <c r="AGI19" s="253"/>
      <c r="AGJ19" s="253"/>
      <c r="AGK19" s="253"/>
      <c r="AGL19" s="253"/>
      <c r="AGM19" s="253"/>
      <c r="AGN19" s="253"/>
      <c r="AGO19" s="253"/>
      <c r="AGP19" s="253"/>
      <c r="AGQ19" s="253"/>
      <c r="AGR19" s="253"/>
      <c r="AGS19" s="253"/>
      <c r="AGT19" s="253"/>
      <c r="AGU19" s="253"/>
      <c r="AGV19" s="253"/>
      <c r="AGW19" s="253"/>
      <c r="AGX19" s="253"/>
      <c r="AGY19" s="253"/>
      <c r="AGZ19" s="253"/>
      <c r="AHA19" s="253"/>
      <c r="AHB19" s="253"/>
      <c r="AHC19" s="253"/>
      <c r="AHD19" s="253"/>
      <c r="AHE19" s="253"/>
      <c r="AHF19" s="253"/>
      <c r="AHG19" s="253"/>
      <c r="AHH19" s="253"/>
      <c r="AHI19" s="253"/>
      <c r="AHJ19" s="253"/>
      <c r="AHK19" s="253"/>
      <c r="AHL19" s="253"/>
      <c r="AHM19" s="253"/>
      <c r="AHN19" s="253"/>
      <c r="AHO19" s="253"/>
      <c r="AHP19" s="253"/>
      <c r="AHQ19" s="253"/>
      <c r="AHR19" s="253"/>
      <c r="AHS19" s="253"/>
      <c r="AHT19" s="253"/>
      <c r="AHU19" s="253"/>
      <c r="AHV19" s="253"/>
      <c r="AHW19" s="253"/>
      <c r="AHX19" s="253"/>
      <c r="AHY19" s="253"/>
      <c r="AHZ19" s="253"/>
      <c r="AIA19" s="253"/>
      <c r="AIB19" s="253"/>
      <c r="AIC19" s="253"/>
      <c r="AID19" s="253"/>
      <c r="AIE19" s="253"/>
      <c r="AIF19" s="253"/>
      <c r="AIG19" s="253"/>
      <c r="AIH19" s="253"/>
      <c r="AII19" s="253"/>
      <c r="AIJ19" s="253"/>
      <c r="AIK19" s="253"/>
      <c r="AIL19" s="253"/>
      <c r="AIM19" s="253"/>
      <c r="AIN19" s="253"/>
      <c r="AIO19" s="253"/>
      <c r="AIP19" s="253"/>
      <c r="AIQ19" s="253"/>
      <c r="AIR19" s="253"/>
      <c r="AIS19" s="253"/>
      <c r="AIT19" s="253"/>
      <c r="AIU19" s="253"/>
      <c r="AIV19" s="253"/>
      <c r="AIW19" s="253"/>
      <c r="AIX19" s="253"/>
      <c r="AIY19" s="253"/>
      <c r="AIZ19" s="253"/>
      <c r="AJA19" s="253"/>
      <c r="AJB19" s="253"/>
      <c r="AJC19" s="253"/>
      <c r="AJD19" s="253"/>
      <c r="AJE19" s="253"/>
      <c r="AJF19" s="253"/>
      <c r="AJG19" s="253"/>
      <c r="AJH19" s="253"/>
      <c r="AJI19" s="253"/>
      <c r="AJJ19" s="253"/>
      <c r="AJK19" s="253"/>
      <c r="AJL19" s="253"/>
      <c r="AJM19" s="253"/>
      <c r="AJN19" s="253"/>
      <c r="AJO19" s="253"/>
      <c r="AJP19" s="253"/>
      <c r="AJQ19" s="253"/>
      <c r="AJR19" s="253"/>
      <c r="AJS19" s="253"/>
      <c r="AJT19" s="253"/>
      <c r="AJU19" s="253"/>
      <c r="AJV19" s="253"/>
      <c r="AJW19" s="253"/>
      <c r="AJX19" s="253"/>
      <c r="AJY19" s="253"/>
      <c r="AJZ19" s="253"/>
      <c r="AKA19" s="253"/>
      <c r="AKB19" s="253"/>
      <c r="AKC19" s="253"/>
      <c r="AKD19" s="253"/>
      <c r="AKE19" s="253"/>
      <c r="AKF19" s="253"/>
      <c r="AKG19" s="253"/>
      <c r="AKH19" s="253"/>
      <c r="AKI19" s="253"/>
      <c r="AKJ19" s="253"/>
      <c r="AKK19" s="253"/>
      <c r="AKL19" s="253"/>
      <c r="AKM19" s="253"/>
      <c r="AKN19" s="253"/>
      <c r="AKO19" s="253"/>
      <c r="AKP19" s="253"/>
      <c r="AKQ19" s="253"/>
      <c r="AKR19" s="253"/>
      <c r="AKS19" s="253"/>
      <c r="AKT19" s="253"/>
      <c r="AKU19" s="253"/>
      <c r="AKV19" s="253"/>
      <c r="AKW19" s="253"/>
      <c r="AKX19" s="253"/>
      <c r="AKY19" s="253"/>
      <c r="AKZ19" s="253"/>
      <c r="ALA19" s="253"/>
      <c r="ALB19" s="253"/>
      <c r="ALC19" s="253"/>
      <c r="ALD19" s="253"/>
      <c r="ALE19" s="253"/>
      <c r="ALF19" s="253"/>
      <c r="ALG19" s="253"/>
      <c r="ALH19" s="253"/>
      <c r="ALI19" s="253"/>
      <c r="ALJ19" s="253"/>
      <c r="ALK19" s="253"/>
      <c r="ALL19" s="253"/>
      <c r="ALM19" s="253"/>
      <c r="ALN19" s="253"/>
      <c r="ALO19" s="253"/>
      <c r="ALP19" s="253"/>
      <c r="ALQ19" s="253"/>
      <c r="ALR19" s="253"/>
      <c r="ALS19" s="253"/>
      <c r="ALT19" s="253"/>
      <c r="ALU19" s="253"/>
      <c r="ALV19" s="253"/>
      <c r="ALW19" s="253"/>
      <c r="ALX19" s="253"/>
      <c r="ALY19" s="253"/>
      <c r="ALZ19" s="253"/>
      <c r="AMA19" s="253"/>
      <c r="AMB19" s="253"/>
      <c r="AMC19" s="253"/>
      <c r="AMD19" s="253"/>
      <c r="AME19" s="253"/>
      <c r="AMF19" s="253"/>
      <c r="AMG19" s="253"/>
      <c r="AMH19" s="253"/>
      <c r="AMI19" s="253"/>
      <c r="AMJ19" s="253"/>
    </row>
    <row r="20" spans="1:1024" s="252" customFormat="1" ht="11.25">
      <c r="A20" s="264" t="s">
        <v>147</v>
      </c>
      <c r="B20" s="273">
        <f>B11-B12-B10</f>
        <v>0</v>
      </c>
      <c r="C20" s="273">
        <f>C11-C12-C10</f>
        <v>0</v>
      </c>
      <c r="D20" s="273">
        <f>D11-D12-D10</f>
        <v>0</v>
      </c>
      <c r="F20" s="253"/>
      <c r="G20" s="253"/>
      <c r="H20" s="253"/>
      <c r="I20" s="253"/>
      <c r="J20" s="253"/>
      <c r="K20" s="253"/>
      <c r="L20" s="253"/>
      <c r="M20" s="253"/>
      <c r="N20" s="253"/>
      <c r="O20" s="253"/>
      <c r="P20" s="253"/>
      <c r="Q20" s="253"/>
      <c r="R20" s="253"/>
      <c r="S20" s="253"/>
      <c r="T20" s="253"/>
      <c r="U20" s="253"/>
      <c r="V20" s="253"/>
      <c r="W20" s="253"/>
      <c r="X20" s="253"/>
      <c r="Y20" s="253"/>
      <c r="Z20" s="253"/>
      <c r="AA20" s="253"/>
      <c r="AB20" s="253"/>
      <c r="AC20" s="253"/>
      <c r="AD20" s="253"/>
      <c r="AE20" s="253"/>
      <c r="AF20" s="253"/>
      <c r="AG20" s="253"/>
      <c r="AH20" s="253"/>
      <c r="AI20" s="253"/>
      <c r="AJ20" s="253"/>
      <c r="AK20" s="253"/>
      <c r="AL20" s="253"/>
      <c r="AM20" s="253"/>
      <c r="AN20" s="253"/>
      <c r="AO20" s="253"/>
      <c r="AP20" s="253"/>
      <c r="AQ20" s="253"/>
      <c r="AR20" s="253"/>
      <c r="AS20" s="253"/>
      <c r="AT20" s="253"/>
      <c r="AU20" s="253"/>
      <c r="AV20" s="253"/>
      <c r="AW20" s="253"/>
      <c r="AX20" s="253"/>
      <c r="AY20" s="253"/>
      <c r="AZ20" s="253"/>
      <c r="BA20" s="253"/>
      <c r="BB20" s="253"/>
      <c r="BC20" s="253"/>
      <c r="BD20" s="253"/>
      <c r="BE20" s="253"/>
      <c r="BF20" s="253"/>
      <c r="BG20" s="253"/>
      <c r="BH20" s="253"/>
      <c r="BI20" s="253"/>
      <c r="BJ20" s="253"/>
      <c r="BK20" s="253"/>
      <c r="BL20" s="253"/>
      <c r="BM20" s="253"/>
      <c r="BN20" s="253"/>
      <c r="BO20" s="253"/>
      <c r="BP20" s="253"/>
      <c r="BQ20" s="253"/>
      <c r="BR20" s="253"/>
      <c r="BS20" s="253"/>
      <c r="BT20" s="253"/>
      <c r="BU20" s="253"/>
      <c r="BV20" s="253"/>
      <c r="BW20" s="253"/>
      <c r="BX20" s="253"/>
      <c r="BY20" s="253"/>
      <c r="BZ20" s="253"/>
      <c r="CA20" s="253"/>
      <c r="CB20" s="253"/>
      <c r="CC20" s="253"/>
      <c r="CD20" s="253"/>
      <c r="CE20" s="253"/>
      <c r="CF20" s="253"/>
      <c r="CG20" s="253"/>
      <c r="CH20" s="253"/>
      <c r="CI20" s="253"/>
      <c r="CJ20" s="253"/>
      <c r="CK20" s="253"/>
      <c r="CL20" s="253"/>
      <c r="CM20" s="253"/>
      <c r="CN20" s="253"/>
      <c r="CO20" s="253"/>
      <c r="CP20" s="253"/>
      <c r="CQ20" s="253"/>
      <c r="CR20" s="253"/>
      <c r="CS20" s="253"/>
      <c r="CT20" s="253"/>
      <c r="CU20" s="253"/>
      <c r="CV20" s="253"/>
      <c r="CW20" s="253"/>
      <c r="CX20" s="253"/>
      <c r="CY20" s="253"/>
      <c r="CZ20" s="253"/>
      <c r="DA20" s="253"/>
      <c r="DB20" s="253"/>
      <c r="DC20" s="253"/>
      <c r="DD20" s="253"/>
      <c r="DE20" s="253"/>
      <c r="DF20" s="253"/>
      <c r="DG20" s="253"/>
      <c r="DH20" s="253"/>
      <c r="DI20" s="253"/>
      <c r="DJ20" s="253"/>
      <c r="DK20" s="253"/>
      <c r="DL20" s="253"/>
      <c r="DM20" s="253"/>
      <c r="DN20" s="253"/>
      <c r="DO20" s="253"/>
      <c r="DP20" s="253"/>
      <c r="DQ20" s="253"/>
      <c r="DR20" s="253"/>
      <c r="DS20" s="253"/>
      <c r="DT20" s="253"/>
      <c r="DU20" s="253"/>
      <c r="DV20" s="253"/>
      <c r="DW20" s="253"/>
      <c r="DX20" s="253"/>
      <c r="DY20" s="253"/>
      <c r="DZ20" s="253"/>
      <c r="EA20" s="253"/>
      <c r="EB20" s="253"/>
      <c r="EC20" s="253"/>
      <c r="ED20" s="253"/>
      <c r="EE20" s="253"/>
      <c r="EF20" s="253"/>
      <c r="EG20" s="253"/>
      <c r="EH20" s="253"/>
      <c r="EI20" s="253"/>
      <c r="EJ20" s="253"/>
      <c r="EK20" s="253"/>
      <c r="EL20" s="253"/>
      <c r="EM20" s="253"/>
      <c r="EN20" s="253"/>
      <c r="EO20" s="253"/>
      <c r="EP20" s="253"/>
      <c r="EQ20" s="253"/>
      <c r="ER20" s="253"/>
      <c r="ES20" s="253"/>
      <c r="ET20" s="253"/>
      <c r="EU20" s="253"/>
      <c r="EV20" s="253"/>
      <c r="EW20" s="253"/>
      <c r="EX20" s="253"/>
      <c r="EY20" s="253"/>
      <c r="EZ20" s="253"/>
      <c r="FA20" s="253"/>
      <c r="FB20" s="253"/>
      <c r="FC20" s="253"/>
      <c r="FD20" s="253"/>
      <c r="FE20" s="253"/>
      <c r="FF20" s="253"/>
      <c r="FG20" s="253"/>
      <c r="FH20" s="253"/>
      <c r="FI20" s="253"/>
      <c r="FJ20" s="253"/>
      <c r="FK20" s="253"/>
      <c r="FL20" s="253"/>
      <c r="FM20" s="253"/>
      <c r="FN20" s="253"/>
      <c r="FO20" s="253"/>
      <c r="FP20" s="253"/>
      <c r="FQ20" s="253"/>
      <c r="FR20" s="253"/>
      <c r="FS20" s="253"/>
      <c r="FT20" s="253"/>
      <c r="FU20" s="253"/>
      <c r="FV20" s="253"/>
      <c r="FW20" s="253"/>
      <c r="FX20" s="253"/>
      <c r="FY20" s="253"/>
      <c r="FZ20" s="253"/>
      <c r="GA20" s="253"/>
      <c r="GB20" s="253"/>
      <c r="GC20" s="253"/>
      <c r="GD20" s="253"/>
      <c r="GE20" s="253"/>
      <c r="GF20" s="253"/>
      <c r="GG20" s="253"/>
      <c r="GH20" s="253"/>
      <c r="GI20" s="253"/>
      <c r="GJ20" s="253"/>
      <c r="GK20" s="253"/>
      <c r="GL20" s="253"/>
      <c r="GM20" s="253"/>
      <c r="GN20" s="253"/>
      <c r="GO20" s="253"/>
      <c r="GP20" s="253"/>
      <c r="GQ20" s="253"/>
      <c r="GR20" s="253"/>
      <c r="GS20" s="253"/>
      <c r="GT20" s="253"/>
      <c r="GU20" s="253"/>
      <c r="GV20" s="253"/>
      <c r="GW20" s="253"/>
      <c r="GX20" s="253"/>
      <c r="GY20" s="253"/>
      <c r="GZ20" s="253"/>
      <c r="HA20" s="253"/>
      <c r="HB20" s="253"/>
      <c r="HC20" s="253"/>
      <c r="HD20" s="253"/>
      <c r="HE20" s="253"/>
      <c r="HF20" s="253"/>
      <c r="HG20" s="253"/>
      <c r="HH20" s="253"/>
      <c r="HI20" s="253"/>
      <c r="HJ20" s="253"/>
      <c r="HK20" s="253"/>
      <c r="HL20" s="253"/>
      <c r="HM20" s="253"/>
      <c r="HN20" s="253"/>
      <c r="HO20" s="253"/>
      <c r="HP20" s="253"/>
      <c r="HQ20" s="253"/>
      <c r="HR20" s="253"/>
      <c r="HS20" s="253"/>
      <c r="HT20" s="253"/>
      <c r="HU20" s="253"/>
      <c r="HV20" s="253"/>
      <c r="HW20" s="253"/>
      <c r="HX20" s="253"/>
      <c r="HY20" s="253"/>
      <c r="HZ20" s="253"/>
      <c r="IA20" s="253"/>
      <c r="IB20" s="253"/>
      <c r="IC20" s="253"/>
      <c r="ID20" s="253"/>
      <c r="IE20" s="253"/>
      <c r="IF20" s="253"/>
      <c r="IG20" s="253"/>
      <c r="IH20" s="253"/>
      <c r="II20" s="253"/>
      <c r="IJ20" s="253"/>
      <c r="IK20" s="253"/>
      <c r="IL20" s="253"/>
      <c r="IM20" s="253"/>
      <c r="IN20" s="253"/>
      <c r="IO20" s="253"/>
      <c r="IP20" s="253"/>
      <c r="IQ20" s="253"/>
      <c r="IR20" s="253"/>
      <c r="IS20" s="253"/>
      <c r="IT20" s="253"/>
      <c r="IU20" s="253"/>
      <c r="IV20" s="253"/>
      <c r="IW20" s="253"/>
      <c r="IX20" s="253"/>
      <c r="IY20" s="253"/>
      <c r="IZ20" s="253"/>
      <c r="JA20" s="253"/>
      <c r="JB20" s="253"/>
      <c r="JC20" s="253"/>
      <c r="JD20" s="253"/>
      <c r="JE20" s="253"/>
      <c r="JF20" s="253"/>
      <c r="JG20" s="253"/>
      <c r="JH20" s="253"/>
      <c r="JI20" s="253"/>
      <c r="JJ20" s="253"/>
      <c r="JK20" s="253"/>
      <c r="JL20" s="253"/>
      <c r="JM20" s="253"/>
      <c r="JN20" s="253"/>
      <c r="JO20" s="253"/>
      <c r="JP20" s="253"/>
      <c r="JQ20" s="253"/>
      <c r="JR20" s="253"/>
      <c r="JS20" s="253"/>
      <c r="JT20" s="253"/>
      <c r="JU20" s="253"/>
      <c r="JV20" s="253"/>
      <c r="JW20" s="253"/>
      <c r="JX20" s="253"/>
      <c r="JY20" s="253"/>
      <c r="JZ20" s="253"/>
      <c r="KA20" s="253"/>
      <c r="KB20" s="253"/>
      <c r="KC20" s="253"/>
      <c r="KD20" s="253"/>
      <c r="KE20" s="253"/>
      <c r="KF20" s="253"/>
      <c r="KG20" s="253"/>
      <c r="KH20" s="253"/>
      <c r="KI20" s="253"/>
      <c r="KJ20" s="253"/>
      <c r="KK20" s="253"/>
      <c r="KL20" s="253"/>
      <c r="KM20" s="253"/>
      <c r="KN20" s="253"/>
      <c r="KO20" s="253"/>
      <c r="KP20" s="253"/>
      <c r="KQ20" s="253"/>
      <c r="KR20" s="253"/>
      <c r="KS20" s="253"/>
      <c r="KT20" s="253"/>
      <c r="KU20" s="253"/>
      <c r="KV20" s="253"/>
      <c r="KW20" s="253"/>
      <c r="KX20" s="253"/>
      <c r="KY20" s="253"/>
      <c r="KZ20" s="253"/>
      <c r="LA20" s="253"/>
      <c r="LB20" s="253"/>
      <c r="LC20" s="253"/>
      <c r="LD20" s="253"/>
      <c r="LE20" s="253"/>
      <c r="LF20" s="253"/>
      <c r="LG20" s="253"/>
      <c r="LH20" s="253"/>
      <c r="LI20" s="253"/>
      <c r="LJ20" s="253"/>
      <c r="LK20" s="253"/>
      <c r="LL20" s="253"/>
      <c r="LM20" s="253"/>
      <c r="LN20" s="253"/>
      <c r="LO20" s="253"/>
      <c r="LP20" s="253"/>
      <c r="LQ20" s="253"/>
      <c r="LR20" s="253"/>
      <c r="LS20" s="253"/>
      <c r="LT20" s="253"/>
      <c r="LU20" s="253"/>
      <c r="LV20" s="253"/>
      <c r="LW20" s="253"/>
      <c r="LX20" s="253"/>
      <c r="LY20" s="253"/>
      <c r="LZ20" s="253"/>
      <c r="MA20" s="253"/>
      <c r="MB20" s="253"/>
      <c r="MC20" s="253"/>
      <c r="MD20" s="253"/>
      <c r="ME20" s="253"/>
      <c r="MF20" s="253"/>
      <c r="MG20" s="253"/>
      <c r="MH20" s="253"/>
      <c r="MI20" s="253"/>
      <c r="MJ20" s="253"/>
      <c r="MK20" s="253"/>
      <c r="ML20" s="253"/>
      <c r="MM20" s="253"/>
      <c r="MN20" s="253"/>
      <c r="MO20" s="253"/>
      <c r="MP20" s="253"/>
      <c r="MQ20" s="253"/>
      <c r="MR20" s="253"/>
      <c r="MS20" s="253"/>
      <c r="MT20" s="253"/>
      <c r="MU20" s="253"/>
      <c r="MV20" s="253"/>
      <c r="MW20" s="253"/>
      <c r="MX20" s="253"/>
      <c r="MY20" s="253"/>
      <c r="MZ20" s="253"/>
      <c r="NA20" s="253"/>
      <c r="NB20" s="253"/>
      <c r="NC20" s="253"/>
      <c r="ND20" s="253"/>
      <c r="NE20" s="253"/>
      <c r="NF20" s="253"/>
      <c r="NG20" s="253"/>
      <c r="NH20" s="253"/>
      <c r="NI20" s="253"/>
      <c r="NJ20" s="253"/>
      <c r="NK20" s="253"/>
      <c r="NL20" s="253"/>
      <c r="NM20" s="253"/>
      <c r="NN20" s="253"/>
      <c r="NO20" s="253"/>
      <c r="NP20" s="253"/>
      <c r="NQ20" s="253"/>
      <c r="NR20" s="253"/>
      <c r="NS20" s="253"/>
      <c r="NT20" s="253"/>
      <c r="NU20" s="253"/>
      <c r="NV20" s="253"/>
      <c r="NW20" s="253"/>
      <c r="NX20" s="253"/>
      <c r="NY20" s="253"/>
      <c r="NZ20" s="253"/>
      <c r="OA20" s="253"/>
      <c r="OB20" s="253"/>
      <c r="OC20" s="253"/>
      <c r="OD20" s="253"/>
      <c r="OE20" s="253"/>
      <c r="OF20" s="253"/>
      <c r="OG20" s="253"/>
      <c r="OH20" s="253"/>
      <c r="OI20" s="253"/>
      <c r="OJ20" s="253"/>
      <c r="OK20" s="253"/>
      <c r="OL20" s="253"/>
      <c r="OM20" s="253"/>
      <c r="ON20" s="253"/>
      <c r="OO20" s="253"/>
      <c r="OP20" s="253"/>
      <c r="OQ20" s="253"/>
      <c r="OR20" s="253"/>
      <c r="OS20" s="253"/>
      <c r="OT20" s="253"/>
      <c r="OU20" s="253"/>
      <c r="OV20" s="253"/>
      <c r="OW20" s="253"/>
      <c r="OX20" s="253"/>
      <c r="OY20" s="253"/>
      <c r="OZ20" s="253"/>
      <c r="PA20" s="253"/>
      <c r="PB20" s="253"/>
      <c r="PC20" s="253"/>
      <c r="PD20" s="253"/>
      <c r="PE20" s="253"/>
      <c r="PF20" s="253"/>
      <c r="PG20" s="253"/>
      <c r="PH20" s="253"/>
      <c r="PI20" s="253"/>
      <c r="PJ20" s="253"/>
      <c r="PK20" s="253"/>
      <c r="PL20" s="253"/>
      <c r="PM20" s="253"/>
      <c r="PN20" s="253"/>
      <c r="PO20" s="253"/>
      <c r="PP20" s="253"/>
      <c r="PQ20" s="253"/>
      <c r="PR20" s="253"/>
      <c r="PS20" s="253"/>
      <c r="PT20" s="253"/>
      <c r="PU20" s="253"/>
      <c r="PV20" s="253"/>
      <c r="PW20" s="253"/>
      <c r="PX20" s="253"/>
      <c r="PY20" s="253"/>
      <c r="PZ20" s="253"/>
      <c r="QA20" s="253"/>
      <c r="QB20" s="253"/>
      <c r="QC20" s="253"/>
      <c r="QD20" s="253"/>
      <c r="QE20" s="253"/>
      <c r="QF20" s="253"/>
      <c r="QG20" s="253"/>
      <c r="QH20" s="253"/>
      <c r="QI20" s="253"/>
      <c r="QJ20" s="253"/>
      <c r="QK20" s="253"/>
      <c r="QL20" s="253"/>
      <c r="QM20" s="253"/>
      <c r="QN20" s="253"/>
      <c r="QO20" s="253"/>
      <c r="QP20" s="253"/>
      <c r="QQ20" s="253"/>
      <c r="QR20" s="253"/>
      <c r="QS20" s="253"/>
      <c r="QT20" s="253"/>
      <c r="QU20" s="253"/>
      <c r="QV20" s="253"/>
      <c r="QW20" s="253"/>
      <c r="QX20" s="253"/>
      <c r="QY20" s="253"/>
      <c r="QZ20" s="253"/>
      <c r="RA20" s="253"/>
      <c r="RB20" s="253"/>
      <c r="RC20" s="253"/>
      <c r="RD20" s="253"/>
      <c r="RE20" s="253"/>
      <c r="RF20" s="253"/>
      <c r="RG20" s="253"/>
      <c r="RH20" s="253"/>
      <c r="RI20" s="253"/>
      <c r="RJ20" s="253"/>
      <c r="RK20" s="253"/>
      <c r="RL20" s="253"/>
      <c r="RM20" s="253"/>
      <c r="RN20" s="253"/>
      <c r="RO20" s="253"/>
      <c r="RP20" s="253"/>
      <c r="RQ20" s="253"/>
      <c r="RR20" s="253"/>
      <c r="RS20" s="253"/>
      <c r="RT20" s="253"/>
      <c r="RU20" s="253"/>
      <c r="RV20" s="253"/>
      <c r="RW20" s="253"/>
      <c r="RX20" s="253"/>
      <c r="RY20" s="253"/>
      <c r="RZ20" s="253"/>
      <c r="SA20" s="253"/>
      <c r="SB20" s="253"/>
      <c r="SC20" s="253"/>
      <c r="SD20" s="253"/>
      <c r="SE20" s="253"/>
      <c r="SF20" s="253"/>
      <c r="SG20" s="253"/>
      <c r="SH20" s="253"/>
      <c r="SI20" s="253"/>
      <c r="SJ20" s="253"/>
      <c r="SK20" s="253"/>
      <c r="SL20" s="253"/>
      <c r="SM20" s="253"/>
      <c r="SN20" s="253"/>
      <c r="SO20" s="253"/>
      <c r="SP20" s="253"/>
      <c r="SQ20" s="253"/>
      <c r="SR20" s="253"/>
      <c r="SS20" s="253"/>
      <c r="ST20" s="253"/>
      <c r="SU20" s="253"/>
      <c r="SV20" s="253"/>
      <c r="SW20" s="253"/>
      <c r="SX20" s="253"/>
      <c r="SY20" s="253"/>
      <c r="SZ20" s="253"/>
      <c r="TA20" s="253"/>
      <c r="TB20" s="253"/>
      <c r="TC20" s="253"/>
      <c r="TD20" s="253"/>
      <c r="TE20" s="253"/>
      <c r="TF20" s="253"/>
      <c r="TG20" s="253"/>
      <c r="TH20" s="253"/>
      <c r="TI20" s="253"/>
      <c r="TJ20" s="253"/>
      <c r="TK20" s="253"/>
      <c r="TL20" s="253"/>
      <c r="TM20" s="253"/>
      <c r="TN20" s="253"/>
      <c r="TO20" s="253"/>
      <c r="TP20" s="253"/>
      <c r="TQ20" s="253"/>
      <c r="TR20" s="253"/>
      <c r="TS20" s="253"/>
      <c r="TT20" s="253"/>
      <c r="TU20" s="253"/>
      <c r="TV20" s="253"/>
      <c r="TW20" s="253"/>
      <c r="TX20" s="253"/>
      <c r="TY20" s="253"/>
      <c r="TZ20" s="253"/>
      <c r="UA20" s="253"/>
      <c r="UB20" s="253"/>
      <c r="UC20" s="253"/>
      <c r="UD20" s="253"/>
      <c r="UE20" s="253"/>
      <c r="UF20" s="253"/>
      <c r="UG20" s="253"/>
      <c r="UH20" s="253"/>
      <c r="UI20" s="253"/>
      <c r="UJ20" s="253"/>
      <c r="UK20" s="253"/>
      <c r="UL20" s="253"/>
      <c r="UM20" s="253"/>
      <c r="UN20" s="253"/>
      <c r="UO20" s="253"/>
      <c r="UP20" s="253"/>
      <c r="UQ20" s="253"/>
      <c r="UR20" s="253"/>
      <c r="US20" s="253"/>
      <c r="UT20" s="253"/>
      <c r="UU20" s="253"/>
      <c r="UV20" s="253"/>
      <c r="UW20" s="253"/>
      <c r="UX20" s="253"/>
      <c r="UY20" s="253"/>
      <c r="UZ20" s="253"/>
      <c r="VA20" s="253"/>
      <c r="VB20" s="253"/>
      <c r="VC20" s="253"/>
      <c r="VD20" s="253"/>
      <c r="VE20" s="253"/>
      <c r="VF20" s="253"/>
      <c r="VG20" s="253"/>
      <c r="VH20" s="253"/>
      <c r="VI20" s="253"/>
      <c r="VJ20" s="253"/>
      <c r="VK20" s="253"/>
      <c r="VL20" s="253"/>
      <c r="VM20" s="253"/>
      <c r="VN20" s="253"/>
      <c r="VO20" s="253"/>
      <c r="VP20" s="253"/>
      <c r="VQ20" s="253"/>
      <c r="VR20" s="253"/>
      <c r="VS20" s="253"/>
      <c r="VT20" s="253"/>
      <c r="VU20" s="253"/>
      <c r="VV20" s="253"/>
      <c r="VW20" s="253"/>
      <c r="VX20" s="253"/>
      <c r="VY20" s="253"/>
      <c r="VZ20" s="253"/>
      <c r="WA20" s="253"/>
      <c r="WB20" s="253"/>
      <c r="WC20" s="253"/>
      <c r="WD20" s="253"/>
      <c r="WE20" s="253"/>
      <c r="WF20" s="253"/>
      <c r="WG20" s="253"/>
      <c r="WH20" s="253"/>
      <c r="WI20" s="253"/>
      <c r="WJ20" s="253"/>
      <c r="WK20" s="253"/>
      <c r="WL20" s="253"/>
      <c r="WM20" s="253"/>
      <c r="WN20" s="253"/>
      <c r="WO20" s="253"/>
      <c r="WP20" s="253"/>
      <c r="WQ20" s="253"/>
      <c r="WR20" s="253"/>
      <c r="WS20" s="253"/>
      <c r="WT20" s="253"/>
      <c r="WU20" s="253"/>
      <c r="WV20" s="253"/>
      <c r="WW20" s="253"/>
      <c r="WX20" s="253"/>
      <c r="WY20" s="253"/>
      <c r="WZ20" s="253"/>
      <c r="XA20" s="253"/>
      <c r="XB20" s="253"/>
      <c r="XC20" s="253"/>
      <c r="XD20" s="253"/>
      <c r="XE20" s="253"/>
      <c r="XF20" s="253"/>
      <c r="XG20" s="253"/>
      <c r="XH20" s="253"/>
      <c r="XI20" s="253"/>
      <c r="XJ20" s="253"/>
      <c r="XK20" s="253"/>
      <c r="XL20" s="253"/>
      <c r="XM20" s="253"/>
      <c r="XN20" s="253"/>
      <c r="XO20" s="253"/>
      <c r="XP20" s="253"/>
      <c r="XQ20" s="253"/>
      <c r="XR20" s="253"/>
      <c r="XS20" s="253"/>
      <c r="XT20" s="253"/>
      <c r="XU20" s="253"/>
      <c r="XV20" s="253"/>
      <c r="XW20" s="253"/>
      <c r="XX20" s="253"/>
      <c r="XY20" s="253"/>
      <c r="XZ20" s="253"/>
      <c r="YA20" s="253"/>
      <c r="YB20" s="253"/>
      <c r="YC20" s="253"/>
      <c r="YD20" s="253"/>
      <c r="YE20" s="253"/>
      <c r="YF20" s="253"/>
      <c r="YG20" s="253"/>
      <c r="YH20" s="253"/>
      <c r="YI20" s="253"/>
      <c r="YJ20" s="253"/>
      <c r="YK20" s="253"/>
      <c r="YL20" s="253"/>
      <c r="YM20" s="253"/>
      <c r="YN20" s="253"/>
      <c r="YO20" s="253"/>
      <c r="YP20" s="253"/>
      <c r="YQ20" s="253"/>
      <c r="YR20" s="253"/>
      <c r="YS20" s="253"/>
      <c r="YT20" s="253"/>
      <c r="YU20" s="253"/>
      <c r="YV20" s="253"/>
      <c r="YW20" s="253"/>
      <c r="YX20" s="253"/>
      <c r="YY20" s="253"/>
      <c r="YZ20" s="253"/>
      <c r="ZA20" s="253"/>
      <c r="ZB20" s="253"/>
      <c r="ZC20" s="253"/>
      <c r="ZD20" s="253"/>
      <c r="ZE20" s="253"/>
      <c r="ZF20" s="253"/>
      <c r="ZG20" s="253"/>
      <c r="ZH20" s="253"/>
      <c r="ZI20" s="253"/>
      <c r="ZJ20" s="253"/>
      <c r="ZK20" s="253"/>
      <c r="ZL20" s="253"/>
      <c r="ZM20" s="253"/>
      <c r="ZN20" s="253"/>
      <c r="ZO20" s="253"/>
      <c r="ZP20" s="253"/>
      <c r="ZQ20" s="253"/>
      <c r="ZR20" s="253"/>
      <c r="ZS20" s="253"/>
      <c r="ZT20" s="253"/>
      <c r="ZU20" s="253"/>
      <c r="ZV20" s="253"/>
      <c r="ZW20" s="253"/>
      <c r="ZX20" s="253"/>
      <c r="ZY20" s="253"/>
      <c r="ZZ20" s="253"/>
      <c r="AAA20" s="253"/>
      <c r="AAB20" s="253"/>
      <c r="AAC20" s="253"/>
      <c r="AAD20" s="253"/>
      <c r="AAE20" s="253"/>
      <c r="AAF20" s="253"/>
      <c r="AAG20" s="253"/>
      <c r="AAH20" s="253"/>
      <c r="AAI20" s="253"/>
      <c r="AAJ20" s="253"/>
      <c r="AAK20" s="253"/>
      <c r="AAL20" s="253"/>
      <c r="AAM20" s="253"/>
      <c r="AAN20" s="253"/>
      <c r="AAO20" s="253"/>
      <c r="AAP20" s="253"/>
      <c r="AAQ20" s="253"/>
      <c r="AAR20" s="253"/>
      <c r="AAS20" s="253"/>
      <c r="AAT20" s="253"/>
      <c r="AAU20" s="253"/>
      <c r="AAV20" s="253"/>
      <c r="AAW20" s="253"/>
      <c r="AAX20" s="253"/>
      <c r="AAY20" s="253"/>
      <c r="AAZ20" s="253"/>
      <c r="ABA20" s="253"/>
      <c r="ABB20" s="253"/>
      <c r="ABC20" s="253"/>
      <c r="ABD20" s="253"/>
      <c r="ABE20" s="253"/>
      <c r="ABF20" s="253"/>
      <c r="ABG20" s="253"/>
      <c r="ABH20" s="253"/>
      <c r="ABI20" s="253"/>
      <c r="ABJ20" s="253"/>
      <c r="ABK20" s="253"/>
      <c r="ABL20" s="253"/>
      <c r="ABM20" s="253"/>
      <c r="ABN20" s="253"/>
      <c r="ABO20" s="253"/>
      <c r="ABP20" s="253"/>
      <c r="ABQ20" s="253"/>
      <c r="ABR20" s="253"/>
      <c r="ABS20" s="253"/>
      <c r="ABT20" s="253"/>
      <c r="ABU20" s="253"/>
      <c r="ABV20" s="253"/>
      <c r="ABW20" s="253"/>
      <c r="ABX20" s="253"/>
      <c r="ABY20" s="253"/>
      <c r="ABZ20" s="253"/>
      <c r="ACA20" s="253"/>
      <c r="ACB20" s="253"/>
      <c r="ACC20" s="253"/>
      <c r="ACD20" s="253"/>
      <c r="ACE20" s="253"/>
      <c r="ACF20" s="253"/>
      <c r="ACG20" s="253"/>
      <c r="ACH20" s="253"/>
      <c r="ACI20" s="253"/>
      <c r="ACJ20" s="253"/>
      <c r="ACK20" s="253"/>
      <c r="ACL20" s="253"/>
      <c r="ACM20" s="253"/>
      <c r="ACN20" s="253"/>
      <c r="ACO20" s="253"/>
      <c r="ACP20" s="253"/>
      <c r="ACQ20" s="253"/>
      <c r="ACR20" s="253"/>
      <c r="ACS20" s="253"/>
      <c r="ACT20" s="253"/>
      <c r="ACU20" s="253"/>
      <c r="ACV20" s="253"/>
      <c r="ACW20" s="253"/>
      <c r="ACX20" s="253"/>
      <c r="ACY20" s="253"/>
      <c r="ACZ20" s="253"/>
      <c r="ADA20" s="253"/>
      <c r="ADB20" s="253"/>
      <c r="ADC20" s="253"/>
      <c r="ADD20" s="253"/>
      <c r="ADE20" s="253"/>
      <c r="ADF20" s="253"/>
      <c r="ADG20" s="253"/>
      <c r="ADH20" s="253"/>
      <c r="ADI20" s="253"/>
      <c r="ADJ20" s="253"/>
      <c r="ADK20" s="253"/>
      <c r="ADL20" s="253"/>
      <c r="ADM20" s="253"/>
      <c r="ADN20" s="253"/>
      <c r="ADO20" s="253"/>
      <c r="ADP20" s="253"/>
      <c r="ADQ20" s="253"/>
      <c r="ADR20" s="253"/>
      <c r="ADS20" s="253"/>
      <c r="ADT20" s="253"/>
      <c r="ADU20" s="253"/>
      <c r="ADV20" s="253"/>
      <c r="ADW20" s="253"/>
      <c r="ADX20" s="253"/>
      <c r="ADY20" s="253"/>
      <c r="ADZ20" s="253"/>
      <c r="AEA20" s="253"/>
      <c r="AEB20" s="253"/>
      <c r="AEC20" s="253"/>
      <c r="AED20" s="253"/>
      <c r="AEE20" s="253"/>
      <c r="AEF20" s="253"/>
      <c r="AEG20" s="253"/>
      <c r="AEH20" s="253"/>
      <c r="AEI20" s="253"/>
      <c r="AEJ20" s="253"/>
      <c r="AEK20" s="253"/>
      <c r="AEL20" s="253"/>
      <c r="AEM20" s="253"/>
      <c r="AEN20" s="253"/>
      <c r="AEO20" s="253"/>
      <c r="AEP20" s="253"/>
      <c r="AEQ20" s="253"/>
      <c r="AER20" s="253"/>
      <c r="AES20" s="253"/>
      <c r="AET20" s="253"/>
      <c r="AEU20" s="253"/>
      <c r="AEV20" s="253"/>
      <c r="AEW20" s="253"/>
      <c r="AEX20" s="253"/>
      <c r="AEY20" s="253"/>
      <c r="AEZ20" s="253"/>
      <c r="AFA20" s="253"/>
      <c r="AFB20" s="253"/>
      <c r="AFC20" s="253"/>
      <c r="AFD20" s="253"/>
      <c r="AFE20" s="253"/>
      <c r="AFF20" s="253"/>
      <c r="AFG20" s="253"/>
      <c r="AFH20" s="253"/>
      <c r="AFI20" s="253"/>
      <c r="AFJ20" s="253"/>
      <c r="AFK20" s="253"/>
      <c r="AFL20" s="253"/>
      <c r="AFM20" s="253"/>
      <c r="AFN20" s="253"/>
      <c r="AFO20" s="253"/>
      <c r="AFP20" s="253"/>
      <c r="AFQ20" s="253"/>
      <c r="AFR20" s="253"/>
      <c r="AFS20" s="253"/>
      <c r="AFT20" s="253"/>
      <c r="AFU20" s="253"/>
      <c r="AFV20" s="253"/>
      <c r="AFW20" s="253"/>
      <c r="AFX20" s="253"/>
      <c r="AFY20" s="253"/>
      <c r="AFZ20" s="253"/>
      <c r="AGA20" s="253"/>
      <c r="AGB20" s="253"/>
      <c r="AGC20" s="253"/>
      <c r="AGD20" s="253"/>
      <c r="AGE20" s="253"/>
      <c r="AGF20" s="253"/>
      <c r="AGG20" s="253"/>
      <c r="AGH20" s="253"/>
      <c r="AGI20" s="253"/>
      <c r="AGJ20" s="253"/>
      <c r="AGK20" s="253"/>
      <c r="AGL20" s="253"/>
      <c r="AGM20" s="253"/>
      <c r="AGN20" s="253"/>
      <c r="AGO20" s="253"/>
      <c r="AGP20" s="253"/>
      <c r="AGQ20" s="253"/>
      <c r="AGR20" s="253"/>
      <c r="AGS20" s="253"/>
      <c r="AGT20" s="253"/>
      <c r="AGU20" s="253"/>
      <c r="AGV20" s="253"/>
      <c r="AGW20" s="253"/>
      <c r="AGX20" s="253"/>
      <c r="AGY20" s="253"/>
      <c r="AGZ20" s="253"/>
      <c r="AHA20" s="253"/>
      <c r="AHB20" s="253"/>
      <c r="AHC20" s="253"/>
      <c r="AHD20" s="253"/>
      <c r="AHE20" s="253"/>
      <c r="AHF20" s="253"/>
      <c r="AHG20" s="253"/>
      <c r="AHH20" s="253"/>
      <c r="AHI20" s="253"/>
      <c r="AHJ20" s="253"/>
      <c r="AHK20" s="253"/>
      <c r="AHL20" s="253"/>
      <c r="AHM20" s="253"/>
      <c r="AHN20" s="253"/>
      <c r="AHO20" s="253"/>
      <c r="AHP20" s="253"/>
      <c r="AHQ20" s="253"/>
      <c r="AHR20" s="253"/>
      <c r="AHS20" s="253"/>
      <c r="AHT20" s="253"/>
      <c r="AHU20" s="253"/>
      <c r="AHV20" s="253"/>
      <c r="AHW20" s="253"/>
      <c r="AHX20" s="253"/>
      <c r="AHY20" s="253"/>
      <c r="AHZ20" s="253"/>
      <c r="AIA20" s="253"/>
      <c r="AIB20" s="253"/>
      <c r="AIC20" s="253"/>
      <c r="AID20" s="253"/>
      <c r="AIE20" s="253"/>
      <c r="AIF20" s="253"/>
      <c r="AIG20" s="253"/>
      <c r="AIH20" s="253"/>
      <c r="AII20" s="253"/>
      <c r="AIJ20" s="253"/>
      <c r="AIK20" s="253"/>
      <c r="AIL20" s="253"/>
      <c r="AIM20" s="253"/>
      <c r="AIN20" s="253"/>
      <c r="AIO20" s="253"/>
      <c r="AIP20" s="253"/>
      <c r="AIQ20" s="253"/>
      <c r="AIR20" s="253"/>
      <c r="AIS20" s="253"/>
      <c r="AIT20" s="253"/>
      <c r="AIU20" s="253"/>
      <c r="AIV20" s="253"/>
      <c r="AIW20" s="253"/>
      <c r="AIX20" s="253"/>
      <c r="AIY20" s="253"/>
      <c r="AIZ20" s="253"/>
      <c r="AJA20" s="253"/>
      <c r="AJB20" s="253"/>
      <c r="AJC20" s="253"/>
      <c r="AJD20" s="253"/>
      <c r="AJE20" s="253"/>
      <c r="AJF20" s="253"/>
      <c r="AJG20" s="253"/>
      <c r="AJH20" s="253"/>
      <c r="AJI20" s="253"/>
      <c r="AJJ20" s="253"/>
      <c r="AJK20" s="253"/>
      <c r="AJL20" s="253"/>
      <c r="AJM20" s="253"/>
      <c r="AJN20" s="253"/>
      <c r="AJO20" s="253"/>
      <c r="AJP20" s="253"/>
      <c r="AJQ20" s="253"/>
      <c r="AJR20" s="253"/>
      <c r="AJS20" s="253"/>
      <c r="AJT20" s="253"/>
      <c r="AJU20" s="253"/>
      <c r="AJV20" s="253"/>
      <c r="AJW20" s="253"/>
      <c r="AJX20" s="253"/>
      <c r="AJY20" s="253"/>
      <c r="AJZ20" s="253"/>
      <c r="AKA20" s="253"/>
      <c r="AKB20" s="253"/>
      <c r="AKC20" s="253"/>
      <c r="AKD20" s="253"/>
      <c r="AKE20" s="253"/>
      <c r="AKF20" s="253"/>
      <c r="AKG20" s="253"/>
      <c r="AKH20" s="253"/>
      <c r="AKI20" s="253"/>
      <c r="AKJ20" s="253"/>
      <c r="AKK20" s="253"/>
      <c r="AKL20" s="253"/>
      <c r="AKM20" s="253"/>
      <c r="AKN20" s="253"/>
      <c r="AKO20" s="253"/>
      <c r="AKP20" s="253"/>
      <c r="AKQ20" s="253"/>
      <c r="AKR20" s="253"/>
      <c r="AKS20" s="253"/>
      <c r="AKT20" s="253"/>
      <c r="AKU20" s="253"/>
      <c r="AKV20" s="253"/>
      <c r="AKW20" s="253"/>
      <c r="AKX20" s="253"/>
      <c r="AKY20" s="253"/>
      <c r="AKZ20" s="253"/>
      <c r="ALA20" s="253"/>
      <c r="ALB20" s="253"/>
      <c r="ALC20" s="253"/>
      <c r="ALD20" s="253"/>
      <c r="ALE20" s="253"/>
      <c r="ALF20" s="253"/>
      <c r="ALG20" s="253"/>
      <c r="ALH20" s="253"/>
      <c r="ALI20" s="253"/>
      <c r="ALJ20" s="253"/>
      <c r="ALK20" s="253"/>
      <c r="ALL20" s="253"/>
      <c r="ALM20" s="253"/>
      <c r="ALN20" s="253"/>
      <c r="ALO20" s="253"/>
      <c r="ALP20" s="253"/>
      <c r="ALQ20" s="253"/>
      <c r="ALR20" s="253"/>
      <c r="ALS20" s="253"/>
      <c r="ALT20" s="253"/>
      <c r="ALU20" s="253"/>
      <c r="ALV20" s="253"/>
      <c r="ALW20" s="253"/>
      <c r="ALX20" s="253"/>
      <c r="ALY20" s="253"/>
      <c r="ALZ20" s="253"/>
      <c r="AMA20" s="253"/>
      <c r="AMB20" s="253"/>
      <c r="AMC20" s="253"/>
      <c r="AMD20" s="253"/>
      <c r="AME20" s="253"/>
      <c r="AMF20" s="253"/>
      <c r="AMG20" s="253"/>
      <c r="AMH20" s="253"/>
      <c r="AMI20" s="253"/>
      <c r="AMJ20" s="253"/>
    </row>
    <row r="21" spans="1:1024" s="252" customFormat="1" ht="11.25">
      <c r="A21" s="269" t="s">
        <v>148</v>
      </c>
      <c r="B21" s="271"/>
      <c r="C21" s="270"/>
      <c r="D21" s="270"/>
      <c r="F21" s="253"/>
      <c r="G21" s="253"/>
      <c r="H21" s="253"/>
      <c r="I21" s="253"/>
      <c r="J21" s="253"/>
      <c r="K21" s="253"/>
      <c r="L21" s="253"/>
      <c r="M21" s="253"/>
      <c r="N21" s="253"/>
      <c r="O21" s="253"/>
      <c r="P21" s="253"/>
      <c r="Q21" s="253"/>
      <c r="R21" s="253"/>
      <c r="S21" s="253"/>
      <c r="T21" s="253"/>
      <c r="U21" s="253"/>
      <c r="V21" s="253"/>
      <c r="W21" s="253"/>
      <c r="X21" s="253"/>
      <c r="Y21" s="253"/>
      <c r="Z21" s="253"/>
      <c r="AA21" s="253"/>
      <c r="AB21" s="253"/>
      <c r="AC21" s="253"/>
      <c r="AD21" s="253"/>
      <c r="AE21" s="253"/>
      <c r="AF21" s="253"/>
      <c r="AG21" s="253"/>
      <c r="AH21" s="253"/>
      <c r="AI21" s="253"/>
      <c r="AJ21" s="253"/>
      <c r="AK21" s="253"/>
      <c r="AL21" s="253"/>
      <c r="AM21" s="253"/>
      <c r="AN21" s="253"/>
      <c r="AO21" s="253"/>
      <c r="AP21" s="253"/>
      <c r="AQ21" s="253"/>
      <c r="AR21" s="253"/>
      <c r="AS21" s="253"/>
      <c r="AT21" s="253"/>
      <c r="AU21" s="253"/>
      <c r="AV21" s="253"/>
      <c r="AW21" s="253"/>
      <c r="AX21" s="253"/>
      <c r="AY21" s="253"/>
      <c r="AZ21" s="253"/>
      <c r="BA21" s="253"/>
      <c r="BB21" s="253"/>
      <c r="BC21" s="253"/>
      <c r="BD21" s="253"/>
      <c r="BE21" s="253"/>
      <c r="BF21" s="253"/>
      <c r="BG21" s="253"/>
      <c r="BH21" s="253"/>
      <c r="BI21" s="253"/>
      <c r="BJ21" s="253"/>
      <c r="BK21" s="253"/>
      <c r="BL21" s="253"/>
      <c r="BM21" s="253"/>
      <c r="BN21" s="253"/>
      <c r="BO21" s="253"/>
      <c r="BP21" s="253"/>
      <c r="BQ21" s="253"/>
      <c r="BR21" s="253"/>
      <c r="BS21" s="253"/>
      <c r="BT21" s="253"/>
      <c r="BU21" s="253"/>
      <c r="BV21" s="253"/>
      <c r="BW21" s="253"/>
      <c r="BX21" s="253"/>
      <c r="BY21" s="253"/>
      <c r="BZ21" s="253"/>
      <c r="CA21" s="253"/>
      <c r="CB21" s="253"/>
      <c r="CC21" s="253"/>
      <c r="CD21" s="253"/>
      <c r="CE21" s="253"/>
      <c r="CF21" s="253"/>
      <c r="CG21" s="253"/>
      <c r="CH21" s="253"/>
      <c r="CI21" s="253"/>
      <c r="CJ21" s="253"/>
      <c r="CK21" s="253"/>
      <c r="CL21" s="253"/>
      <c r="CM21" s="253"/>
      <c r="CN21" s="253"/>
      <c r="CO21" s="253"/>
      <c r="CP21" s="253"/>
      <c r="CQ21" s="253"/>
      <c r="CR21" s="253"/>
      <c r="CS21" s="253"/>
      <c r="CT21" s="253"/>
      <c r="CU21" s="253"/>
      <c r="CV21" s="253"/>
      <c r="CW21" s="253"/>
      <c r="CX21" s="253"/>
      <c r="CY21" s="253"/>
      <c r="CZ21" s="253"/>
      <c r="DA21" s="253"/>
      <c r="DB21" s="253"/>
      <c r="DC21" s="253"/>
      <c r="DD21" s="253"/>
      <c r="DE21" s="253"/>
      <c r="DF21" s="253"/>
      <c r="DG21" s="253"/>
      <c r="DH21" s="253"/>
      <c r="DI21" s="253"/>
      <c r="DJ21" s="253"/>
      <c r="DK21" s="253"/>
      <c r="DL21" s="253"/>
      <c r="DM21" s="253"/>
      <c r="DN21" s="253"/>
      <c r="DO21" s="253"/>
      <c r="DP21" s="253"/>
      <c r="DQ21" s="253"/>
      <c r="DR21" s="253"/>
      <c r="DS21" s="253"/>
      <c r="DT21" s="253"/>
      <c r="DU21" s="253"/>
      <c r="DV21" s="253"/>
      <c r="DW21" s="253"/>
      <c r="DX21" s="253"/>
      <c r="DY21" s="253"/>
      <c r="DZ21" s="253"/>
      <c r="EA21" s="253"/>
      <c r="EB21" s="253"/>
      <c r="EC21" s="253"/>
      <c r="ED21" s="253"/>
      <c r="EE21" s="253"/>
      <c r="EF21" s="253"/>
      <c r="EG21" s="253"/>
      <c r="EH21" s="253"/>
      <c r="EI21" s="253"/>
      <c r="EJ21" s="253"/>
      <c r="EK21" s="253"/>
      <c r="EL21" s="253"/>
      <c r="EM21" s="253"/>
      <c r="EN21" s="253"/>
      <c r="EO21" s="253"/>
      <c r="EP21" s="253"/>
      <c r="EQ21" s="253"/>
      <c r="ER21" s="253"/>
      <c r="ES21" s="253"/>
      <c r="ET21" s="253"/>
      <c r="EU21" s="253"/>
      <c r="EV21" s="253"/>
      <c r="EW21" s="253"/>
      <c r="EX21" s="253"/>
      <c r="EY21" s="253"/>
      <c r="EZ21" s="253"/>
      <c r="FA21" s="253"/>
      <c r="FB21" s="253"/>
      <c r="FC21" s="253"/>
      <c r="FD21" s="253"/>
      <c r="FE21" s="253"/>
      <c r="FF21" s="253"/>
      <c r="FG21" s="253"/>
      <c r="FH21" s="253"/>
      <c r="FI21" s="253"/>
      <c r="FJ21" s="253"/>
      <c r="FK21" s="253"/>
      <c r="FL21" s="253"/>
      <c r="FM21" s="253"/>
      <c r="FN21" s="253"/>
      <c r="FO21" s="253"/>
      <c r="FP21" s="253"/>
      <c r="FQ21" s="253"/>
      <c r="FR21" s="253"/>
      <c r="FS21" s="253"/>
      <c r="FT21" s="253"/>
      <c r="FU21" s="253"/>
      <c r="FV21" s="253"/>
      <c r="FW21" s="253"/>
      <c r="FX21" s="253"/>
      <c r="FY21" s="253"/>
      <c r="FZ21" s="253"/>
      <c r="GA21" s="253"/>
      <c r="GB21" s="253"/>
      <c r="GC21" s="253"/>
      <c r="GD21" s="253"/>
      <c r="GE21" s="253"/>
      <c r="GF21" s="253"/>
      <c r="GG21" s="253"/>
      <c r="GH21" s="253"/>
      <c r="GI21" s="253"/>
      <c r="GJ21" s="253"/>
      <c r="GK21" s="253"/>
      <c r="GL21" s="253"/>
      <c r="GM21" s="253"/>
      <c r="GN21" s="253"/>
      <c r="GO21" s="253"/>
      <c r="GP21" s="253"/>
      <c r="GQ21" s="253"/>
      <c r="GR21" s="253"/>
      <c r="GS21" s="253"/>
      <c r="GT21" s="253"/>
      <c r="GU21" s="253"/>
      <c r="GV21" s="253"/>
      <c r="GW21" s="253"/>
      <c r="GX21" s="253"/>
      <c r="GY21" s="253"/>
      <c r="GZ21" s="253"/>
      <c r="HA21" s="253"/>
      <c r="HB21" s="253"/>
      <c r="HC21" s="253"/>
      <c r="HD21" s="253"/>
      <c r="HE21" s="253"/>
      <c r="HF21" s="253"/>
      <c r="HG21" s="253"/>
      <c r="HH21" s="253"/>
      <c r="HI21" s="253"/>
      <c r="HJ21" s="253"/>
      <c r="HK21" s="253"/>
      <c r="HL21" s="253"/>
      <c r="HM21" s="253"/>
      <c r="HN21" s="253"/>
      <c r="HO21" s="253"/>
      <c r="HP21" s="253"/>
      <c r="HQ21" s="253"/>
      <c r="HR21" s="253"/>
      <c r="HS21" s="253"/>
      <c r="HT21" s="253"/>
      <c r="HU21" s="253"/>
      <c r="HV21" s="253"/>
      <c r="HW21" s="253"/>
      <c r="HX21" s="253"/>
      <c r="HY21" s="253"/>
      <c r="HZ21" s="253"/>
      <c r="IA21" s="253"/>
      <c r="IB21" s="253"/>
      <c r="IC21" s="253"/>
      <c r="ID21" s="253"/>
      <c r="IE21" s="253"/>
      <c r="IF21" s="253"/>
      <c r="IG21" s="253"/>
      <c r="IH21" s="253"/>
      <c r="II21" s="253"/>
      <c r="IJ21" s="253"/>
      <c r="IK21" s="253"/>
      <c r="IL21" s="253"/>
      <c r="IM21" s="253"/>
      <c r="IN21" s="253"/>
      <c r="IO21" s="253"/>
      <c r="IP21" s="253"/>
      <c r="IQ21" s="253"/>
      <c r="IR21" s="253"/>
      <c r="IS21" s="253"/>
      <c r="IT21" s="253"/>
      <c r="IU21" s="253"/>
      <c r="IV21" s="253"/>
      <c r="IW21" s="253"/>
      <c r="IX21" s="253"/>
      <c r="IY21" s="253"/>
      <c r="IZ21" s="253"/>
      <c r="JA21" s="253"/>
      <c r="JB21" s="253"/>
      <c r="JC21" s="253"/>
      <c r="JD21" s="253"/>
      <c r="JE21" s="253"/>
      <c r="JF21" s="253"/>
      <c r="JG21" s="253"/>
      <c r="JH21" s="253"/>
      <c r="JI21" s="253"/>
      <c r="JJ21" s="253"/>
      <c r="JK21" s="253"/>
      <c r="JL21" s="253"/>
      <c r="JM21" s="253"/>
      <c r="JN21" s="253"/>
      <c r="JO21" s="253"/>
      <c r="JP21" s="253"/>
      <c r="JQ21" s="253"/>
      <c r="JR21" s="253"/>
      <c r="JS21" s="253"/>
      <c r="JT21" s="253"/>
      <c r="JU21" s="253"/>
      <c r="JV21" s="253"/>
      <c r="JW21" s="253"/>
      <c r="JX21" s="253"/>
      <c r="JY21" s="253"/>
      <c r="JZ21" s="253"/>
      <c r="KA21" s="253"/>
      <c r="KB21" s="253"/>
      <c r="KC21" s="253"/>
      <c r="KD21" s="253"/>
      <c r="KE21" s="253"/>
      <c r="KF21" s="253"/>
      <c r="KG21" s="253"/>
      <c r="KH21" s="253"/>
      <c r="KI21" s="253"/>
      <c r="KJ21" s="253"/>
      <c r="KK21" s="253"/>
      <c r="KL21" s="253"/>
      <c r="KM21" s="253"/>
      <c r="KN21" s="253"/>
      <c r="KO21" s="253"/>
      <c r="KP21" s="253"/>
      <c r="KQ21" s="253"/>
      <c r="KR21" s="253"/>
      <c r="KS21" s="253"/>
      <c r="KT21" s="253"/>
      <c r="KU21" s="253"/>
      <c r="KV21" s="253"/>
      <c r="KW21" s="253"/>
      <c r="KX21" s="253"/>
      <c r="KY21" s="253"/>
      <c r="KZ21" s="253"/>
      <c r="LA21" s="253"/>
      <c r="LB21" s="253"/>
      <c r="LC21" s="253"/>
      <c r="LD21" s="253"/>
      <c r="LE21" s="253"/>
      <c r="LF21" s="253"/>
      <c r="LG21" s="253"/>
      <c r="LH21" s="253"/>
      <c r="LI21" s="253"/>
      <c r="LJ21" s="253"/>
      <c r="LK21" s="253"/>
      <c r="LL21" s="253"/>
      <c r="LM21" s="253"/>
      <c r="LN21" s="253"/>
      <c r="LO21" s="253"/>
      <c r="LP21" s="253"/>
      <c r="LQ21" s="253"/>
      <c r="LR21" s="253"/>
      <c r="LS21" s="253"/>
      <c r="LT21" s="253"/>
      <c r="LU21" s="253"/>
      <c r="LV21" s="253"/>
      <c r="LW21" s="253"/>
      <c r="LX21" s="253"/>
      <c r="LY21" s="253"/>
      <c r="LZ21" s="253"/>
      <c r="MA21" s="253"/>
      <c r="MB21" s="253"/>
      <c r="MC21" s="253"/>
      <c r="MD21" s="253"/>
      <c r="ME21" s="253"/>
      <c r="MF21" s="253"/>
      <c r="MG21" s="253"/>
      <c r="MH21" s="253"/>
      <c r="MI21" s="253"/>
      <c r="MJ21" s="253"/>
      <c r="MK21" s="253"/>
      <c r="ML21" s="253"/>
      <c r="MM21" s="253"/>
      <c r="MN21" s="253"/>
      <c r="MO21" s="253"/>
      <c r="MP21" s="253"/>
      <c r="MQ21" s="253"/>
      <c r="MR21" s="253"/>
      <c r="MS21" s="253"/>
      <c r="MT21" s="253"/>
      <c r="MU21" s="253"/>
      <c r="MV21" s="253"/>
      <c r="MW21" s="253"/>
      <c r="MX21" s="253"/>
      <c r="MY21" s="253"/>
      <c r="MZ21" s="253"/>
      <c r="NA21" s="253"/>
      <c r="NB21" s="253"/>
      <c r="NC21" s="253"/>
      <c r="ND21" s="253"/>
      <c r="NE21" s="253"/>
      <c r="NF21" s="253"/>
      <c r="NG21" s="253"/>
      <c r="NH21" s="253"/>
      <c r="NI21" s="253"/>
      <c r="NJ21" s="253"/>
      <c r="NK21" s="253"/>
      <c r="NL21" s="253"/>
      <c r="NM21" s="253"/>
      <c r="NN21" s="253"/>
      <c r="NO21" s="253"/>
      <c r="NP21" s="253"/>
      <c r="NQ21" s="253"/>
      <c r="NR21" s="253"/>
      <c r="NS21" s="253"/>
      <c r="NT21" s="253"/>
      <c r="NU21" s="253"/>
      <c r="NV21" s="253"/>
      <c r="NW21" s="253"/>
      <c r="NX21" s="253"/>
      <c r="NY21" s="253"/>
      <c r="NZ21" s="253"/>
      <c r="OA21" s="253"/>
      <c r="OB21" s="253"/>
      <c r="OC21" s="253"/>
      <c r="OD21" s="253"/>
      <c r="OE21" s="253"/>
      <c r="OF21" s="253"/>
      <c r="OG21" s="253"/>
      <c r="OH21" s="253"/>
      <c r="OI21" s="253"/>
      <c r="OJ21" s="253"/>
      <c r="OK21" s="253"/>
      <c r="OL21" s="253"/>
      <c r="OM21" s="253"/>
      <c r="ON21" s="253"/>
      <c r="OO21" s="253"/>
      <c r="OP21" s="253"/>
      <c r="OQ21" s="253"/>
      <c r="OR21" s="253"/>
      <c r="OS21" s="253"/>
      <c r="OT21" s="253"/>
      <c r="OU21" s="253"/>
      <c r="OV21" s="253"/>
      <c r="OW21" s="253"/>
      <c r="OX21" s="253"/>
      <c r="OY21" s="253"/>
      <c r="OZ21" s="253"/>
      <c r="PA21" s="253"/>
      <c r="PB21" s="253"/>
      <c r="PC21" s="253"/>
      <c r="PD21" s="253"/>
      <c r="PE21" s="253"/>
      <c r="PF21" s="253"/>
      <c r="PG21" s="253"/>
      <c r="PH21" s="253"/>
      <c r="PI21" s="253"/>
      <c r="PJ21" s="253"/>
      <c r="PK21" s="253"/>
      <c r="PL21" s="253"/>
      <c r="PM21" s="253"/>
      <c r="PN21" s="253"/>
      <c r="PO21" s="253"/>
      <c r="PP21" s="253"/>
      <c r="PQ21" s="253"/>
      <c r="PR21" s="253"/>
      <c r="PS21" s="253"/>
      <c r="PT21" s="253"/>
      <c r="PU21" s="253"/>
      <c r="PV21" s="253"/>
      <c r="PW21" s="253"/>
      <c r="PX21" s="253"/>
      <c r="PY21" s="253"/>
      <c r="PZ21" s="253"/>
      <c r="QA21" s="253"/>
      <c r="QB21" s="253"/>
      <c r="QC21" s="253"/>
      <c r="QD21" s="253"/>
      <c r="QE21" s="253"/>
      <c r="QF21" s="253"/>
      <c r="QG21" s="253"/>
      <c r="QH21" s="253"/>
      <c r="QI21" s="253"/>
      <c r="QJ21" s="253"/>
      <c r="QK21" s="253"/>
      <c r="QL21" s="253"/>
      <c r="QM21" s="253"/>
      <c r="QN21" s="253"/>
      <c r="QO21" s="253"/>
      <c r="QP21" s="253"/>
      <c r="QQ21" s="253"/>
      <c r="QR21" s="253"/>
      <c r="QS21" s="253"/>
      <c r="QT21" s="253"/>
      <c r="QU21" s="253"/>
      <c r="QV21" s="253"/>
      <c r="QW21" s="253"/>
      <c r="QX21" s="253"/>
      <c r="QY21" s="253"/>
      <c r="QZ21" s="253"/>
      <c r="RA21" s="253"/>
      <c r="RB21" s="253"/>
      <c r="RC21" s="253"/>
      <c r="RD21" s="253"/>
      <c r="RE21" s="253"/>
      <c r="RF21" s="253"/>
      <c r="RG21" s="253"/>
      <c r="RH21" s="253"/>
      <c r="RI21" s="253"/>
      <c r="RJ21" s="253"/>
      <c r="RK21" s="253"/>
      <c r="RL21" s="253"/>
      <c r="RM21" s="253"/>
      <c r="RN21" s="253"/>
      <c r="RO21" s="253"/>
      <c r="RP21" s="253"/>
      <c r="RQ21" s="253"/>
      <c r="RR21" s="253"/>
      <c r="RS21" s="253"/>
      <c r="RT21" s="253"/>
      <c r="RU21" s="253"/>
      <c r="RV21" s="253"/>
      <c r="RW21" s="253"/>
      <c r="RX21" s="253"/>
      <c r="RY21" s="253"/>
      <c r="RZ21" s="253"/>
      <c r="SA21" s="253"/>
      <c r="SB21" s="253"/>
      <c r="SC21" s="253"/>
      <c r="SD21" s="253"/>
      <c r="SE21" s="253"/>
      <c r="SF21" s="253"/>
      <c r="SG21" s="253"/>
      <c r="SH21" s="253"/>
      <c r="SI21" s="253"/>
      <c r="SJ21" s="253"/>
      <c r="SK21" s="253"/>
      <c r="SL21" s="253"/>
      <c r="SM21" s="253"/>
      <c r="SN21" s="253"/>
      <c r="SO21" s="253"/>
      <c r="SP21" s="253"/>
      <c r="SQ21" s="253"/>
      <c r="SR21" s="253"/>
      <c r="SS21" s="253"/>
      <c r="ST21" s="253"/>
      <c r="SU21" s="253"/>
      <c r="SV21" s="253"/>
      <c r="SW21" s="253"/>
      <c r="SX21" s="253"/>
      <c r="SY21" s="253"/>
      <c r="SZ21" s="253"/>
      <c r="TA21" s="253"/>
      <c r="TB21" s="253"/>
      <c r="TC21" s="253"/>
      <c r="TD21" s="253"/>
      <c r="TE21" s="253"/>
      <c r="TF21" s="253"/>
      <c r="TG21" s="253"/>
      <c r="TH21" s="253"/>
      <c r="TI21" s="253"/>
      <c r="TJ21" s="253"/>
      <c r="TK21" s="253"/>
      <c r="TL21" s="253"/>
      <c r="TM21" s="253"/>
      <c r="TN21" s="253"/>
      <c r="TO21" s="253"/>
      <c r="TP21" s="253"/>
      <c r="TQ21" s="253"/>
      <c r="TR21" s="253"/>
      <c r="TS21" s="253"/>
      <c r="TT21" s="253"/>
      <c r="TU21" s="253"/>
      <c r="TV21" s="253"/>
      <c r="TW21" s="253"/>
      <c r="TX21" s="253"/>
      <c r="TY21" s="253"/>
      <c r="TZ21" s="253"/>
      <c r="UA21" s="253"/>
      <c r="UB21" s="253"/>
      <c r="UC21" s="253"/>
      <c r="UD21" s="253"/>
      <c r="UE21" s="253"/>
      <c r="UF21" s="253"/>
      <c r="UG21" s="253"/>
      <c r="UH21" s="253"/>
      <c r="UI21" s="253"/>
      <c r="UJ21" s="253"/>
      <c r="UK21" s="253"/>
      <c r="UL21" s="253"/>
      <c r="UM21" s="253"/>
      <c r="UN21" s="253"/>
      <c r="UO21" s="253"/>
      <c r="UP21" s="253"/>
      <c r="UQ21" s="253"/>
      <c r="UR21" s="253"/>
      <c r="US21" s="253"/>
      <c r="UT21" s="253"/>
      <c r="UU21" s="253"/>
      <c r="UV21" s="253"/>
      <c r="UW21" s="253"/>
      <c r="UX21" s="253"/>
      <c r="UY21" s="253"/>
      <c r="UZ21" s="253"/>
      <c r="VA21" s="253"/>
      <c r="VB21" s="253"/>
      <c r="VC21" s="253"/>
      <c r="VD21" s="253"/>
      <c r="VE21" s="253"/>
      <c r="VF21" s="253"/>
      <c r="VG21" s="253"/>
      <c r="VH21" s="253"/>
      <c r="VI21" s="253"/>
      <c r="VJ21" s="253"/>
      <c r="VK21" s="253"/>
      <c r="VL21" s="253"/>
      <c r="VM21" s="253"/>
      <c r="VN21" s="253"/>
      <c r="VO21" s="253"/>
      <c r="VP21" s="253"/>
      <c r="VQ21" s="253"/>
      <c r="VR21" s="253"/>
      <c r="VS21" s="253"/>
      <c r="VT21" s="253"/>
      <c r="VU21" s="253"/>
      <c r="VV21" s="253"/>
      <c r="VW21" s="253"/>
      <c r="VX21" s="253"/>
      <c r="VY21" s="253"/>
      <c r="VZ21" s="253"/>
      <c r="WA21" s="253"/>
      <c r="WB21" s="253"/>
      <c r="WC21" s="253"/>
      <c r="WD21" s="253"/>
      <c r="WE21" s="253"/>
      <c r="WF21" s="253"/>
      <c r="WG21" s="253"/>
      <c r="WH21" s="253"/>
      <c r="WI21" s="253"/>
      <c r="WJ21" s="253"/>
      <c r="WK21" s="253"/>
      <c r="WL21" s="253"/>
      <c r="WM21" s="253"/>
      <c r="WN21" s="253"/>
      <c r="WO21" s="253"/>
      <c r="WP21" s="253"/>
      <c r="WQ21" s="253"/>
      <c r="WR21" s="253"/>
      <c r="WS21" s="253"/>
      <c r="WT21" s="253"/>
      <c r="WU21" s="253"/>
      <c r="WV21" s="253"/>
      <c r="WW21" s="253"/>
      <c r="WX21" s="253"/>
      <c r="WY21" s="253"/>
      <c r="WZ21" s="253"/>
      <c r="XA21" s="253"/>
      <c r="XB21" s="253"/>
      <c r="XC21" s="253"/>
      <c r="XD21" s="253"/>
      <c r="XE21" s="253"/>
      <c r="XF21" s="253"/>
      <c r="XG21" s="253"/>
      <c r="XH21" s="253"/>
      <c r="XI21" s="253"/>
      <c r="XJ21" s="253"/>
      <c r="XK21" s="253"/>
      <c r="XL21" s="253"/>
      <c r="XM21" s="253"/>
      <c r="XN21" s="253"/>
      <c r="XO21" s="253"/>
      <c r="XP21" s="253"/>
      <c r="XQ21" s="253"/>
      <c r="XR21" s="253"/>
      <c r="XS21" s="253"/>
      <c r="XT21" s="253"/>
      <c r="XU21" s="253"/>
      <c r="XV21" s="253"/>
      <c r="XW21" s="253"/>
      <c r="XX21" s="253"/>
      <c r="XY21" s="253"/>
      <c r="XZ21" s="253"/>
      <c r="YA21" s="253"/>
      <c r="YB21" s="253"/>
      <c r="YC21" s="253"/>
      <c r="YD21" s="253"/>
      <c r="YE21" s="253"/>
      <c r="YF21" s="253"/>
      <c r="YG21" s="253"/>
      <c r="YH21" s="253"/>
      <c r="YI21" s="253"/>
      <c r="YJ21" s="253"/>
      <c r="YK21" s="253"/>
      <c r="YL21" s="253"/>
      <c r="YM21" s="253"/>
      <c r="YN21" s="253"/>
      <c r="YO21" s="253"/>
      <c r="YP21" s="253"/>
      <c r="YQ21" s="253"/>
      <c r="YR21" s="253"/>
      <c r="YS21" s="253"/>
      <c r="YT21" s="253"/>
      <c r="YU21" s="253"/>
      <c r="YV21" s="253"/>
      <c r="YW21" s="253"/>
      <c r="YX21" s="253"/>
      <c r="YY21" s="253"/>
      <c r="YZ21" s="253"/>
      <c r="ZA21" s="253"/>
      <c r="ZB21" s="253"/>
      <c r="ZC21" s="253"/>
      <c r="ZD21" s="253"/>
      <c r="ZE21" s="253"/>
      <c r="ZF21" s="253"/>
      <c r="ZG21" s="253"/>
      <c r="ZH21" s="253"/>
      <c r="ZI21" s="253"/>
      <c r="ZJ21" s="253"/>
      <c r="ZK21" s="253"/>
      <c r="ZL21" s="253"/>
      <c r="ZM21" s="253"/>
      <c r="ZN21" s="253"/>
      <c r="ZO21" s="253"/>
      <c r="ZP21" s="253"/>
      <c r="ZQ21" s="253"/>
      <c r="ZR21" s="253"/>
      <c r="ZS21" s="253"/>
      <c r="ZT21" s="253"/>
      <c r="ZU21" s="253"/>
      <c r="ZV21" s="253"/>
      <c r="ZW21" s="253"/>
      <c r="ZX21" s="253"/>
      <c r="ZY21" s="253"/>
      <c r="ZZ21" s="253"/>
      <c r="AAA21" s="253"/>
      <c r="AAB21" s="253"/>
      <c r="AAC21" s="253"/>
      <c r="AAD21" s="253"/>
      <c r="AAE21" s="253"/>
      <c r="AAF21" s="253"/>
      <c r="AAG21" s="253"/>
      <c r="AAH21" s="253"/>
      <c r="AAI21" s="253"/>
      <c r="AAJ21" s="253"/>
      <c r="AAK21" s="253"/>
      <c r="AAL21" s="253"/>
      <c r="AAM21" s="253"/>
      <c r="AAN21" s="253"/>
      <c r="AAO21" s="253"/>
      <c r="AAP21" s="253"/>
      <c r="AAQ21" s="253"/>
      <c r="AAR21" s="253"/>
      <c r="AAS21" s="253"/>
      <c r="AAT21" s="253"/>
      <c r="AAU21" s="253"/>
      <c r="AAV21" s="253"/>
      <c r="AAW21" s="253"/>
      <c r="AAX21" s="253"/>
      <c r="AAY21" s="253"/>
      <c r="AAZ21" s="253"/>
      <c r="ABA21" s="253"/>
      <c r="ABB21" s="253"/>
      <c r="ABC21" s="253"/>
      <c r="ABD21" s="253"/>
      <c r="ABE21" s="253"/>
      <c r="ABF21" s="253"/>
      <c r="ABG21" s="253"/>
      <c r="ABH21" s="253"/>
      <c r="ABI21" s="253"/>
      <c r="ABJ21" s="253"/>
      <c r="ABK21" s="253"/>
      <c r="ABL21" s="253"/>
      <c r="ABM21" s="253"/>
      <c r="ABN21" s="253"/>
      <c r="ABO21" s="253"/>
      <c r="ABP21" s="253"/>
      <c r="ABQ21" s="253"/>
      <c r="ABR21" s="253"/>
      <c r="ABS21" s="253"/>
      <c r="ABT21" s="253"/>
      <c r="ABU21" s="253"/>
      <c r="ABV21" s="253"/>
      <c r="ABW21" s="253"/>
      <c r="ABX21" s="253"/>
      <c r="ABY21" s="253"/>
      <c r="ABZ21" s="253"/>
      <c r="ACA21" s="253"/>
      <c r="ACB21" s="253"/>
      <c r="ACC21" s="253"/>
      <c r="ACD21" s="253"/>
      <c r="ACE21" s="253"/>
      <c r="ACF21" s="253"/>
      <c r="ACG21" s="253"/>
      <c r="ACH21" s="253"/>
      <c r="ACI21" s="253"/>
      <c r="ACJ21" s="253"/>
      <c r="ACK21" s="253"/>
      <c r="ACL21" s="253"/>
      <c r="ACM21" s="253"/>
      <c r="ACN21" s="253"/>
      <c r="ACO21" s="253"/>
      <c r="ACP21" s="253"/>
      <c r="ACQ21" s="253"/>
      <c r="ACR21" s="253"/>
      <c r="ACS21" s="253"/>
      <c r="ACT21" s="253"/>
      <c r="ACU21" s="253"/>
      <c r="ACV21" s="253"/>
      <c r="ACW21" s="253"/>
      <c r="ACX21" s="253"/>
      <c r="ACY21" s="253"/>
      <c r="ACZ21" s="253"/>
      <c r="ADA21" s="253"/>
      <c r="ADB21" s="253"/>
      <c r="ADC21" s="253"/>
      <c r="ADD21" s="253"/>
      <c r="ADE21" s="253"/>
      <c r="ADF21" s="253"/>
      <c r="ADG21" s="253"/>
      <c r="ADH21" s="253"/>
      <c r="ADI21" s="253"/>
      <c r="ADJ21" s="253"/>
      <c r="ADK21" s="253"/>
      <c r="ADL21" s="253"/>
      <c r="ADM21" s="253"/>
      <c r="ADN21" s="253"/>
      <c r="ADO21" s="253"/>
      <c r="ADP21" s="253"/>
      <c r="ADQ21" s="253"/>
      <c r="ADR21" s="253"/>
      <c r="ADS21" s="253"/>
      <c r="ADT21" s="253"/>
      <c r="ADU21" s="253"/>
      <c r="ADV21" s="253"/>
      <c r="ADW21" s="253"/>
      <c r="ADX21" s="253"/>
      <c r="ADY21" s="253"/>
      <c r="ADZ21" s="253"/>
      <c r="AEA21" s="253"/>
      <c r="AEB21" s="253"/>
      <c r="AEC21" s="253"/>
      <c r="AED21" s="253"/>
      <c r="AEE21" s="253"/>
      <c r="AEF21" s="253"/>
      <c r="AEG21" s="253"/>
      <c r="AEH21" s="253"/>
      <c r="AEI21" s="253"/>
      <c r="AEJ21" s="253"/>
      <c r="AEK21" s="253"/>
      <c r="AEL21" s="253"/>
      <c r="AEM21" s="253"/>
      <c r="AEN21" s="253"/>
      <c r="AEO21" s="253"/>
      <c r="AEP21" s="253"/>
      <c r="AEQ21" s="253"/>
      <c r="AER21" s="253"/>
      <c r="AES21" s="253"/>
      <c r="AET21" s="253"/>
      <c r="AEU21" s="253"/>
      <c r="AEV21" s="253"/>
      <c r="AEW21" s="253"/>
      <c r="AEX21" s="253"/>
      <c r="AEY21" s="253"/>
      <c r="AEZ21" s="253"/>
      <c r="AFA21" s="253"/>
      <c r="AFB21" s="253"/>
      <c r="AFC21" s="253"/>
      <c r="AFD21" s="253"/>
      <c r="AFE21" s="253"/>
      <c r="AFF21" s="253"/>
      <c r="AFG21" s="253"/>
      <c r="AFH21" s="253"/>
      <c r="AFI21" s="253"/>
      <c r="AFJ21" s="253"/>
      <c r="AFK21" s="253"/>
      <c r="AFL21" s="253"/>
      <c r="AFM21" s="253"/>
      <c r="AFN21" s="253"/>
      <c r="AFO21" s="253"/>
      <c r="AFP21" s="253"/>
      <c r="AFQ21" s="253"/>
      <c r="AFR21" s="253"/>
      <c r="AFS21" s="253"/>
      <c r="AFT21" s="253"/>
      <c r="AFU21" s="253"/>
      <c r="AFV21" s="253"/>
      <c r="AFW21" s="253"/>
      <c r="AFX21" s="253"/>
      <c r="AFY21" s="253"/>
      <c r="AFZ21" s="253"/>
      <c r="AGA21" s="253"/>
      <c r="AGB21" s="253"/>
      <c r="AGC21" s="253"/>
      <c r="AGD21" s="253"/>
      <c r="AGE21" s="253"/>
      <c r="AGF21" s="253"/>
      <c r="AGG21" s="253"/>
      <c r="AGH21" s="253"/>
      <c r="AGI21" s="253"/>
      <c r="AGJ21" s="253"/>
      <c r="AGK21" s="253"/>
      <c r="AGL21" s="253"/>
      <c r="AGM21" s="253"/>
      <c r="AGN21" s="253"/>
      <c r="AGO21" s="253"/>
      <c r="AGP21" s="253"/>
      <c r="AGQ21" s="253"/>
      <c r="AGR21" s="253"/>
      <c r="AGS21" s="253"/>
      <c r="AGT21" s="253"/>
      <c r="AGU21" s="253"/>
      <c r="AGV21" s="253"/>
      <c r="AGW21" s="253"/>
      <c r="AGX21" s="253"/>
      <c r="AGY21" s="253"/>
      <c r="AGZ21" s="253"/>
      <c r="AHA21" s="253"/>
      <c r="AHB21" s="253"/>
      <c r="AHC21" s="253"/>
      <c r="AHD21" s="253"/>
      <c r="AHE21" s="253"/>
      <c r="AHF21" s="253"/>
      <c r="AHG21" s="253"/>
      <c r="AHH21" s="253"/>
      <c r="AHI21" s="253"/>
      <c r="AHJ21" s="253"/>
      <c r="AHK21" s="253"/>
      <c r="AHL21" s="253"/>
      <c r="AHM21" s="253"/>
      <c r="AHN21" s="253"/>
      <c r="AHO21" s="253"/>
      <c r="AHP21" s="253"/>
      <c r="AHQ21" s="253"/>
      <c r="AHR21" s="253"/>
      <c r="AHS21" s="253"/>
      <c r="AHT21" s="253"/>
      <c r="AHU21" s="253"/>
      <c r="AHV21" s="253"/>
      <c r="AHW21" s="253"/>
      <c r="AHX21" s="253"/>
      <c r="AHY21" s="253"/>
      <c r="AHZ21" s="253"/>
      <c r="AIA21" s="253"/>
      <c r="AIB21" s="253"/>
      <c r="AIC21" s="253"/>
      <c r="AID21" s="253"/>
      <c r="AIE21" s="253"/>
      <c r="AIF21" s="253"/>
      <c r="AIG21" s="253"/>
      <c r="AIH21" s="253"/>
      <c r="AII21" s="253"/>
      <c r="AIJ21" s="253"/>
      <c r="AIK21" s="253"/>
      <c r="AIL21" s="253"/>
      <c r="AIM21" s="253"/>
      <c r="AIN21" s="253"/>
      <c r="AIO21" s="253"/>
      <c r="AIP21" s="253"/>
      <c r="AIQ21" s="253"/>
      <c r="AIR21" s="253"/>
      <c r="AIS21" s="253"/>
      <c r="AIT21" s="253"/>
      <c r="AIU21" s="253"/>
      <c r="AIV21" s="253"/>
      <c r="AIW21" s="253"/>
      <c r="AIX21" s="253"/>
      <c r="AIY21" s="253"/>
      <c r="AIZ21" s="253"/>
      <c r="AJA21" s="253"/>
      <c r="AJB21" s="253"/>
      <c r="AJC21" s="253"/>
      <c r="AJD21" s="253"/>
      <c r="AJE21" s="253"/>
      <c r="AJF21" s="253"/>
      <c r="AJG21" s="253"/>
      <c r="AJH21" s="253"/>
      <c r="AJI21" s="253"/>
      <c r="AJJ21" s="253"/>
      <c r="AJK21" s="253"/>
      <c r="AJL21" s="253"/>
      <c r="AJM21" s="253"/>
      <c r="AJN21" s="253"/>
      <c r="AJO21" s="253"/>
      <c r="AJP21" s="253"/>
      <c r="AJQ21" s="253"/>
      <c r="AJR21" s="253"/>
      <c r="AJS21" s="253"/>
      <c r="AJT21" s="253"/>
      <c r="AJU21" s="253"/>
      <c r="AJV21" s="253"/>
      <c r="AJW21" s="253"/>
      <c r="AJX21" s="253"/>
      <c r="AJY21" s="253"/>
      <c r="AJZ21" s="253"/>
      <c r="AKA21" s="253"/>
      <c r="AKB21" s="253"/>
      <c r="AKC21" s="253"/>
      <c r="AKD21" s="253"/>
      <c r="AKE21" s="253"/>
      <c r="AKF21" s="253"/>
      <c r="AKG21" s="253"/>
      <c r="AKH21" s="253"/>
      <c r="AKI21" s="253"/>
      <c r="AKJ21" s="253"/>
      <c r="AKK21" s="253"/>
      <c r="AKL21" s="253"/>
      <c r="AKM21" s="253"/>
      <c r="AKN21" s="253"/>
      <c r="AKO21" s="253"/>
      <c r="AKP21" s="253"/>
      <c r="AKQ21" s="253"/>
      <c r="AKR21" s="253"/>
      <c r="AKS21" s="253"/>
      <c r="AKT21" s="253"/>
      <c r="AKU21" s="253"/>
      <c r="AKV21" s="253"/>
      <c r="AKW21" s="253"/>
      <c r="AKX21" s="253"/>
      <c r="AKY21" s="253"/>
      <c r="AKZ21" s="253"/>
      <c r="ALA21" s="253"/>
      <c r="ALB21" s="253"/>
      <c r="ALC21" s="253"/>
      <c r="ALD21" s="253"/>
      <c r="ALE21" s="253"/>
      <c r="ALF21" s="253"/>
      <c r="ALG21" s="253"/>
      <c r="ALH21" s="253"/>
      <c r="ALI21" s="253"/>
      <c r="ALJ21" s="253"/>
      <c r="ALK21" s="253"/>
      <c r="ALL21" s="253"/>
      <c r="ALM21" s="253"/>
      <c r="ALN21" s="253"/>
      <c r="ALO21" s="253"/>
      <c r="ALP21" s="253"/>
      <c r="ALQ21" s="253"/>
      <c r="ALR21" s="253"/>
      <c r="ALS21" s="253"/>
      <c r="ALT21" s="253"/>
      <c r="ALU21" s="253"/>
      <c r="ALV21" s="253"/>
      <c r="ALW21" s="253"/>
      <c r="ALX21" s="253"/>
      <c r="ALY21" s="253"/>
      <c r="ALZ21" s="253"/>
      <c r="AMA21" s="253"/>
      <c r="AMB21" s="253"/>
      <c r="AMC21" s="253"/>
      <c r="AMD21" s="253"/>
      <c r="AME21" s="253"/>
      <c r="AMF21" s="253"/>
      <c r="AMG21" s="253"/>
      <c r="AMH21" s="253"/>
      <c r="AMI21" s="253"/>
      <c r="AMJ21" s="253"/>
    </row>
    <row r="22" spans="1:1024" s="252" customFormat="1" ht="11.25">
      <c r="A22" s="269" t="s">
        <v>149</v>
      </c>
      <c r="B22" s="271"/>
      <c r="C22" s="270"/>
      <c r="D22" s="270"/>
      <c r="F22" s="253"/>
      <c r="G22" s="253"/>
      <c r="H22" s="253"/>
      <c r="I22" s="253"/>
      <c r="J22" s="253"/>
      <c r="K22" s="253"/>
      <c r="L22" s="253"/>
      <c r="M22" s="253"/>
      <c r="N22" s="253"/>
      <c r="O22" s="253"/>
      <c r="P22" s="253"/>
      <c r="Q22" s="253"/>
      <c r="R22" s="253"/>
      <c r="S22" s="253"/>
      <c r="T22" s="253"/>
      <c r="U22" s="253"/>
      <c r="V22" s="253"/>
      <c r="W22" s="253"/>
      <c r="X22" s="253"/>
      <c r="Y22" s="253"/>
      <c r="Z22" s="253"/>
      <c r="AA22" s="253"/>
      <c r="AB22" s="253"/>
      <c r="AC22" s="253"/>
      <c r="AD22" s="253"/>
      <c r="AE22" s="253"/>
      <c r="AF22" s="253"/>
      <c r="AG22" s="253"/>
      <c r="AH22" s="253"/>
      <c r="AI22" s="253"/>
      <c r="AJ22" s="253"/>
      <c r="AK22" s="253"/>
      <c r="AL22" s="253"/>
      <c r="AM22" s="253"/>
      <c r="AN22" s="253"/>
      <c r="AO22" s="253"/>
      <c r="AP22" s="253"/>
      <c r="AQ22" s="253"/>
      <c r="AR22" s="253"/>
      <c r="AS22" s="253"/>
      <c r="AT22" s="253"/>
      <c r="AU22" s="253"/>
      <c r="AV22" s="253"/>
      <c r="AW22" s="253"/>
      <c r="AX22" s="253"/>
      <c r="AY22" s="253"/>
      <c r="AZ22" s="253"/>
      <c r="BA22" s="253"/>
      <c r="BB22" s="253"/>
      <c r="BC22" s="253"/>
      <c r="BD22" s="253"/>
      <c r="BE22" s="253"/>
      <c r="BF22" s="253"/>
      <c r="BG22" s="253"/>
      <c r="BH22" s="253"/>
      <c r="BI22" s="253"/>
      <c r="BJ22" s="253"/>
      <c r="BK22" s="253"/>
      <c r="BL22" s="253"/>
      <c r="BM22" s="253"/>
      <c r="BN22" s="253"/>
      <c r="BO22" s="253"/>
      <c r="BP22" s="253"/>
      <c r="BQ22" s="253"/>
      <c r="BR22" s="253"/>
      <c r="BS22" s="253"/>
      <c r="BT22" s="253"/>
      <c r="BU22" s="253"/>
      <c r="BV22" s="253"/>
      <c r="BW22" s="253"/>
      <c r="BX22" s="253"/>
      <c r="BY22" s="253"/>
      <c r="BZ22" s="253"/>
      <c r="CA22" s="253"/>
      <c r="CB22" s="253"/>
      <c r="CC22" s="253"/>
      <c r="CD22" s="253"/>
      <c r="CE22" s="253"/>
      <c r="CF22" s="253"/>
      <c r="CG22" s="253"/>
      <c r="CH22" s="253"/>
      <c r="CI22" s="253"/>
      <c r="CJ22" s="253"/>
      <c r="CK22" s="253"/>
      <c r="CL22" s="253"/>
      <c r="CM22" s="253"/>
      <c r="CN22" s="253"/>
      <c r="CO22" s="253"/>
      <c r="CP22" s="253"/>
      <c r="CQ22" s="253"/>
      <c r="CR22" s="253"/>
      <c r="CS22" s="253"/>
      <c r="CT22" s="253"/>
      <c r="CU22" s="253"/>
      <c r="CV22" s="253"/>
      <c r="CW22" s="253"/>
      <c r="CX22" s="253"/>
      <c r="CY22" s="253"/>
      <c r="CZ22" s="253"/>
      <c r="DA22" s="253"/>
      <c r="DB22" s="253"/>
      <c r="DC22" s="253"/>
      <c r="DD22" s="253"/>
      <c r="DE22" s="253"/>
      <c r="DF22" s="253"/>
      <c r="DG22" s="253"/>
      <c r="DH22" s="253"/>
      <c r="DI22" s="253"/>
      <c r="DJ22" s="253"/>
      <c r="DK22" s="253"/>
      <c r="DL22" s="253"/>
      <c r="DM22" s="253"/>
      <c r="DN22" s="253"/>
      <c r="DO22" s="253"/>
      <c r="DP22" s="253"/>
      <c r="DQ22" s="253"/>
      <c r="DR22" s="253"/>
      <c r="DS22" s="253"/>
      <c r="DT22" s="253"/>
      <c r="DU22" s="253"/>
      <c r="DV22" s="253"/>
      <c r="DW22" s="253"/>
      <c r="DX22" s="253"/>
      <c r="DY22" s="253"/>
      <c r="DZ22" s="253"/>
      <c r="EA22" s="253"/>
      <c r="EB22" s="253"/>
      <c r="EC22" s="253"/>
      <c r="ED22" s="253"/>
      <c r="EE22" s="253"/>
      <c r="EF22" s="253"/>
      <c r="EG22" s="253"/>
      <c r="EH22" s="253"/>
      <c r="EI22" s="253"/>
      <c r="EJ22" s="253"/>
      <c r="EK22" s="253"/>
      <c r="EL22" s="253"/>
      <c r="EM22" s="253"/>
      <c r="EN22" s="253"/>
      <c r="EO22" s="253"/>
      <c r="EP22" s="253"/>
      <c r="EQ22" s="253"/>
      <c r="ER22" s="253"/>
      <c r="ES22" s="253"/>
      <c r="ET22" s="253"/>
      <c r="EU22" s="253"/>
      <c r="EV22" s="253"/>
      <c r="EW22" s="253"/>
      <c r="EX22" s="253"/>
      <c r="EY22" s="253"/>
      <c r="EZ22" s="253"/>
      <c r="FA22" s="253"/>
      <c r="FB22" s="253"/>
      <c r="FC22" s="253"/>
      <c r="FD22" s="253"/>
      <c r="FE22" s="253"/>
      <c r="FF22" s="253"/>
      <c r="FG22" s="253"/>
      <c r="FH22" s="253"/>
      <c r="FI22" s="253"/>
      <c r="FJ22" s="253"/>
      <c r="FK22" s="253"/>
      <c r="FL22" s="253"/>
      <c r="FM22" s="253"/>
      <c r="FN22" s="253"/>
      <c r="FO22" s="253"/>
      <c r="FP22" s="253"/>
      <c r="FQ22" s="253"/>
      <c r="FR22" s="253"/>
      <c r="FS22" s="253"/>
      <c r="FT22" s="253"/>
      <c r="FU22" s="253"/>
      <c r="FV22" s="253"/>
      <c r="FW22" s="253"/>
      <c r="FX22" s="253"/>
      <c r="FY22" s="253"/>
      <c r="FZ22" s="253"/>
      <c r="GA22" s="253"/>
      <c r="GB22" s="253"/>
      <c r="GC22" s="253"/>
      <c r="GD22" s="253"/>
      <c r="GE22" s="253"/>
      <c r="GF22" s="253"/>
      <c r="GG22" s="253"/>
      <c r="GH22" s="253"/>
      <c r="GI22" s="253"/>
      <c r="GJ22" s="253"/>
      <c r="GK22" s="253"/>
      <c r="GL22" s="253"/>
      <c r="GM22" s="253"/>
      <c r="GN22" s="253"/>
      <c r="GO22" s="253"/>
      <c r="GP22" s="253"/>
      <c r="GQ22" s="253"/>
      <c r="GR22" s="253"/>
      <c r="GS22" s="253"/>
      <c r="GT22" s="253"/>
      <c r="GU22" s="253"/>
      <c r="GV22" s="253"/>
      <c r="GW22" s="253"/>
      <c r="GX22" s="253"/>
      <c r="GY22" s="253"/>
      <c r="GZ22" s="253"/>
      <c r="HA22" s="253"/>
      <c r="HB22" s="253"/>
      <c r="HC22" s="253"/>
      <c r="HD22" s="253"/>
      <c r="HE22" s="253"/>
      <c r="HF22" s="253"/>
      <c r="HG22" s="253"/>
      <c r="HH22" s="253"/>
      <c r="HI22" s="253"/>
      <c r="HJ22" s="253"/>
      <c r="HK22" s="253"/>
      <c r="HL22" s="253"/>
      <c r="HM22" s="253"/>
      <c r="HN22" s="253"/>
      <c r="HO22" s="253"/>
      <c r="HP22" s="253"/>
      <c r="HQ22" s="253"/>
      <c r="HR22" s="253"/>
      <c r="HS22" s="253"/>
      <c r="HT22" s="253"/>
      <c r="HU22" s="253"/>
      <c r="HV22" s="253"/>
      <c r="HW22" s="253"/>
      <c r="HX22" s="253"/>
      <c r="HY22" s="253"/>
      <c r="HZ22" s="253"/>
      <c r="IA22" s="253"/>
      <c r="IB22" s="253"/>
      <c r="IC22" s="253"/>
      <c r="ID22" s="253"/>
      <c r="IE22" s="253"/>
      <c r="IF22" s="253"/>
      <c r="IG22" s="253"/>
      <c r="IH22" s="253"/>
      <c r="II22" s="253"/>
      <c r="IJ22" s="253"/>
      <c r="IK22" s="253"/>
      <c r="IL22" s="253"/>
      <c r="IM22" s="253"/>
      <c r="IN22" s="253"/>
      <c r="IO22" s="253"/>
      <c r="IP22" s="253"/>
      <c r="IQ22" s="253"/>
      <c r="IR22" s="253"/>
      <c r="IS22" s="253"/>
      <c r="IT22" s="253"/>
      <c r="IU22" s="253"/>
      <c r="IV22" s="253"/>
      <c r="IW22" s="253"/>
      <c r="IX22" s="253"/>
      <c r="IY22" s="253"/>
      <c r="IZ22" s="253"/>
      <c r="JA22" s="253"/>
      <c r="JB22" s="253"/>
      <c r="JC22" s="253"/>
      <c r="JD22" s="253"/>
      <c r="JE22" s="253"/>
      <c r="JF22" s="253"/>
      <c r="JG22" s="253"/>
      <c r="JH22" s="253"/>
      <c r="JI22" s="253"/>
      <c r="JJ22" s="253"/>
      <c r="JK22" s="253"/>
      <c r="JL22" s="253"/>
      <c r="JM22" s="253"/>
      <c r="JN22" s="253"/>
      <c r="JO22" s="253"/>
      <c r="JP22" s="253"/>
      <c r="JQ22" s="253"/>
      <c r="JR22" s="253"/>
      <c r="JS22" s="253"/>
      <c r="JT22" s="253"/>
      <c r="JU22" s="253"/>
      <c r="JV22" s="253"/>
      <c r="JW22" s="253"/>
      <c r="JX22" s="253"/>
      <c r="JY22" s="253"/>
      <c r="JZ22" s="253"/>
      <c r="KA22" s="253"/>
      <c r="KB22" s="253"/>
      <c r="KC22" s="253"/>
      <c r="KD22" s="253"/>
      <c r="KE22" s="253"/>
      <c r="KF22" s="253"/>
      <c r="KG22" s="253"/>
      <c r="KH22" s="253"/>
      <c r="KI22" s="253"/>
      <c r="KJ22" s="253"/>
      <c r="KK22" s="253"/>
      <c r="KL22" s="253"/>
      <c r="KM22" s="253"/>
      <c r="KN22" s="253"/>
      <c r="KO22" s="253"/>
      <c r="KP22" s="253"/>
      <c r="KQ22" s="253"/>
      <c r="KR22" s="253"/>
      <c r="KS22" s="253"/>
      <c r="KT22" s="253"/>
      <c r="KU22" s="253"/>
      <c r="KV22" s="253"/>
      <c r="KW22" s="253"/>
      <c r="KX22" s="253"/>
      <c r="KY22" s="253"/>
      <c r="KZ22" s="253"/>
      <c r="LA22" s="253"/>
      <c r="LB22" s="253"/>
      <c r="LC22" s="253"/>
      <c r="LD22" s="253"/>
      <c r="LE22" s="253"/>
      <c r="LF22" s="253"/>
      <c r="LG22" s="253"/>
      <c r="LH22" s="253"/>
      <c r="LI22" s="253"/>
      <c r="LJ22" s="253"/>
      <c r="LK22" s="253"/>
      <c r="LL22" s="253"/>
      <c r="LM22" s="253"/>
      <c r="LN22" s="253"/>
      <c r="LO22" s="253"/>
      <c r="LP22" s="253"/>
      <c r="LQ22" s="253"/>
      <c r="LR22" s="253"/>
      <c r="LS22" s="253"/>
      <c r="LT22" s="253"/>
      <c r="LU22" s="253"/>
      <c r="LV22" s="253"/>
      <c r="LW22" s="253"/>
      <c r="LX22" s="253"/>
      <c r="LY22" s="253"/>
      <c r="LZ22" s="253"/>
      <c r="MA22" s="253"/>
      <c r="MB22" s="253"/>
      <c r="MC22" s="253"/>
      <c r="MD22" s="253"/>
      <c r="ME22" s="253"/>
      <c r="MF22" s="253"/>
      <c r="MG22" s="253"/>
      <c r="MH22" s="253"/>
      <c r="MI22" s="253"/>
      <c r="MJ22" s="253"/>
      <c r="MK22" s="253"/>
      <c r="ML22" s="253"/>
      <c r="MM22" s="253"/>
      <c r="MN22" s="253"/>
      <c r="MO22" s="253"/>
      <c r="MP22" s="253"/>
      <c r="MQ22" s="253"/>
      <c r="MR22" s="253"/>
      <c r="MS22" s="253"/>
      <c r="MT22" s="253"/>
      <c r="MU22" s="253"/>
      <c r="MV22" s="253"/>
      <c r="MW22" s="253"/>
      <c r="MX22" s="253"/>
      <c r="MY22" s="253"/>
      <c r="MZ22" s="253"/>
      <c r="NA22" s="253"/>
      <c r="NB22" s="253"/>
      <c r="NC22" s="253"/>
      <c r="ND22" s="253"/>
      <c r="NE22" s="253"/>
      <c r="NF22" s="253"/>
      <c r="NG22" s="253"/>
      <c r="NH22" s="253"/>
      <c r="NI22" s="253"/>
      <c r="NJ22" s="253"/>
      <c r="NK22" s="253"/>
      <c r="NL22" s="253"/>
      <c r="NM22" s="253"/>
      <c r="NN22" s="253"/>
      <c r="NO22" s="253"/>
      <c r="NP22" s="253"/>
      <c r="NQ22" s="253"/>
      <c r="NR22" s="253"/>
      <c r="NS22" s="253"/>
      <c r="NT22" s="253"/>
      <c r="NU22" s="253"/>
      <c r="NV22" s="253"/>
      <c r="NW22" s="253"/>
      <c r="NX22" s="253"/>
      <c r="NY22" s="253"/>
      <c r="NZ22" s="253"/>
      <c r="OA22" s="253"/>
      <c r="OB22" s="253"/>
      <c r="OC22" s="253"/>
      <c r="OD22" s="253"/>
      <c r="OE22" s="253"/>
      <c r="OF22" s="253"/>
      <c r="OG22" s="253"/>
      <c r="OH22" s="253"/>
      <c r="OI22" s="253"/>
      <c r="OJ22" s="253"/>
      <c r="OK22" s="253"/>
      <c r="OL22" s="253"/>
      <c r="OM22" s="253"/>
      <c r="ON22" s="253"/>
      <c r="OO22" s="253"/>
      <c r="OP22" s="253"/>
      <c r="OQ22" s="253"/>
      <c r="OR22" s="253"/>
      <c r="OS22" s="253"/>
      <c r="OT22" s="253"/>
      <c r="OU22" s="253"/>
      <c r="OV22" s="253"/>
      <c r="OW22" s="253"/>
      <c r="OX22" s="253"/>
      <c r="OY22" s="253"/>
      <c r="OZ22" s="253"/>
      <c r="PA22" s="253"/>
      <c r="PB22" s="253"/>
      <c r="PC22" s="253"/>
      <c r="PD22" s="253"/>
      <c r="PE22" s="253"/>
      <c r="PF22" s="253"/>
      <c r="PG22" s="253"/>
      <c r="PH22" s="253"/>
      <c r="PI22" s="253"/>
      <c r="PJ22" s="253"/>
      <c r="PK22" s="253"/>
      <c r="PL22" s="253"/>
      <c r="PM22" s="253"/>
      <c r="PN22" s="253"/>
      <c r="PO22" s="253"/>
      <c r="PP22" s="253"/>
      <c r="PQ22" s="253"/>
      <c r="PR22" s="253"/>
      <c r="PS22" s="253"/>
      <c r="PT22" s="253"/>
      <c r="PU22" s="253"/>
      <c r="PV22" s="253"/>
      <c r="PW22" s="253"/>
      <c r="PX22" s="253"/>
      <c r="PY22" s="253"/>
      <c r="PZ22" s="253"/>
      <c r="QA22" s="253"/>
      <c r="QB22" s="253"/>
      <c r="QC22" s="253"/>
      <c r="QD22" s="253"/>
      <c r="QE22" s="253"/>
      <c r="QF22" s="253"/>
      <c r="QG22" s="253"/>
      <c r="QH22" s="253"/>
      <c r="QI22" s="253"/>
      <c r="QJ22" s="253"/>
      <c r="QK22" s="253"/>
      <c r="QL22" s="253"/>
      <c r="QM22" s="253"/>
      <c r="QN22" s="253"/>
      <c r="QO22" s="253"/>
      <c r="QP22" s="253"/>
      <c r="QQ22" s="253"/>
      <c r="QR22" s="253"/>
      <c r="QS22" s="253"/>
      <c r="QT22" s="253"/>
      <c r="QU22" s="253"/>
      <c r="QV22" s="253"/>
      <c r="QW22" s="253"/>
      <c r="QX22" s="253"/>
      <c r="QY22" s="253"/>
      <c r="QZ22" s="253"/>
      <c r="RA22" s="253"/>
      <c r="RB22" s="253"/>
      <c r="RC22" s="253"/>
      <c r="RD22" s="253"/>
      <c r="RE22" s="253"/>
      <c r="RF22" s="253"/>
      <c r="RG22" s="253"/>
      <c r="RH22" s="253"/>
      <c r="RI22" s="253"/>
      <c r="RJ22" s="253"/>
      <c r="RK22" s="253"/>
      <c r="RL22" s="253"/>
      <c r="RM22" s="253"/>
      <c r="RN22" s="253"/>
      <c r="RO22" s="253"/>
      <c r="RP22" s="253"/>
      <c r="RQ22" s="253"/>
      <c r="RR22" s="253"/>
      <c r="RS22" s="253"/>
      <c r="RT22" s="253"/>
      <c r="RU22" s="253"/>
      <c r="RV22" s="253"/>
      <c r="RW22" s="253"/>
      <c r="RX22" s="253"/>
      <c r="RY22" s="253"/>
      <c r="RZ22" s="253"/>
      <c r="SA22" s="253"/>
      <c r="SB22" s="253"/>
      <c r="SC22" s="253"/>
      <c r="SD22" s="253"/>
      <c r="SE22" s="253"/>
      <c r="SF22" s="253"/>
      <c r="SG22" s="253"/>
      <c r="SH22" s="253"/>
      <c r="SI22" s="253"/>
      <c r="SJ22" s="253"/>
      <c r="SK22" s="253"/>
      <c r="SL22" s="253"/>
      <c r="SM22" s="253"/>
      <c r="SN22" s="253"/>
      <c r="SO22" s="253"/>
      <c r="SP22" s="253"/>
      <c r="SQ22" s="253"/>
      <c r="SR22" s="253"/>
      <c r="SS22" s="253"/>
      <c r="ST22" s="253"/>
      <c r="SU22" s="253"/>
      <c r="SV22" s="253"/>
      <c r="SW22" s="253"/>
      <c r="SX22" s="253"/>
      <c r="SY22" s="253"/>
      <c r="SZ22" s="253"/>
      <c r="TA22" s="253"/>
      <c r="TB22" s="253"/>
      <c r="TC22" s="253"/>
      <c r="TD22" s="253"/>
      <c r="TE22" s="253"/>
      <c r="TF22" s="253"/>
      <c r="TG22" s="253"/>
      <c r="TH22" s="253"/>
      <c r="TI22" s="253"/>
      <c r="TJ22" s="253"/>
      <c r="TK22" s="253"/>
      <c r="TL22" s="253"/>
      <c r="TM22" s="253"/>
      <c r="TN22" s="253"/>
      <c r="TO22" s="253"/>
      <c r="TP22" s="253"/>
      <c r="TQ22" s="253"/>
      <c r="TR22" s="253"/>
      <c r="TS22" s="253"/>
      <c r="TT22" s="253"/>
      <c r="TU22" s="253"/>
      <c r="TV22" s="253"/>
      <c r="TW22" s="253"/>
      <c r="TX22" s="253"/>
      <c r="TY22" s="253"/>
      <c r="TZ22" s="253"/>
      <c r="UA22" s="253"/>
      <c r="UB22" s="253"/>
      <c r="UC22" s="253"/>
      <c r="UD22" s="253"/>
      <c r="UE22" s="253"/>
      <c r="UF22" s="253"/>
      <c r="UG22" s="253"/>
      <c r="UH22" s="253"/>
      <c r="UI22" s="253"/>
      <c r="UJ22" s="253"/>
      <c r="UK22" s="253"/>
      <c r="UL22" s="253"/>
      <c r="UM22" s="253"/>
      <c r="UN22" s="253"/>
      <c r="UO22" s="253"/>
      <c r="UP22" s="253"/>
      <c r="UQ22" s="253"/>
      <c r="UR22" s="253"/>
      <c r="US22" s="253"/>
      <c r="UT22" s="253"/>
      <c r="UU22" s="253"/>
      <c r="UV22" s="253"/>
      <c r="UW22" s="253"/>
      <c r="UX22" s="253"/>
      <c r="UY22" s="253"/>
      <c r="UZ22" s="253"/>
      <c r="VA22" s="253"/>
      <c r="VB22" s="253"/>
      <c r="VC22" s="253"/>
      <c r="VD22" s="253"/>
      <c r="VE22" s="253"/>
      <c r="VF22" s="253"/>
      <c r="VG22" s="253"/>
      <c r="VH22" s="253"/>
      <c r="VI22" s="253"/>
      <c r="VJ22" s="253"/>
      <c r="VK22" s="253"/>
      <c r="VL22" s="253"/>
      <c r="VM22" s="253"/>
      <c r="VN22" s="253"/>
      <c r="VO22" s="253"/>
      <c r="VP22" s="253"/>
      <c r="VQ22" s="253"/>
      <c r="VR22" s="253"/>
      <c r="VS22" s="253"/>
      <c r="VT22" s="253"/>
      <c r="VU22" s="253"/>
      <c r="VV22" s="253"/>
      <c r="VW22" s="253"/>
      <c r="VX22" s="253"/>
      <c r="VY22" s="253"/>
      <c r="VZ22" s="253"/>
      <c r="WA22" s="253"/>
      <c r="WB22" s="253"/>
      <c r="WC22" s="253"/>
      <c r="WD22" s="253"/>
      <c r="WE22" s="253"/>
      <c r="WF22" s="253"/>
      <c r="WG22" s="253"/>
      <c r="WH22" s="253"/>
      <c r="WI22" s="253"/>
      <c r="WJ22" s="253"/>
      <c r="WK22" s="253"/>
      <c r="WL22" s="253"/>
      <c r="WM22" s="253"/>
      <c r="WN22" s="253"/>
      <c r="WO22" s="253"/>
      <c r="WP22" s="253"/>
      <c r="WQ22" s="253"/>
      <c r="WR22" s="253"/>
      <c r="WS22" s="253"/>
      <c r="WT22" s="253"/>
      <c r="WU22" s="253"/>
      <c r="WV22" s="253"/>
      <c r="WW22" s="253"/>
      <c r="WX22" s="253"/>
      <c r="WY22" s="253"/>
      <c r="WZ22" s="253"/>
      <c r="XA22" s="253"/>
      <c r="XB22" s="253"/>
      <c r="XC22" s="253"/>
      <c r="XD22" s="253"/>
      <c r="XE22" s="253"/>
      <c r="XF22" s="253"/>
      <c r="XG22" s="253"/>
      <c r="XH22" s="253"/>
      <c r="XI22" s="253"/>
      <c r="XJ22" s="253"/>
      <c r="XK22" s="253"/>
      <c r="XL22" s="253"/>
      <c r="XM22" s="253"/>
      <c r="XN22" s="253"/>
      <c r="XO22" s="253"/>
      <c r="XP22" s="253"/>
      <c r="XQ22" s="253"/>
      <c r="XR22" s="253"/>
      <c r="XS22" s="253"/>
      <c r="XT22" s="253"/>
      <c r="XU22" s="253"/>
      <c r="XV22" s="253"/>
      <c r="XW22" s="253"/>
      <c r="XX22" s="253"/>
      <c r="XY22" s="253"/>
      <c r="XZ22" s="253"/>
      <c r="YA22" s="253"/>
      <c r="YB22" s="253"/>
      <c r="YC22" s="253"/>
      <c r="YD22" s="253"/>
      <c r="YE22" s="253"/>
      <c r="YF22" s="253"/>
      <c r="YG22" s="253"/>
      <c r="YH22" s="253"/>
      <c r="YI22" s="253"/>
      <c r="YJ22" s="253"/>
      <c r="YK22" s="253"/>
      <c r="YL22" s="253"/>
      <c r="YM22" s="253"/>
      <c r="YN22" s="253"/>
      <c r="YO22" s="253"/>
      <c r="YP22" s="253"/>
      <c r="YQ22" s="253"/>
      <c r="YR22" s="253"/>
      <c r="YS22" s="253"/>
      <c r="YT22" s="253"/>
      <c r="YU22" s="253"/>
      <c r="YV22" s="253"/>
      <c r="YW22" s="253"/>
      <c r="YX22" s="253"/>
      <c r="YY22" s="253"/>
      <c r="YZ22" s="253"/>
      <c r="ZA22" s="253"/>
      <c r="ZB22" s="253"/>
      <c r="ZC22" s="253"/>
      <c r="ZD22" s="253"/>
      <c r="ZE22" s="253"/>
      <c r="ZF22" s="253"/>
      <c r="ZG22" s="253"/>
      <c r="ZH22" s="253"/>
      <c r="ZI22" s="253"/>
      <c r="ZJ22" s="253"/>
      <c r="ZK22" s="253"/>
      <c r="ZL22" s="253"/>
      <c r="ZM22" s="253"/>
      <c r="ZN22" s="253"/>
      <c r="ZO22" s="253"/>
      <c r="ZP22" s="253"/>
      <c r="ZQ22" s="253"/>
      <c r="ZR22" s="253"/>
      <c r="ZS22" s="253"/>
      <c r="ZT22" s="253"/>
      <c r="ZU22" s="253"/>
      <c r="ZV22" s="253"/>
      <c r="ZW22" s="253"/>
      <c r="ZX22" s="253"/>
      <c r="ZY22" s="253"/>
      <c r="ZZ22" s="253"/>
      <c r="AAA22" s="253"/>
      <c r="AAB22" s="253"/>
      <c r="AAC22" s="253"/>
      <c r="AAD22" s="253"/>
      <c r="AAE22" s="253"/>
      <c r="AAF22" s="253"/>
      <c r="AAG22" s="253"/>
      <c r="AAH22" s="253"/>
      <c r="AAI22" s="253"/>
      <c r="AAJ22" s="253"/>
      <c r="AAK22" s="253"/>
      <c r="AAL22" s="253"/>
      <c r="AAM22" s="253"/>
      <c r="AAN22" s="253"/>
      <c r="AAO22" s="253"/>
      <c r="AAP22" s="253"/>
      <c r="AAQ22" s="253"/>
      <c r="AAR22" s="253"/>
      <c r="AAS22" s="253"/>
      <c r="AAT22" s="253"/>
      <c r="AAU22" s="253"/>
      <c r="AAV22" s="253"/>
      <c r="AAW22" s="253"/>
      <c r="AAX22" s="253"/>
      <c r="AAY22" s="253"/>
      <c r="AAZ22" s="253"/>
      <c r="ABA22" s="253"/>
      <c r="ABB22" s="253"/>
      <c r="ABC22" s="253"/>
      <c r="ABD22" s="253"/>
      <c r="ABE22" s="253"/>
      <c r="ABF22" s="253"/>
      <c r="ABG22" s="253"/>
      <c r="ABH22" s="253"/>
      <c r="ABI22" s="253"/>
      <c r="ABJ22" s="253"/>
      <c r="ABK22" s="253"/>
      <c r="ABL22" s="253"/>
      <c r="ABM22" s="253"/>
      <c r="ABN22" s="253"/>
      <c r="ABO22" s="253"/>
      <c r="ABP22" s="253"/>
      <c r="ABQ22" s="253"/>
      <c r="ABR22" s="253"/>
      <c r="ABS22" s="253"/>
      <c r="ABT22" s="253"/>
      <c r="ABU22" s="253"/>
      <c r="ABV22" s="253"/>
      <c r="ABW22" s="253"/>
      <c r="ABX22" s="253"/>
      <c r="ABY22" s="253"/>
      <c r="ABZ22" s="253"/>
      <c r="ACA22" s="253"/>
      <c r="ACB22" s="253"/>
      <c r="ACC22" s="253"/>
      <c r="ACD22" s="253"/>
      <c r="ACE22" s="253"/>
      <c r="ACF22" s="253"/>
      <c r="ACG22" s="253"/>
      <c r="ACH22" s="253"/>
      <c r="ACI22" s="253"/>
      <c r="ACJ22" s="253"/>
      <c r="ACK22" s="253"/>
      <c r="ACL22" s="253"/>
      <c r="ACM22" s="253"/>
      <c r="ACN22" s="253"/>
      <c r="ACO22" s="253"/>
      <c r="ACP22" s="253"/>
      <c r="ACQ22" s="253"/>
      <c r="ACR22" s="253"/>
      <c r="ACS22" s="253"/>
      <c r="ACT22" s="253"/>
      <c r="ACU22" s="253"/>
      <c r="ACV22" s="253"/>
      <c r="ACW22" s="253"/>
      <c r="ACX22" s="253"/>
      <c r="ACY22" s="253"/>
      <c r="ACZ22" s="253"/>
      <c r="ADA22" s="253"/>
      <c r="ADB22" s="253"/>
      <c r="ADC22" s="253"/>
      <c r="ADD22" s="253"/>
      <c r="ADE22" s="253"/>
      <c r="ADF22" s="253"/>
      <c r="ADG22" s="253"/>
      <c r="ADH22" s="253"/>
      <c r="ADI22" s="253"/>
      <c r="ADJ22" s="253"/>
      <c r="ADK22" s="253"/>
      <c r="ADL22" s="253"/>
      <c r="ADM22" s="253"/>
      <c r="ADN22" s="253"/>
      <c r="ADO22" s="253"/>
      <c r="ADP22" s="253"/>
      <c r="ADQ22" s="253"/>
      <c r="ADR22" s="253"/>
      <c r="ADS22" s="253"/>
      <c r="ADT22" s="253"/>
      <c r="ADU22" s="253"/>
      <c r="ADV22" s="253"/>
      <c r="ADW22" s="253"/>
      <c r="ADX22" s="253"/>
      <c r="ADY22" s="253"/>
      <c r="ADZ22" s="253"/>
      <c r="AEA22" s="253"/>
      <c r="AEB22" s="253"/>
      <c r="AEC22" s="253"/>
      <c r="AED22" s="253"/>
      <c r="AEE22" s="253"/>
      <c r="AEF22" s="253"/>
      <c r="AEG22" s="253"/>
      <c r="AEH22" s="253"/>
      <c r="AEI22" s="253"/>
      <c r="AEJ22" s="253"/>
      <c r="AEK22" s="253"/>
      <c r="AEL22" s="253"/>
      <c r="AEM22" s="253"/>
      <c r="AEN22" s="253"/>
      <c r="AEO22" s="253"/>
      <c r="AEP22" s="253"/>
      <c r="AEQ22" s="253"/>
      <c r="AER22" s="253"/>
      <c r="AES22" s="253"/>
      <c r="AET22" s="253"/>
      <c r="AEU22" s="253"/>
      <c r="AEV22" s="253"/>
      <c r="AEW22" s="253"/>
      <c r="AEX22" s="253"/>
      <c r="AEY22" s="253"/>
      <c r="AEZ22" s="253"/>
      <c r="AFA22" s="253"/>
      <c r="AFB22" s="253"/>
      <c r="AFC22" s="253"/>
      <c r="AFD22" s="253"/>
      <c r="AFE22" s="253"/>
      <c r="AFF22" s="253"/>
      <c r="AFG22" s="253"/>
      <c r="AFH22" s="253"/>
      <c r="AFI22" s="253"/>
      <c r="AFJ22" s="253"/>
      <c r="AFK22" s="253"/>
      <c r="AFL22" s="253"/>
      <c r="AFM22" s="253"/>
      <c r="AFN22" s="253"/>
      <c r="AFO22" s="253"/>
      <c r="AFP22" s="253"/>
      <c r="AFQ22" s="253"/>
      <c r="AFR22" s="253"/>
      <c r="AFS22" s="253"/>
      <c r="AFT22" s="253"/>
      <c r="AFU22" s="253"/>
      <c r="AFV22" s="253"/>
      <c r="AFW22" s="253"/>
      <c r="AFX22" s="253"/>
      <c r="AFY22" s="253"/>
      <c r="AFZ22" s="253"/>
      <c r="AGA22" s="253"/>
      <c r="AGB22" s="253"/>
      <c r="AGC22" s="253"/>
      <c r="AGD22" s="253"/>
      <c r="AGE22" s="253"/>
      <c r="AGF22" s="253"/>
      <c r="AGG22" s="253"/>
      <c r="AGH22" s="253"/>
      <c r="AGI22" s="253"/>
      <c r="AGJ22" s="253"/>
      <c r="AGK22" s="253"/>
      <c r="AGL22" s="253"/>
      <c r="AGM22" s="253"/>
      <c r="AGN22" s="253"/>
      <c r="AGO22" s="253"/>
      <c r="AGP22" s="253"/>
      <c r="AGQ22" s="253"/>
      <c r="AGR22" s="253"/>
      <c r="AGS22" s="253"/>
      <c r="AGT22" s="253"/>
      <c r="AGU22" s="253"/>
      <c r="AGV22" s="253"/>
      <c r="AGW22" s="253"/>
      <c r="AGX22" s="253"/>
      <c r="AGY22" s="253"/>
      <c r="AGZ22" s="253"/>
      <c r="AHA22" s="253"/>
      <c r="AHB22" s="253"/>
      <c r="AHC22" s="253"/>
      <c r="AHD22" s="253"/>
      <c r="AHE22" s="253"/>
      <c r="AHF22" s="253"/>
      <c r="AHG22" s="253"/>
      <c r="AHH22" s="253"/>
      <c r="AHI22" s="253"/>
      <c r="AHJ22" s="253"/>
      <c r="AHK22" s="253"/>
      <c r="AHL22" s="253"/>
      <c r="AHM22" s="253"/>
      <c r="AHN22" s="253"/>
      <c r="AHO22" s="253"/>
      <c r="AHP22" s="253"/>
      <c r="AHQ22" s="253"/>
      <c r="AHR22" s="253"/>
      <c r="AHS22" s="253"/>
      <c r="AHT22" s="253"/>
      <c r="AHU22" s="253"/>
      <c r="AHV22" s="253"/>
      <c r="AHW22" s="253"/>
      <c r="AHX22" s="253"/>
      <c r="AHY22" s="253"/>
      <c r="AHZ22" s="253"/>
      <c r="AIA22" s="253"/>
      <c r="AIB22" s="253"/>
      <c r="AIC22" s="253"/>
      <c r="AID22" s="253"/>
      <c r="AIE22" s="253"/>
      <c r="AIF22" s="253"/>
      <c r="AIG22" s="253"/>
      <c r="AIH22" s="253"/>
      <c r="AII22" s="253"/>
      <c r="AIJ22" s="253"/>
      <c r="AIK22" s="253"/>
      <c r="AIL22" s="253"/>
      <c r="AIM22" s="253"/>
      <c r="AIN22" s="253"/>
      <c r="AIO22" s="253"/>
      <c r="AIP22" s="253"/>
      <c r="AIQ22" s="253"/>
      <c r="AIR22" s="253"/>
      <c r="AIS22" s="253"/>
      <c r="AIT22" s="253"/>
      <c r="AIU22" s="253"/>
      <c r="AIV22" s="253"/>
      <c r="AIW22" s="253"/>
      <c r="AIX22" s="253"/>
      <c r="AIY22" s="253"/>
      <c r="AIZ22" s="253"/>
      <c r="AJA22" s="253"/>
      <c r="AJB22" s="253"/>
      <c r="AJC22" s="253"/>
      <c r="AJD22" s="253"/>
      <c r="AJE22" s="253"/>
      <c r="AJF22" s="253"/>
      <c r="AJG22" s="253"/>
      <c r="AJH22" s="253"/>
      <c r="AJI22" s="253"/>
      <c r="AJJ22" s="253"/>
      <c r="AJK22" s="253"/>
      <c r="AJL22" s="253"/>
      <c r="AJM22" s="253"/>
      <c r="AJN22" s="253"/>
      <c r="AJO22" s="253"/>
      <c r="AJP22" s="253"/>
      <c r="AJQ22" s="253"/>
      <c r="AJR22" s="253"/>
      <c r="AJS22" s="253"/>
      <c r="AJT22" s="253"/>
      <c r="AJU22" s="253"/>
      <c r="AJV22" s="253"/>
      <c r="AJW22" s="253"/>
      <c r="AJX22" s="253"/>
      <c r="AJY22" s="253"/>
      <c r="AJZ22" s="253"/>
      <c r="AKA22" s="253"/>
      <c r="AKB22" s="253"/>
      <c r="AKC22" s="253"/>
      <c r="AKD22" s="253"/>
      <c r="AKE22" s="253"/>
      <c r="AKF22" s="253"/>
      <c r="AKG22" s="253"/>
      <c r="AKH22" s="253"/>
      <c r="AKI22" s="253"/>
      <c r="AKJ22" s="253"/>
      <c r="AKK22" s="253"/>
      <c r="AKL22" s="253"/>
      <c r="AKM22" s="253"/>
      <c r="AKN22" s="253"/>
      <c r="AKO22" s="253"/>
      <c r="AKP22" s="253"/>
      <c r="AKQ22" s="253"/>
      <c r="AKR22" s="253"/>
      <c r="AKS22" s="253"/>
      <c r="AKT22" s="253"/>
      <c r="AKU22" s="253"/>
      <c r="AKV22" s="253"/>
      <c r="AKW22" s="253"/>
      <c r="AKX22" s="253"/>
      <c r="AKY22" s="253"/>
      <c r="AKZ22" s="253"/>
      <c r="ALA22" s="253"/>
      <c r="ALB22" s="253"/>
      <c r="ALC22" s="253"/>
      <c r="ALD22" s="253"/>
      <c r="ALE22" s="253"/>
      <c r="ALF22" s="253"/>
      <c r="ALG22" s="253"/>
      <c r="ALH22" s="253"/>
      <c r="ALI22" s="253"/>
      <c r="ALJ22" s="253"/>
      <c r="ALK22" s="253"/>
      <c r="ALL22" s="253"/>
      <c r="ALM22" s="253"/>
      <c r="ALN22" s="253"/>
      <c r="ALO22" s="253"/>
      <c r="ALP22" s="253"/>
      <c r="ALQ22" s="253"/>
      <c r="ALR22" s="253"/>
      <c r="ALS22" s="253"/>
      <c r="ALT22" s="253"/>
      <c r="ALU22" s="253"/>
      <c r="ALV22" s="253"/>
      <c r="ALW22" s="253"/>
      <c r="ALX22" s="253"/>
      <c r="ALY22" s="253"/>
      <c r="ALZ22" s="253"/>
      <c r="AMA22" s="253"/>
      <c r="AMB22" s="253"/>
      <c r="AMC22" s="253"/>
      <c r="AMD22" s="253"/>
      <c r="AME22" s="253"/>
      <c r="AMF22" s="253"/>
      <c r="AMG22" s="253"/>
      <c r="AMH22" s="253"/>
      <c r="AMI22" s="253"/>
      <c r="AMJ22" s="253"/>
    </row>
    <row r="23" spans="1:1024" s="252" customFormat="1" ht="11.25">
      <c r="A23" s="269" t="s">
        <v>151</v>
      </c>
      <c r="B23" s="270"/>
      <c r="C23" s="270"/>
      <c r="D23" s="270"/>
      <c r="F23" s="253"/>
      <c r="G23" s="253"/>
      <c r="H23" s="253"/>
      <c r="I23" s="253"/>
      <c r="J23" s="253"/>
      <c r="K23" s="253"/>
      <c r="L23" s="253"/>
      <c r="M23" s="253"/>
      <c r="N23" s="253"/>
      <c r="O23" s="253"/>
      <c r="P23" s="253"/>
      <c r="Q23" s="253"/>
      <c r="R23" s="253"/>
      <c r="S23" s="253"/>
      <c r="T23" s="253"/>
      <c r="U23" s="253"/>
      <c r="V23" s="253"/>
      <c r="W23" s="253"/>
      <c r="X23" s="253"/>
      <c r="Y23" s="253"/>
      <c r="Z23" s="253"/>
      <c r="AA23" s="253"/>
      <c r="AB23" s="253"/>
      <c r="AC23" s="253"/>
      <c r="AD23" s="253"/>
      <c r="AE23" s="253"/>
      <c r="AF23" s="253"/>
      <c r="AG23" s="253"/>
      <c r="AH23" s="253"/>
      <c r="AI23" s="253"/>
      <c r="AJ23" s="253"/>
      <c r="AK23" s="253"/>
      <c r="AL23" s="253"/>
      <c r="AM23" s="253"/>
      <c r="AN23" s="253"/>
      <c r="AO23" s="253"/>
      <c r="AP23" s="253"/>
      <c r="AQ23" s="253"/>
      <c r="AR23" s="253"/>
      <c r="AS23" s="253"/>
      <c r="AT23" s="253"/>
      <c r="AU23" s="253"/>
      <c r="AV23" s="253"/>
      <c r="AW23" s="253"/>
      <c r="AX23" s="253"/>
      <c r="AY23" s="253"/>
      <c r="AZ23" s="253"/>
      <c r="BA23" s="253"/>
      <c r="BB23" s="253"/>
      <c r="BC23" s="253"/>
      <c r="BD23" s="253"/>
      <c r="BE23" s="253"/>
      <c r="BF23" s="253"/>
      <c r="BG23" s="253"/>
      <c r="BH23" s="253"/>
      <c r="BI23" s="253"/>
      <c r="BJ23" s="253"/>
      <c r="BK23" s="253"/>
      <c r="BL23" s="253"/>
      <c r="BM23" s="253"/>
      <c r="BN23" s="253"/>
      <c r="BO23" s="253"/>
      <c r="BP23" s="253"/>
      <c r="BQ23" s="253"/>
      <c r="BR23" s="253"/>
      <c r="BS23" s="253"/>
      <c r="BT23" s="253"/>
      <c r="BU23" s="253"/>
      <c r="BV23" s="253"/>
      <c r="BW23" s="253"/>
      <c r="BX23" s="253"/>
      <c r="BY23" s="253"/>
      <c r="BZ23" s="253"/>
      <c r="CA23" s="253"/>
      <c r="CB23" s="253"/>
      <c r="CC23" s="253"/>
      <c r="CD23" s="253"/>
      <c r="CE23" s="253"/>
      <c r="CF23" s="253"/>
      <c r="CG23" s="253"/>
      <c r="CH23" s="253"/>
      <c r="CI23" s="253"/>
      <c r="CJ23" s="253"/>
      <c r="CK23" s="253"/>
      <c r="CL23" s="253"/>
      <c r="CM23" s="253"/>
      <c r="CN23" s="253"/>
      <c r="CO23" s="253"/>
      <c r="CP23" s="253"/>
      <c r="CQ23" s="253"/>
      <c r="CR23" s="253"/>
      <c r="CS23" s="253"/>
      <c r="CT23" s="253"/>
      <c r="CU23" s="253"/>
      <c r="CV23" s="253"/>
      <c r="CW23" s="253"/>
      <c r="CX23" s="253"/>
      <c r="CY23" s="253"/>
      <c r="CZ23" s="253"/>
      <c r="DA23" s="253"/>
      <c r="DB23" s="253"/>
      <c r="DC23" s="253"/>
      <c r="DD23" s="253"/>
      <c r="DE23" s="253"/>
      <c r="DF23" s="253"/>
      <c r="DG23" s="253"/>
      <c r="DH23" s="253"/>
      <c r="DI23" s="253"/>
      <c r="DJ23" s="253"/>
      <c r="DK23" s="253"/>
      <c r="DL23" s="253"/>
      <c r="DM23" s="253"/>
      <c r="DN23" s="253"/>
      <c r="DO23" s="253"/>
      <c r="DP23" s="253"/>
      <c r="DQ23" s="253"/>
      <c r="DR23" s="253"/>
      <c r="DS23" s="253"/>
      <c r="DT23" s="253"/>
      <c r="DU23" s="253"/>
      <c r="DV23" s="253"/>
      <c r="DW23" s="253"/>
      <c r="DX23" s="253"/>
      <c r="DY23" s="253"/>
      <c r="DZ23" s="253"/>
      <c r="EA23" s="253"/>
      <c r="EB23" s="253"/>
      <c r="EC23" s="253"/>
      <c r="ED23" s="253"/>
      <c r="EE23" s="253"/>
      <c r="EF23" s="253"/>
      <c r="EG23" s="253"/>
      <c r="EH23" s="253"/>
      <c r="EI23" s="253"/>
      <c r="EJ23" s="253"/>
      <c r="EK23" s="253"/>
      <c r="EL23" s="253"/>
      <c r="EM23" s="253"/>
      <c r="EN23" s="253"/>
      <c r="EO23" s="253"/>
      <c r="EP23" s="253"/>
      <c r="EQ23" s="253"/>
      <c r="ER23" s="253"/>
      <c r="ES23" s="253"/>
      <c r="ET23" s="253"/>
      <c r="EU23" s="253"/>
      <c r="EV23" s="253"/>
      <c r="EW23" s="253"/>
      <c r="EX23" s="253"/>
      <c r="EY23" s="253"/>
      <c r="EZ23" s="253"/>
      <c r="FA23" s="253"/>
      <c r="FB23" s="253"/>
      <c r="FC23" s="253"/>
      <c r="FD23" s="253"/>
      <c r="FE23" s="253"/>
      <c r="FF23" s="253"/>
      <c r="FG23" s="253"/>
      <c r="FH23" s="253"/>
      <c r="FI23" s="253"/>
      <c r="FJ23" s="253"/>
      <c r="FK23" s="253"/>
      <c r="FL23" s="253"/>
      <c r="FM23" s="253"/>
      <c r="FN23" s="253"/>
      <c r="FO23" s="253"/>
      <c r="FP23" s="253"/>
      <c r="FQ23" s="253"/>
      <c r="FR23" s="253"/>
      <c r="FS23" s="253"/>
      <c r="FT23" s="253"/>
      <c r="FU23" s="253"/>
      <c r="FV23" s="253"/>
      <c r="FW23" s="253"/>
      <c r="FX23" s="253"/>
      <c r="FY23" s="253"/>
      <c r="FZ23" s="253"/>
      <c r="GA23" s="253"/>
      <c r="GB23" s="253"/>
      <c r="GC23" s="253"/>
      <c r="GD23" s="253"/>
      <c r="GE23" s="253"/>
      <c r="GF23" s="253"/>
      <c r="GG23" s="253"/>
      <c r="GH23" s="253"/>
      <c r="GI23" s="253"/>
      <c r="GJ23" s="253"/>
      <c r="GK23" s="253"/>
      <c r="GL23" s="253"/>
      <c r="GM23" s="253"/>
      <c r="GN23" s="253"/>
      <c r="GO23" s="253"/>
      <c r="GP23" s="253"/>
      <c r="GQ23" s="253"/>
      <c r="GR23" s="253"/>
      <c r="GS23" s="253"/>
      <c r="GT23" s="253"/>
      <c r="GU23" s="253"/>
      <c r="GV23" s="253"/>
      <c r="GW23" s="253"/>
      <c r="GX23" s="253"/>
      <c r="GY23" s="253"/>
      <c r="GZ23" s="253"/>
      <c r="HA23" s="253"/>
      <c r="HB23" s="253"/>
      <c r="HC23" s="253"/>
      <c r="HD23" s="253"/>
      <c r="HE23" s="253"/>
      <c r="HF23" s="253"/>
      <c r="HG23" s="253"/>
      <c r="HH23" s="253"/>
      <c r="HI23" s="253"/>
      <c r="HJ23" s="253"/>
      <c r="HK23" s="253"/>
      <c r="HL23" s="253"/>
      <c r="HM23" s="253"/>
      <c r="HN23" s="253"/>
      <c r="HO23" s="253"/>
      <c r="HP23" s="253"/>
      <c r="HQ23" s="253"/>
      <c r="HR23" s="253"/>
      <c r="HS23" s="253"/>
      <c r="HT23" s="253"/>
      <c r="HU23" s="253"/>
      <c r="HV23" s="253"/>
      <c r="HW23" s="253"/>
      <c r="HX23" s="253"/>
      <c r="HY23" s="253"/>
      <c r="HZ23" s="253"/>
      <c r="IA23" s="253"/>
      <c r="IB23" s="253"/>
      <c r="IC23" s="253"/>
      <c r="ID23" s="253"/>
      <c r="IE23" s="253"/>
      <c r="IF23" s="253"/>
      <c r="IG23" s="253"/>
      <c r="IH23" s="253"/>
      <c r="II23" s="253"/>
      <c r="IJ23" s="253"/>
      <c r="IK23" s="253"/>
      <c r="IL23" s="253"/>
      <c r="IM23" s="253"/>
      <c r="IN23" s="253"/>
      <c r="IO23" s="253"/>
      <c r="IP23" s="253"/>
      <c r="IQ23" s="253"/>
      <c r="IR23" s="253"/>
      <c r="IS23" s="253"/>
      <c r="IT23" s="253"/>
      <c r="IU23" s="253"/>
      <c r="IV23" s="253"/>
      <c r="IW23" s="253"/>
      <c r="IX23" s="253"/>
      <c r="IY23" s="253"/>
      <c r="IZ23" s="253"/>
      <c r="JA23" s="253"/>
      <c r="JB23" s="253"/>
      <c r="JC23" s="253"/>
      <c r="JD23" s="253"/>
      <c r="JE23" s="253"/>
      <c r="JF23" s="253"/>
      <c r="JG23" s="253"/>
      <c r="JH23" s="253"/>
      <c r="JI23" s="253"/>
      <c r="JJ23" s="253"/>
      <c r="JK23" s="253"/>
      <c r="JL23" s="253"/>
      <c r="JM23" s="253"/>
      <c r="JN23" s="253"/>
      <c r="JO23" s="253"/>
      <c r="JP23" s="253"/>
      <c r="JQ23" s="253"/>
      <c r="JR23" s="253"/>
      <c r="JS23" s="253"/>
      <c r="JT23" s="253"/>
      <c r="JU23" s="253"/>
      <c r="JV23" s="253"/>
      <c r="JW23" s="253"/>
      <c r="JX23" s="253"/>
      <c r="JY23" s="253"/>
      <c r="JZ23" s="253"/>
      <c r="KA23" s="253"/>
      <c r="KB23" s="253"/>
      <c r="KC23" s="253"/>
      <c r="KD23" s="253"/>
      <c r="KE23" s="253"/>
      <c r="KF23" s="253"/>
      <c r="KG23" s="253"/>
      <c r="KH23" s="253"/>
      <c r="KI23" s="253"/>
      <c r="KJ23" s="253"/>
      <c r="KK23" s="253"/>
      <c r="KL23" s="253"/>
      <c r="KM23" s="253"/>
      <c r="KN23" s="253"/>
      <c r="KO23" s="253"/>
      <c r="KP23" s="253"/>
      <c r="KQ23" s="253"/>
      <c r="KR23" s="253"/>
      <c r="KS23" s="253"/>
      <c r="KT23" s="253"/>
      <c r="KU23" s="253"/>
      <c r="KV23" s="253"/>
      <c r="KW23" s="253"/>
      <c r="KX23" s="253"/>
      <c r="KY23" s="253"/>
      <c r="KZ23" s="253"/>
      <c r="LA23" s="253"/>
      <c r="LB23" s="253"/>
      <c r="LC23" s="253"/>
      <c r="LD23" s="253"/>
      <c r="LE23" s="253"/>
      <c r="LF23" s="253"/>
      <c r="LG23" s="253"/>
      <c r="LH23" s="253"/>
      <c r="LI23" s="253"/>
      <c r="LJ23" s="253"/>
      <c r="LK23" s="253"/>
      <c r="LL23" s="253"/>
      <c r="LM23" s="253"/>
      <c r="LN23" s="253"/>
      <c r="LO23" s="253"/>
      <c r="LP23" s="253"/>
      <c r="LQ23" s="253"/>
      <c r="LR23" s="253"/>
      <c r="LS23" s="253"/>
      <c r="LT23" s="253"/>
      <c r="LU23" s="253"/>
      <c r="LV23" s="253"/>
      <c r="LW23" s="253"/>
      <c r="LX23" s="253"/>
      <c r="LY23" s="253"/>
      <c r="LZ23" s="253"/>
      <c r="MA23" s="253"/>
      <c r="MB23" s="253"/>
      <c r="MC23" s="253"/>
      <c r="MD23" s="253"/>
      <c r="ME23" s="253"/>
      <c r="MF23" s="253"/>
      <c r="MG23" s="253"/>
      <c r="MH23" s="253"/>
      <c r="MI23" s="253"/>
      <c r="MJ23" s="253"/>
      <c r="MK23" s="253"/>
      <c r="ML23" s="253"/>
      <c r="MM23" s="253"/>
      <c r="MN23" s="253"/>
      <c r="MO23" s="253"/>
      <c r="MP23" s="253"/>
      <c r="MQ23" s="253"/>
      <c r="MR23" s="253"/>
      <c r="MS23" s="253"/>
      <c r="MT23" s="253"/>
      <c r="MU23" s="253"/>
      <c r="MV23" s="253"/>
      <c r="MW23" s="253"/>
      <c r="MX23" s="253"/>
      <c r="MY23" s="253"/>
      <c r="MZ23" s="253"/>
      <c r="NA23" s="253"/>
      <c r="NB23" s="253"/>
      <c r="NC23" s="253"/>
      <c r="ND23" s="253"/>
      <c r="NE23" s="253"/>
      <c r="NF23" s="253"/>
      <c r="NG23" s="253"/>
      <c r="NH23" s="253"/>
      <c r="NI23" s="253"/>
      <c r="NJ23" s="253"/>
      <c r="NK23" s="253"/>
      <c r="NL23" s="253"/>
      <c r="NM23" s="253"/>
      <c r="NN23" s="253"/>
      <c r="NO23" s="253"/>
      <c r="NP23" s="253"/>
      <c r="NQ23" s="253"/>
      <c r="NR23" s="253"/>
      <c r="NS23" s="253"/>
      <c r="NT23" s="253"/>
      <c r="NU23" s="253"/>
      <c r="NV23" s="253"/>
      <c r="NW23" s="253"/>
      <c r="NX23" s="253"/>
      <c r="NY23" s="253"/>
      <c r="NZ23" s="253"/>
      <c r="OA23" s="253"/>
      <c r="OB23" s="253"/>
      <c r="OC23" s="253"/>
      <c r="OD23" s="253"/>
      <c r="OE23" s="253"/>
      <c r="OF23" s="253"/>
      <c r="OG23" s="253"/>
      <c r="OH23" s="253"/>
      <c r="OI23" s="253"/>
      <c r="OJ23" s="253"/>
      <c r="OK23" s="253"/>
      <c r="OL23" s="253"/>
      <c r="OM23" s="253"/>
      <c r="ON23" s="253"/>
      <c r="OO23" s="253"/>
      <c r="OP23" s="253"/>
      <c r="OQ23" s="253"/>
      <c r="OR23" s="253"/>
      <c r="OS23" s="253"/>
      <c r="OT23" s="253"/>
      <c r="OU23" s="253"/>
      <c r="OV23" s="253"/>
      <c r="OW23" s="253"/>
      <c r="OX23" s="253"/>
      <c r="OY23" s="253"/>
      <c r="OZ23" s="253"/>
      <c r="PA23" s="253"/>
      <c r="PB23" s="253"/>
      <c r="PC23" s="253"/>
      <c r="PD23" s="253"/>
      <c r="PE23" s="253"/>
      <c r="PF23" s="253"/>
      <c r="PG23" s="253"/>
      <c r="PH23" s="253"/>
      <c r="PI23" s="253"/>
      <c r="PJ23" s="253"/>
      <c r="PK23" s="253"/>
      <c r="PL23" s="253"/>
      <c r="PM23" s="253"/>
      <c r="PN23" s="253"/>
      <c r="PO23" s="253"/>
      <c r="PP23" s="253"/>
      <c r="PQ23" s="253"/>
      <c r="PR23" s="253"/>
      <c r="PS23" s="253"/>
      <c r="PT23" s="253"/>
      <c r="PU23" s="253"/>
      <c r="PV23" s="253"/>
      <c r="PW23" s="253"/>
      <c r="PX23" s="253"/>
      <c r="PY23" s="253"/>
      <c r="PZ23" s="253"/>
      <c r="QA23" s="253"/>
      <c r="QB23" s="253"/>
      <c r="QC23" s="253"/>
      <c r="QD23" s="253"/>
      <c r="QE23" s="253"/>
      <c r="QF23" s="253"/>
      <c r="QG23" s="253"/>
      <c r="QH23" s="253"/>
      <c r="QI23" s="253"/>
      <c r="QJ23" s="253"/>
      <c r="QK23" s="253"/>
      <c r="QL23" s="253"/>
      <c r="QM23" s="253"/>
      <c r="QN23" s="253"/>
      <c r="QO23" s="253"/>
      <c r="QP23" s="253"/>
      <c r="QQ23" s="253"/>
      <c r="QR23" s="253"/>
      <c r="QS23" s="253"/>
      <c r="QT23" s="253"/>
      <c r="QU23" s="253"/>
      <c r="QV23" s="253"/>
      <c r="QW23" s="253"/>
      <c r="QX23" s="253"/>
      <c r="QY23" s="253"/>
      <c r="QZ23" s="253"/>
      <c r="RA23" s="253"/>
      <c r="RB23" s="253"/>
      <c r="RC23" s="253"/>
      <c r="RD23" s="253"/>
      <c r="RE23" s="253"/>
      <c r="RF23" s="253"/>
      <c r="RG23" s="253"/>
      <c r="RH23" s="253"/>
      <c r="RI23" s="253"/>
      <c r="RJ23" s="253"/>
      <c r="RK23" s="253"/>
      <c r="RL23" s="253"/>
      <c r="RM23" s="253"/>
      <c r="RN23" s="253"/>
      <c r="RO23" s="253"/>
      <c r="RP23" s="253"/>
      <c r="RQ23" s="253"/>
      <c r="RR23" s="253"/>
      <c r="RS23" s="253"/>
      <c r="RT23" s="253"/>
      <c r="RU23" s="253"/>
      <c r="RV23" s="253"/>
      <c r="RW23" s="253"/>
      <c r="RX23" s="253"/>
      <c r="RY23" s="253"/>
      <c r="RZ23" s="253"/>
      <c r="SA23" s="253"/>
      <c r="SB23" s="253"/>
      <c r="SC23" s="253"/>
      <c r="SD23" s="253"/>
      <c r="SE23" s="253"/>
      <c r="SF23" s="253"/>
      <c r="SG23" s="253"/>
      <c r="SH23" s="253"/>
      <c r="SI23" s="253"/>
      <c r="SJ23" s="253"/>
      <c r="SK23" s="253"/>
      <c r="SL23" s="253"/>
      <c r="SM23" s="253"/>
      <c r="SN23" s="253"/>
      <c r="SO23" s="253"/>
      <c r="SP23" s="253"/>
      <c r="SQ23" s="253"/>
      <c r="SR23" s="253"/>
      <c r="SS23" s="253"/>
      <c r="ST23" s="253"/>
      <c r="SU23" s="253"/>
      <c r="SV23" s="253"/>
      <c r="SW23" s="253"/>
      <c r="SX23" s="253"/>
      <c r="SY23" s="253"/>
      <c r="SZ23" s="253"/>
      <c r="TA23" s="253"/>
      <c r="TB23" s="253"/>
      <c r="TC23" s="253"/>
      <c r="TD23" s="253"/>
      <c r="TE23" s="253"/>
      <c r="TF23" s="253"/>
      <c r="TG23" s="253"/>
      <c r="TH23" s="253"/>
      <c r="TI23" s="253"/>
      <c r="TJ23" s="253"/>
      <c r="TK23" s="253"/>
      <c r="TL23" s="253"/>
      <c r="TM23" s="253"/>
      <c r="TN23" s="253"/>
      <c r="TO23" s="253"/>
      <c r="TP23" s="253"/>
      <c r="TQ23" s="253"/>
      <c r="TR23" s="253"/>
      <c r="TS23" s="253"/>
      <c r="TT23" s="253"/>
      <c r="TU23" s="253"/>
      <c r="TV23" s="253"/>
      <c r="TW23" s="253"/>
      <c r="TX23" s="253"/>
      <c r="TY23" s="253"/>
      <c r="TZ23" s="253"/>
      <c r="UA23" s="253"/>
      <c r="UB23" s="253"/>
      <c r="UC23" s="253"/>
      <c r="UD23" s="253"/>
      <c r="UE23" s="253"/>
      <c r="UF23" s="253"/>
      <c r="UG23" s="253"/>
      <c r="UH23" s="253"/>
      <c r="UI23" s="253"/>
      <c r="UJ23" s="253"/>
      <c r="UK23" s="253"/>
      <c r="UL23" s="253"/>
      <c r="UM23" s="253"/>
      <c r="UN23" s="253"/>
      <c r="UO23" s="253"/>
      <c r="UP23" s="253"/>
      <c r="UQ23" s="253"/>
      <c r="UR23" s="253"/>
      <c r="US23" s="253"/>
      <c r="UT23" s="253"/>
      <c r="UU23" s="253"/>
      <c r="UV23" s="253"/>
      <c r="UW23" s="253"/>
      <c r="UX23" s="253"/>
      <c r="UY23" s="253"/>
      <c r="UZ23" s="253"/>
      <c r="VA23" s="253"/>
      <c r="VB23" s="253"/>
      <c r="VC23" s="253"/>
      <c r="VD23" s="253"/>
      <c r="VE23" s="253"/>
      <c r="VF23" s="253"/>
      <c r="VG23" s="253"/>
      <c r="VH23" s="253"/>
      <c r="VI23" s="253"/>
      <c r="VJ23" s="253"/>
      <c r="VK23" s="253"/>
      <c r="VL23" s="253"/>
      <c r="VM23" s="253"/>
      <c r="VN23" s="253"/>
      <c r="VO23" s="253"/>
      <c r="VP23" s="253"/>
      <c r="VQ23" s="253"/>
      <c r="VR23" s="253"/>
      <c r="VS23" s="253"/>
      <c r="VT23" s="253"/>
      <c r="VU23" s="253"/>
      <c r="VV23" s="253"/>
      <c r="VW23" s="253"/>
      <c r="VX23" s="253"/>
      <c r="VY23" s="253"/>
      <c r="VZ23" s="253"/>
      <c r="WA23" s="253"/>
      <c r="WB23" s="253"/>
      <c r="WC23" s="253"/>
      <c r="WD23" s="253"/>
      <c r="WE23" s="253"/>
      <c r="WF23" s="253"/>
      <c r="WG23" s="253"/>
      <c r="WH23" s="253"/>
      <c r="WI23" s="253"/>
      <c r="WJ23" s="253"/>
      <c r="WK23" s="253"/>
      <c r="WL23" s="253"/>
      <c r="WM23" s="253"/>
      <c r="WN23" s="253"/>
      <c r="WO23" s="253"/>
      <c r="WP23" s="253"/>
      <c r="WQ23" s="253"/>
      <c r="WR23" s="253"/>
      <c r="WS23" s="253"/>
      <c r="WT23" s="253"/>
      <c r="WU23" s="253"/>
      <c r="WV23" s="253"/>
      <c r="WW23" s="253"/>
      <c r="WX23" s="253"/>
      <c r="WY23" s="253"/>
      <c r="WZ23" s="253"/>
      <c r="XA23" s="253"/>
      <c r="XB23" s="253"/>
      <c r="XC23" s="253"/>
      <c r="XD23" s="253"/>
      <c r="XE23" s="253"/>
      <c r="XF23" s="253"/>
      <c r="XG23" s="253"/>
      <c r="XH23" s="253"/>
      <c r="XI23" s="253"/>
      <c r="XJ23" s="253"/>
      <c r="XK23" s="253"/>
      <c r="XL23" s="253"/>
      <c r="XM23" s="253"/>
      <c r="XN23" s="253"/>
      <c r="XO23" s="253"/>
      <c r="XP23" s="253"/>
      <c r="XQ23" s="253"/>
      <c r="XR23" s="253"/>
      <c r="XS23" s="253"/>
      <c r="XT23" s="253"/>
      <c r="XU23" s="253"/>
      <c r="XV23" s="253"/>
      <c r="XW23" s="253"/>
      <c r="XX23" s="253"/>
      <c r="XY23" s="253"/>
      <c r="XZ23" s="253"/>
      <c r="YA23" s="253"/>
      <c r="YB23" s="253"/>
      <c r="YC23" s="253"/>
      <c r="YD23" s="253"/>
      <c r="YE23" s="253"/>
      <c r="YF23" s="253"/>
      <c r="YG23" s="253"/>
      <c r="YH23" s="253"/>
      <c r="YI23" s="253"/>
      <c r="YJ23" s="253"/>
      <c r="YK23" s="253"/>
      <c r="YL23" s="253"/>
      <c r="YM23" s="253"/>
      <c r="YN23" s="253"/>
      <c r="YO23" s="253"/>
      <c r="YP23" s="253"/>
      <c r="YQ23" s="253"/>
      <c r="YR23" s="253"/>
      <c r="YS23" s="253"/>
      <c r="YT23" s="253"/>
      <c r="YU23" s="253"/>
      <c r="YV23" s="253"/>
      <c r="YW23" s="253"/>
      <c r="YX23" s="253"/>
      <c r="YY23" s="253"/>
      <c r="YZ23" s="253"/>
      <c r="ZA23" s="253"/>
      <c r="ZB23" s="253"/>
      <c r="ZC23" s="253"/>
      <c r="ZD23" s="253"/>
      <c r="ZE23" s="253"/>
      <c r="ZF23" s="253"/>
      <c r="ZG23" s="253"/>
      <c r="ZH23" s="253"/>
      <c r="ZI23" s="253"/>
      <c r="ZJ23" s="253"/>
      <c r="ZK23" s="253"/>
      <c r="ZL23" s="253"/>
      <c r="ZM23" s="253"/>
      <c r="ZN23" s="253"/>
      <c r="ZO23" s="253"/>
      <c r="ZP23" s="253"/>
      <c r="ZQ23" s="253"/>
      <c r="ZR23" s="253"/>
      <c r="ZS23" s="253"/>
      <c r="ZT23" s="253"/>
      <c r="ZU23" s="253"/>
      <c r="ZV23" s="253"/>
      <c r="ZW23" s="253"/>
      <c r="ZX23" s="253"/>
      <c r="ZY23" s="253"/>
      <c r="ZZ23" s="253"/>
      <c r="AAA23" s="253"/>
      <c r="AAB23" s="253"/>
      <c r="AAC23" s="253"/>
      <c r="AAD23" s="253"/>
      <c r="AAE23" s="253"/>
      <c r="AAF23" s="253"/>
      <c r="AAG23" s="253"/>
      <c r="AAH23" s="253"/>
      <c r="AAI23" s="253"/>
      <c r="AAJ23" s="253"/>
      <c r="AAK23" s="253"/>
      <c r="AAL23" s="253"/>
      <c r="AAM23" s="253"/>
      <c r="AAN23" s="253"/>
      <c r="AAO23" s="253"/>
      <c r="AAP23" s="253"/>
      <c r="AAQ23" s="253"/>
      <c r="AAR23" s="253"/>
      <c r="AAS23" s="253"/>
      <c r="AAT23" s="253"/>
      <c r="AAU23" s="253"/>
      <c r="AAV23" s="253"/>
      <c r="AAW23" s="253"/>
      <c r="AAX23" s="253"/>
      <c r="AAY23" s="253"/>
      <c r="AAZ23" s="253"/>
      <c r="ABA23" s="253"/>
      <c r="ABB23" s="253"/>
      <c r="ABC23" s="253"/>
      <c r="ABD23" s="253"/>
      <c r="ABE23" s="253"/>
      <c r="ABF23" s="253"/>
      <c r="ABG23" s="253"/>
      <c r="ABH23" s="253"/>
      <c r="ABI23" s="253"/>
      <c r="ABJ23" s="253"/>
      <c r="ABK23" s="253"/>
      <c r="ABL23" s="253"/>
      <c r="ABM23" s="253"/>
      <c r="ABN23" s="253"/>
      <c r="ABO23" s="253"/>
      <c r="ABP23" s="253"/>
      <c r="ABQ23" s="253"/>
      <c r="ABR23" s="253"/>
      <c r="ABS23" s="253"/>
      <c r="ABT23" s="253"/>
      <c r="ABU23" s="253"/>
      <c r="ABV23" s="253"/>
      <c r="ABW23" s="253"/>
      <c r="ABX23" s="253"/>
      <c r="ABY23" s="253"/>
      <c r="ABZ23" s="253"/>
      <c r="ACA23" s="253"/>
      <c r="ACB23" s="253"/>
      <c r="ACC23" s="253"/>
      <c r="ACD23" s="253"/>
      <c r="ACE23" s="253"/>
      <c r="ACF23" s="253"/>
      <c r="ACG23" s="253"/>
      <c r="ACH23" s="253"/>
      <c r="ACI23" s="253"/>
      <c r="ACJ23" s="253"/>
      <c r="ACK23" s="253"/>
      <c r="ACL23" s="253"/>
      <c r="ACM23" s="253"/>
      <c r="ACN23" s="253"/>
      <c r="ACO23" s="253"/>
      <c r="ACP23" s="253"/>
      <c r="ACQ23" s="253"/>
      <c r="ACR23" s="253"/>
      <c r="ACS23" s="253"/>
      <c r="ACT23" s="253"/>
      <c r="ACU23" s="253"/>
      <c r="ACV23" s="253"/>
      <c r="ACW23" s="253"/>
      <c r="ACX23" s="253"/>
      <c r="ACY23" s="253"/>
      <c r="ACZ23" s="253"/>
      <c r="ADA23" s="253"/>
      <c r="ADB23" s="253"/>
      <c r="ADC23" s="253"/>
      <c r="ADD23" s="253"/>
      <c r="ADE23" s="253"/>
      <c r="ADF23" s="253"/>
      <c r="ADG23" s="253"/>
      <c r="ADH23" s="253"/>
      <c r="ADI23" s="253"/>
      <c r="ADJ23" s="253"/>
      <c r="ADK23" s="253"/>
      <c r="ADL23" s="253"/>
      <c r="ADM23" s="253"/>
      <c r="ADN23" s="253"/>
      <c r="ADO23" s="253"/>
      <c r="ADP23" s="253"/>
      <c r="ADQ23" s="253"/>
      <c r="ADR23" s="253"/>
      <c r="ADS23" s="253"/>
      <c r="ADT23" s="253"/>
      <c r="ADU23" s="253"/>
      <c r="ADV23" s="253"/>
      <c r="ADW23" s="253"/>
      <c r="ADX23" s="253"/>
      <c r="ADY23" s="253"/>
      <c r="ADZ23" s="253"/>
      <c r="AEA23" s="253"/>
      <c r="AEB23" s="253"/>
      <c r="AEC23" s="253"/>
      <c r="AED23" s="253"/>
      <c r="AEE23" s="253"/>
      <c r="AEF23" s="253"/>
      <c r="AEG23" s="253"/>
      <c r="AEH23" s="253"/>
      <c r="AEI23" s="253"/>
      <c r="AEJ23" s="253"/>
      <c r="AEK23" s="253"/>
      <c r="AEL23" s="253"/>
      <c r="AEM23" s="253"/>
      <c r="AEN23" s="253"/>
      <c r="AEO23" s="253"/>
      <c r="AEP23" s="253"/>
      <c r="AEQ23" s="253"/>
      <c r="AER23" s="253"/>
      <c r="AES23" s="253"/>
      <c r="AET23" s="253"/>
      <c r="AEU23" s="253"/>
      <c r="AEV23" s="253"/>
      <c r="AEW23" s="253"/>
      <c r="AEX23" s="253"/>
      <c r="AEY23" s="253"/>
      <c r="AEZ23" s="253"/>
      <c r="AFA23" s="253"/>
      <c r="AFB23" s="253"/>
      <c r="AFC23" s="253"/>
      <c r="AFD23" s="253"/>
      <c r="AFE23" s="253"/>
      <c r="AFF23" s="253"/>
      <c r="AFG23" s="253"/>
      <c r="AFH23" s="253"/>
      <c r="AFI23" s="253"/>
      <c r="AFJ23" s="253"/>
      <c r="AFK23" s="253"/>
      <c r="AFL23" s="253"/>
      <c r="AFM23" s="253"/>
      <c r="AFN23" s="253"/>
      <c r="AFO23" s="253"/>
      <c r="AFP23" s="253"/>
      <c r="AFQ23" s="253"/>
      <c r="AFR23" s="253"/>
      <c r="AFS23" s="253"/>
      <c r="AFT23" s="253"/>
      <c r="AFU23" s="253"/>
      <c r="AFV23" s="253"/>
      <c r="AFW23" s="253"/>
      <c r="AFX23" s="253"/>
      <c r="AFY23" s="253"/>
      <c r="AFZ23" s="253"/>
      <c r="AGA23" s="253"/>
      <c r="AGB23" s="253"/>
      <c r="AGC23" s="253"/>
      <c r="AGD23" s="253"/>
      <c r="AGE23" s="253"/>
      <c r="AGF23" s="253"/>
      <c r="AGG23" s="253"/>
      <c r="AGH23" s="253"/>
      <c r="AGI23" s="253"/>
      <c r="AGJ23" s="253"/>
      <c r="AGK23" s="253"/>
      <c r="AGL23" s="253"/>
      <c r="AGM23" s="253"/>
      <c r="AGN23" s="253"/>
      <c r="AGO23" s="253"/>
      <c r="AGP23" s="253"/>
      <c r="AGQ23" s="253"/>
      <c r="AGR23" s="253"/>
      <c r="AGS23" s="253"/>
      <c r="AGT23" s="253"/>
      <c r="AGU23" s="253"/>
      <c r="AGV23" s="253"/>
      <c r="AGW23" s="253"/>
      <c r="AGX23" s="253"/>
      <c r="AGY23" s="253"/>
      <c r="AGZ23" s="253"/>
      <c r="AHA23" s="253"/>
      <c r="AHB23" s="253"/>
      <c r="AHC23" s="253"/>
      <c r="AHD23" s="253"/>
      <c r="AHE23" s="253"/>
      <c r="AHF23" s="253"/>
      <c r="AHG23" s="253"/>
      <c r="AHH23" s="253"/>
      <c r="AHI23" s="253"/>
      <c r="AHJ23" s="253"/>
      <c r="AHK23" s="253"/>
      <c r="AHL23" s="253"/>
      <c r="AHM23" s="253"/>
      <c r="AHN23" s="253"/>
      <c r="AHO23" s="253"/>
      <c r="AHP23" s="253"/>
      <c r="AHQ23" s="253"/>
      <c r="AHR23" s="253"/>
      <c r="AHS23" s="253"/>
      <c r="AHT23" s="253"/>
      <c r="AHU23" s="253"/>
      <c r="AHV23" s="253"/>
      <c r="AHW23" s="253"/>
      <c r="AHX23" s="253"/>
      <c r="AHY23" s="253"/>
      <c r="AHZ23" s="253"/>
      <c r="AIA23" s="253"/>
      <c r="AIB23" s="253"/>
      <c r="AIC23" s="253"/>
      <c r="AID23" s="253"/>
      <c r="AIE23" s="253"/>
      <c r="AIF23" s="253"/>
      <c r="AIG23" s="253"/>
      <c r="AIH23" s="253"/>
      <c r="AII23" s="253"/>
      <c r="AIJ23" s="253"/>
      <c r="AIK23" s="253"/>
      <c r="AIL23" s="253"/>
      <c r="AIM23" s="253"/>
      <c r="AIN23" s="253"/>
      <c r="AIO23" s="253"/>
      <c r="AIP23" s="253"/>
      <c r="AIQ23" s="253"/>
      <c r="AIR23" s="253"/>
      <c r="AIS23" s="253"/>
      <c r="AIT23" s="253"/>
      <c r="AIU23" s="253"/>
      <c r="AIV23" s="253"/>
      <c r="AIW23" s="253"/>
      <c r="AIX23" s="253"/>
      <c r="AIY23" s="253"/>
      <c r="AIZ23" s="253"/>
      <c r="AJA23" s="253"/>
      <c r="AJB23" s="253"/>
      <c r="AJC23" s="253"/>
      <c r="AJD23" s="253"/>
      <c r="AJE23" s="253"/>
      <c r="AJF23" s="253"/>
      <c r="AJG23" s="253"/>
      <c r="AJH23" s="253"/>
      <c r="AJI23" s="253"/>
      <c r="AJJ23" s="253"/>
      <c r="AJK23" s="253"/>
      <c r="AJL23" s="253"/>
      <c r="AJM23" s="253"/>
      <c r="AJN23" s="253"/>
      <c r="AJO23" s="253"/>
      <c r="AJP23" s="253"/>
      <c r="AJQ23" s="253"/>
      <c r="AJR23" s="253"/>
      <c r="AJS23" s="253"/>
      <c r="AJT23" s="253"/>
      <c r="AJU23" s="253"/>
      <c r="AJV23" s="253"/>
      <c r="AJW23" s="253"/>
      <c r="AJX23" s="253"/>
      <c r="AJY23" s="253"/>
      <c r="AJZ23" s="253"/>
      <c r="AKA23" s="253"/>
      <c r="AKB23" s="253"/>
      <c r="AKC23" s="253"/>
      <c r="AKD23" s="253"/>
      <c r="AKE23" s="253"/>
      <c r="AKF23" s="253"/>
      <c r="AKG23" s="253"/>
      <c r="AKH23" s="253"/>
      <c r="AKI23" s="253"/>
      <c r="AKJ23" s="253"/>
      <c r="AKK23" s="253"/>
      <c r="AKL23" s="253"/>
      <c r="AKM23" s="253"/>
      <c r="AKN23" s="253"/>
      <c r="AKO23" s="253"/>
      <c r="AKP23" s="253"/>
      <c r="AKQ23" s="253"/>
      <c r="AKR23" s="253"/>
      <c r="AKS23" s="253"/>
      <c r="AKT23" s="253"/>
      <c r="AKU23" s="253"/>
      <c r="AKV23" s="253"/>
      <c r="AKW23" s="253"/>
      <c r="AKX23" s="253"/>
      <c r="AKY23" s="253"/>
      <c r="AKZ23" s="253"/>
      <c r="ALA23" s="253"/>
      <c r="ALB23" s="253"/>
      <c r="ALC23" s="253"/>
      <c r="ALD23" s="253"/>
      <c r="ALE23" s="253"/>
      <c r="ALF23" s="253"/>
      <c r="ALG23" s="253"/>
      <c r="ALH23" s="253"/>
      <c r="ALI23" s="253"/>
      <c r="ALJ23" s="253"/>
      <c r="ALK23" s="253"/>
      <c r="ALL23" s="253"/>
      <c r="ALM23" s="253"/>
      <c r="ALN23" s="253"/>
      <c r="ALO23" s="253"/>
      <c r="ALP23" s="253"/>
      <c r="ALQ23" s="253"/>
      <c r="ALR23" s="253"/>
      <c r="ALS23" s="253"/>
      <c r="ALT23" s="253"/>
      <c r="ALU23" s="253"/>
      <c r="ALV23" s="253"/>
      <c r="ALW23" s="253"/>
      <c r="ALX23" s="253"/>
      <c r="ALY23" s="253"/>
      <c r="ALZ23" s="253"/>
      <c r="AMA23" s="253"/>
      <c r="AMB23" s="253"/>
      <c r="AMC23" s="253"/>
      <c r="AMD23" s="253"/>
      <c r="AME23" s="253"/>
      <c r="AMF23" s="253"/>
      <c r="AMG23" s="253"/>
      <c r="AMH23" s="253"/>
      <c r="AMI23" s="253"/>
      <c r="AMJ23" s="253"/>
    </row>
    <row r="24" spans="1:1024" s="252" customFormat="1" ht="11.25">
      <c r="A24" s="269" t="s">
        <v>1985</v>
      </c>
      <c r="B24" s="270"/>
      <c r="C24" s="270"/>
      <c r="D24" s="270"/>
      <c r="F24" s="253"/>
      <c r="G24" s="253"/>
      <c r="H24" s="253"/>
      <c r="I24" s="253"/>
      <c r="J24" s="253"/>
      <c r="K24" s="253"/>
      <c r="L24" s="253"/>
      <c r="M24" s="253"/>
      <c r="N24" s="253"/>
      <c r="O24" s="253"/>
      <c r="P24" s="253"/>
      <c r="Q24" s="253"/>
      <c r="R24" s="253"/>
      <c r="S24" s="253"/>
      <c r="T24" s="253"/>
      <c r="U24" s="253"/>
      <c r="V24" s="253"/>
      <c r="W24" s="253"/>
      <c r="X24" s="253"/>
      <c r="Y24" s="253"/>
      <c r="Z24" s="253"/>
      <c r="AA24" s="253"/>
      <c r="AB24" s="253"/>
      <c r="AC24" s="253"/>
      <c r="AD24" s="253"/>
      <c r="AE24" s="253"/>
      <c r="AF24" s="253"/>
      <c r="AG24" s="253"/>
      <c r="AH24" s="253"/>
      <c r="AI24" s="253"/>
      <c r="AJ24" s="253"/>
      <c r="AK24" s="253"/>
      <c r="AL24" s="253"/>
      <c r="AM24" s="253"/>
      <c r="AN24" s="253"/>
      <c r="AO24" s="253"/>
      <c r="AP24" s="253"/>
      <c r="AQ24" s="253"/>
      <c r="AR24" s="253"/>
      <c r="AS24" s="253"/>
      <c r="AT24" s="253"/>
      <c r="AU24" s="253"/>
      <c r="AV24" s="253"/>
      <c r="AW24" s="253"/>
      <c r="AX24" s="253"/>
      <c r="AY24" s="253"/>
      <c r="AZ24" s="253"/>
      <c r="BA24" s="253"/>
      <c r="BB24" s="253"/>
      <c r="BC24" s="253"/>
      <c r="BD24" s="253"/>
      <c r="BE24" s="253"/>
      <c r="BF24" s="253"/>
      <c r="BG24" s="253"/>
      <c r="BH24" s="253"/>
      <c r="BI24" s="253"/>
      <c r="BJ24" s="253"/>
      <c r="BK24" s="253"/>
      <c r="BL24" s="253"/>
      <c r="BM24" s="253"/>
      <c r="BN24" s="253"/>
      <c r="BO24" s="253"/>
      <c r="BP24" s="253"/>
      <c r="BQ24" s="253"/>
      <c r="BR24" s="253"/>
      <c r="BS24" s="253"/>
      <c r="BT24" s="253"/>
      <c r="BU24" s="253"/>
      <c r="BV24" s="253"/>
      <c r="BW24" s="253"/>
      <c r="BX24" s="253"/>
      <c r="BY24" s="253"/>
      <c r="BZ24" s="253"/>
      <c r="CA24" s="253"/>
      <c r="CB24" s="253"/>
      <c r="CC24" s="253"/>
      <c r="CD24" s="253"/>
      <c r="CE24" s="253"/>
      <c r="CF24" s="253"/>
      <c r="CG24" s="253"/>
      <c r="CH24" s="253"/>
      <c r="CI24" s="253"/>
      <c r="CJ24" s="253"/>
      <c r="CK24" s="253"/>
      <c r="CL24" s="253"/>
      <c r="CM24" s="253"/>
      <c r="CN24" s="253"/>
      <c r="CO24" s="253"/>
      <c r="CP24" s="253"/>
      <c r="CQ24" s="253"/>
      <c r="CR24" s="253"/>
      <c r="CS24" s="253"/>
      <c r="CT24" s="253"/>
      <c r="CU24" s="253"/>
      <c r="CV24" s="253"/>
      <c r="CW24" s="253"/>
      <c r="CX24" s="253"/>
      <c r="CY24" s="253"/>
      <c r="CZ24" s="253"/>
      <c r="DA24" s="253"/>
      <c r="DB24" s="253"/>
      <c r="DC24" s="253"/>
      <c r="DD24" s="253"/>
      <c r="DE24" s="253"/>
      <c r="DF24" s="253"/>
      <c r="DG24" s="253"/>
      <c r="DH24" s="253"/>
      <c r="DI24" s="253"/>
      <c r="DJ24" s="253"/>
      <c r="DK24" s="253"/>
      <c r="DL24" s="253"/>
      <c r="DM24" s="253"/>
      <c r="DN24" s="253"/>
      <c r="DO24" s="253"/>
      <c r="DP24" s="253"/>
      <c r="DQ24" s="253"/>
      <c r="DR24" s="253"/>
      <c r="DS24" s="253"/>
      <c r="DT24" s="253"/>
      <c r="DU24" s="253"/>
      <c r="DV24" s="253"/>
      <c r="DW24" s="253"/>
      <c r="DX24" s="253"/>
      <c r="DY24" s="253"/>
      <c r="DZ24" s="253"/>
      <c r="EA24" s="253"/>
      <c r="EB24" s="253"/>
      <c r="EC24" s="253"/>
      <c r="ED24" s="253"/>
      <c r="EE24" s="253"/>
      <c r="EF24" s="253"/>
      <c r="EG24" s="253"/>
      <c r="EH24" s="253"/>
      <c r="EI24" s="253"/>
      <c r="EJ24" s="253"/>
      <c r="EK24" s="253"/>
      <c r="EL24" s="253"/>
      <c r="EM24" s="253"/>
      <c r="EN24" s="253"/>
      <c r="EO24" s="253"/>
      <c r="EP24" s="253"/>
      <c r="EQ24" s="253"/>
      <c r="ER24" s="253"/>
      <c r="ES24" s="253"/>
      <c r="ET24" s="253"/>
      <c r="EU24" s="253"/>
      <c r="EV24" s="253"/>
      <c r="EW24" s="253"/>
      <c r="EX24" s="253"/>
      <c r="EY24" s="253"/>
      <c r="EZ24" s="253"/>
      <c r="FA24" s="253"/>
      <c r="FB24" s="253"/>
      <c r="FC24" s="253"/>
      <c r="FD24" s="253"/>
      <c r="FE24" s="253"/>
      <c r="FF24" s="253"/>
      <c r="FG24" s="253"/>
      <c r="FH24" s="253"/>
      <c r="FI24" s="253"/>
      <c r="FJ24" s="253"/>
      <c r="FK24" s="253"/>
      <c r="FL24" s="253"/>
      <c r="FM24" s="253"/>
      <c r="FN24" s="253"/>
      <c r="FO24" s="253"/>
      <c r="FP24" s="253"/>
      <c r="FQ24" s="253"/>
      <c r="FR24" s="253"/>
      <c r="FS24" s="253"/>
      <c r="FT24" s="253"/>
      <c r="FU24" s="253"/>
      <c r="FV24" s="253"/>
      <c r="FW24" s="253"/>
      <c r="FX24" s="253"/>
      <c r="FY24" s="253"/>
      <c r="FZ24" s="253"/>
      <c r="GA24" s="253"/>
      <c r="GB24" s="253"/>
      <c r="GC24" s="253"/>
      <c r="GD24" s="253"/>
      <c r="GE24" s="253"/>
      <c r="GF24" s="253"/>
      <c r="GG24" s="253"/>
      <c r="GH24" s="253"/>
      <c r="GI24" s="253"/>
      <c r="GJ24" s="253"/>
      <c r="GK24" s="253"/>
      <c r="GL24" s="253"/>
      <c r="GM24" s="253"/>
      <c r="GN24" s="253"/>
      <c r="GO24" s="253"/>
      <c r="GP24" s="253"/>
      <c r="GQ24" s="253"/>
      <c r="GR24" s="253"/>
      <c r="GS24" s="253"/>
      <c r="GT24" s="253"/>
      <c r="GU24" s="253"/>
      <c r="GV24" s="253"/>
      <c r="GW24" s="253"/>
      <c r="GX24" s="253"/>
      <c r="GY24" s="253"/>
      <c r="GZ24" s="253"/>
      <c r="HA24" s="253"/>
      <c r="HB24" s="253"/>
      <c r="HC24" s="253"/>
      <c r="HD24" s="253"/>
      <c r="HE24" s="253"/>
      <c r="HF24" s="253"/>
      <c r="HG24" s="253"/>
      <c r="HH24" s="253"/>
      <c r="HI24" s="253"/>
      <c r="HJ24" s="253"/>
      <c r="HK24" s="253"/>
      <c r="HL24" s="253"/>
      <c r="HM24" s="253"/>
      <c r="HN24" s="253"/>
      <c r="HO24" s="253"/>
      <c r="HP24" s="253"/>
      <c r="HQ24" s="253"/>
      <c r="HR24" s="253"/>
      <c r="HS24" s="253"/>
      <c r="HT24" s="253"/>
      <c r="HU24" s="253"/>
      <c r="HV24" s="253"/>
      <c r="HW24" s="253"/>
      <c r="HX24" s="253"/>
      <c r="HY24" s="253"/>
      <c r="HZ24" s="253"/>
      <c r="IA24" s="253"/>
      <c r="IB24" s="253"/>
      <c r="IC24" s="253"/>
      <c r="ID24" s="253"/>
      <c r="IE24" s="253"/>
      <c r="IF24" s="253"/>
      <c r="IG24" s="253"/>
      <c r="IH24" s="253"/>
      <c r="II24" s="253"/>
      <c r="IJ24" s="253"/>
      <c r="IK24" s="253"/>
      <c r="IL24" s="253"/>
      <c r="IM24" s="253"/>
      <c r="IN24" s="253"/>
      <c r="IO24" s="253"/>
      <c r="IP24" s="253"/>
      <c r="IQ24" s="253"/>
      <c r="IR24" s="253"/>
      <c r="IS24" s="253"/>
      <c r="IT24" s="253"/>
      <c r="IU24" s="253"/>
      <c r="IV24" s="253"/>
      <c r="IW24" s="253"/>
      <c r="IX24" s="253"/>
      <c r="IY24" s="253"/>
      <c r="IZ24" s="253"/>
      <c r="JA24" s="253"/>
      <c r="JB24" s="253"/>
      <c r="JC24" s="253"/>
      <c r="JD24" s="253"/>
      <c r="JE24" s="253"/>
      <c r="JF24" s="253"/>
      <c r="JG24" s="253"/>
      <c r="JH24" s="253"/>
      <c r="JI24" s="253"/>
      <c r="JJ24" s="253"/>
      <c r="JK24" s="253"/>
      <c r="JL24" s="253"/>
      <c r="JM24" s="253"/>
      <c r="JN24" s="253"/>
      <c r="JO24" s="253"/>
      <c r="JP24" s="253"/>
      <c r="JQ24" s="253"/>
      <c r="JR24" s="253"/>
      <c r="JS24" s="253"/>
      <c r="JT24" s="253"/>
      <c r="JU24" s="253"/>
      <c r="JV24" s="253"/>
      <c r="JW24" s="253"/>
      <c r="JX24" s="253"/>
      <c r="JY24" s="253"/>
      <c r="JZ24" s="253"/>
      <c r="KA24" s="253"/>
      <c r="KB24" s="253"/>
      <c r="KC24" s="253"/>
      <c r="KD24" s="253"/>
      <c r="KE24" s="253"/>
      <c r="KF24" s="253"/>
      <c r="KG24" s="253"/>
      <c r="KH24" s="253"/>
      <c r="KI24" s="253"/>
      <c r="KJ24" s="253"/>
      <c r="KK24" s="253"/>
      <c r="KL24" s="253"/>
      <c r="KM24" s="253"/>
      <c r="KN24" s="253"/>
      <c r="KO24" s="253"/>
      <c r="KP24" s="253"/>
      <c r="KQ24" s="253"/>
      <c r="KR24" s="253"/>
      <c r="KS24" s="253"/>
      <c r="KT24" s="253"/>
      <c r="KU24" s="253"/>
      <c r="KV24" s="253"/>
      <c r="KW24" s="253"/>
      <c r="KX24" s="253"/>
      <c r="KY24" s="253"/>
      <c r="KZ24" s="253"/>
      <c r="LA24" s="253"/>
      <c r="LB24" s="253"/>
      <c r="LC24" s="253"/>
      <c r="LD24" s="253"/>
      <c r="LE24" s="253"/>
      <c r="LF24" s="253"/>
      <c r="LG24" s="253"/>
      <c r="LH24" s="253"/>
      <c r="LI24" s="253"/>
      <c r="LJ24" s="253"/>
      <c r="LK24" s="253"/>
      <c r="LL24" s="253"/>
      <c r="LM24" s="253"/>
      <c r="LN24" s="253"/>
      <c r="LO24" s="253"/>
      <c r="LP24" s="253"/>
      <c r="LQ24" s="253"/>
      <c r="LR24" s="253"/>
      <c r="LS24" s="253"/>
      <c r="LT24" s="253"/>
      <c r="LU24" s="253"/>
      <c r="LV24" s="253"/>
      <c r="LW24" s="253"/>
      <c r="LX24" s="253"/>
      <c r="LY24" s="253"/>
      <c r="LZ24" s="253"/>
      <c r="MA24" s="253"/>
      <c r="MB24" s="253"/>
      <c r="MC24" s="253"/>
      <c r="MD24" s="253"/>
      <c r="ME24" s="253"/>
      <c r="MF24" s="253"/>
      <c r="MG24" s="253"/>
      <c r="MH24" s="253"/>
      <c r="MI24" s="253"/>
      <c r="MJ24" s="253"/>
      <c r="MK24" s="253"/>
      <c r="ML24" s="253"/>
      <c r="MM24" s="253"/>
      <c r="MN24" s="253"/>
      <c r="MO24" s="253"/>
      <c r="MP24" s="253"/>
      <c r="MQ24" s="253"/>
      <c r="MR24" s="253"/>
      <c r="MS24" s="253"/>
      <c r="MT24" s="253"/>
      <c r="MU24" s="253"/>
      <c r="MV24" s="253"/>
      <c r="MW24" s="253"/>
      <c r="MX24" s="253"/>
      <c r="MY24" s="253"/>
      <c r="MZ24" s="253"/>
      <c r="NA24" s="253"/>
      <c r="NB24" s="253"/>
      <c r="NC24" s="253"/>
      <c r="ND24" s="253"/>
      <c r="NE24" s="253"/>
      <c r="NF24" s="253"/>
      <c r="NG24" s="253"/>
      <c r="NH24" s="253"/>
      <c r="NI24" s="253"/>
      <c r="NJ24" s="253"/>
      <c r="NK24" s="253"/>
      <c r="NL24" s="253"/>
      <c r="NM24" s="253"/>
      <c r="NN24" s="253"/>
      <c r="NO24" s="253"/>
      <c r="NP24" s="253"/>
      <c r="NQ24" s="253"/>
      <c r="NR24" s="253"/>
      <c r="NS24" s="253"/>
      <c r="NT24" s="253"/>
      <c r="NU24" s="253"/>
      <c r="NV24" s="253"/>
      <c r="NW24" s="253"/>
      <c r="NX24" s="253"/>
      <c r="NY24" s="253"/>
      <c r="NZ24" s="253"/>
      <c r="OA24" s="253"/>
      <c r="OB24" s="253"/>
      <c r="OC24" s="253"/>
      <c r="OD24" s="253"/>
      <c r="OE24" s="253"/>
      <c r="OF24" s="253"/>
      <c r="OG24" s="253"/>
      <c r="OH24" s="253"/>
      <c r="OI24" s="253"/>
      <c r="OJ24" s="253"/>
      <c r="OK24" s="253"/>
      <c r="OL24" s="253"/>
      <c r="OM24" s="253"/>
      <c r="ON24" s="253"/>
      <c r="OO24" s="253"/>
      <c r="OP24" s="253"/>
      <c r="OQ24" s="253"/>
      <c r="OR24" s="253"/>
      <c r="OS24" s="253"/>
      <c r="OT24" s="253"/>
      <c r="OU24" s="253"/>
      <c r="OV24" s="253"/>
      <c r="OW24" s="253"/>
      <c r="OX24" s="253"/>
      <c r="OY24" s="253"/>
      <c r="OZ24" s="253"/>
      <c r="PA24" s="253"/>
      <c r="PB24" s="253"/>
      <c r="PC24" s="253"/>
      <c r="PD24" s="253"/>
      <c r="PE24" s="253"/>
      <c r="PF24" s="253"/>
      <c r="PG24" s="253"/>
      <c r="PH24" s="253"/>
      <c r="PI24" s="253"/>
      <c r="PJ24" s="253"/>
      <c r="PK24" s="253"/>
      <c r="PL24" s="253"/>
      <c r="PM24" s="253"/>
      <c r="PN24" s="253"/>
      <c r="PO24" s="253"/>
      <c r="PP24" s="253"/>
      <c r="PQ24" s="253"/>
      <c r="PR24" s="253"/>
      <c r="PS24" s="253"/>
      <c r="PT24" s="253"/>
      <c r="PU24" s="253"/>
      <c r="PV24" s="253"/>
      <c r="PW24" s="253"/>
      <c r="PX24" s="253"/>
      <c r="PY24" s="253"/>
      <c r="PZ24" s="253"/>
      <c r="QA24" s="253"/>
      <c r="QB24" s="253"/>
      <c r="QC24" s="253"/>
      <c r="QD24" s="253"/>
      <c r="QE24" s="253"/>
      <c r="QF24" s="253"/>
      <c r="QG24" s="253"/>
      <c r="QH24" s="253"/>
      <c r="QI24" s="253"/>
      <c r="QJ24" s="253"/>
      <c r="QK24" s="253"/>
      <c r="QL24" s="253"/>
      <c r="QM24" s="253"/>
      <c r="QN24" s="253"/>
      <c r="QO24" s="253"/>
      <c r="QP24" s="253"/>
      <c r="QQ24" s="253"/>
      <c r="QR24" s="253"/>
      <c r="QS24" s="253"/>
      <c r="QT24" s="253"/>
      <c r="QU24" s="253"/>
      <c r="QV24" s="253"/>
      <c r="QW24" s="253"/>
      <c r="QX24" s="253"/>
      <c r="QY24" s="253"/>
      <c r="QZ24" s="253"/>
      <c r="RA24" s="253"/>
      <c r="RB24" s="253"/>
      <c r="RC24" s="253"/>
      <c r="RD24" s="253"/>
      <c r="RE24" s="253"/>
      <c r="RF24" s="253"/>
      <c r="RG24" s="253"/>
      <c r="RH24" s="253"/>
      <c r="RI24" s="253"/>
      <c r="RJ24" s="253"/>
      <c r="RK24" s="253"/>
      <c r="RL24" s="253"/>
      <c r="RM24" s="253"/>
      <c r="RN24" s="253"/>
      <c r="RO24" s="253"/>
      <c r="RP24" s="253"/>
      <c r="RQ24" s="253"/>
      <c r="RR24" s="253"/>
      <c r="RS24" s="253"/>
      <c r="RT24" s="253"/>
      <c r="RU24" s="253"/>
      <c r="RV24" s="253"/>
      <c r="RW24" s="253"/>
      <c r="RX24" s="253"/>
      <c r="RY24" s="253"/>
      <c r="RZ24" s="253"/>
      <c r="SA24" s="253"/>
      <c r="SB24" s="253"/>
      <c r="SC24" s="253"/>
      <c r="SD24" s="253"/>
      <c r="SE24" s="253"/>
      <c r="SF24" s="253"/>
      <c r="SG24" s="253"/>
      <c r="SH24" s="253"/>
      <c r="SI24" s="253"/>
      <c r="SJ24" s="253"/>
      <c r="SK24" s="253"/>
      <c r="SL24" s="253"/>
      <c r="SM24" s="253"/>
      <c r="SN24" s="253"/>
      <c r="SO24" s="253"/>
      <c r="SP24" s="253"/>
      <c r="SQ24" s="253"/>
      <c r="SR24" s="253"/>
      <c r="SS24" s="253"/>
      <c r="ST24" s="253"/>
      <c r="SU24" s="253"/>
      <c r="SV24" s="253"/>
      <c r="SW24" s="253"/>
      <c r="SX24" s="253"/>
      <c r="SY24" s="253"/>
      <c r="SZ24" s="253"/>
      <c r="TA24" s="253"/>
      <c r="TB24" s="253"/>
      <c r="TC24" s="253"/>
      <c r="TD24" s="253"/>
      <c r="TE24" s="253"/>
      <c r="TF24" s="253"/>
      <c r="TG24" s="253"/>
      <c r="TH24" s="253"/>
      <c r="TI24" s="253"/>
      <c r="TJ24" s="253"/>
      <c r="TK24" s="253"/>
      <c r="TL24" s="253"/>
      <c r="TM24" s="253"/>
      <c r="TN24" s="253"/>
      <c r="TO24" s="253"/>
      <c r="TP24" s="253"/>
      <c r="TQ24" s="253"/>
      <c r="TR24" s="253"/>
      <c r="TS24" s="253"/>
      <c r="TT24" s="253"/>
      <c r="TU24" s="253"/>
      <c r="TV24" s="253"/>
      <c r="TW24" s="253"/>
      <c r="TX24" s="253"/>
      <c r="TY24" s="253"/>
      <c r="TZ24" s="253"/>
      <c r="UA24" s="253"/>
      <c r="UB24" s="253"/>
      <c r="UC24" s="253"/>
      <c r="UD24" s="253"/>
      <c r="UE24" s="253"/>
      <c r="UF24" s="253"/>
      <c r="UG24" s="253"/>
      <c r="UH24" s="253"/>
      <c r="UI24" s="253"/>
      <c r="UJ24" s="253"/>
      <c r="UK24" s="253"/>
      <c r="UL24" s="253"/>
      <c r="UM24" s="253"/>
      <c r="UN24" s="253"/>
      <c r="UO24" s="253"/>
      <c r="UP24" s="253"/>
      <c r="UQ24" s="253"/>
      <c r="UR24" s="253"/>
      <c r="US24" s="253"/>
      <c r="UT24" s="253"/>
      <c r="UU24" s="253"/>
      <c r="UV24" s="253"/>
      <c r="UW24" s="253"/>
      <c r="UX24" s="253"/>
      <c r="UY24" s="253"/>
      <c r="UZ24" s="253"/>
      <c r="VA24" s="253"/>
      <c r="VB24" s="253"/>
      <c r="VC24" s="253"/>
      <c r="VD24" s="253"/>
      <c r="VE24" s="253"/>
      <c r="VF24" s="253"/>
      <c r="VG24" s="253"/>
      <c r="VH24" s="253"/>
      <c r="VI24" s="253"/>
      <c r="VJ24" s="253"/>
      <c r="VK24" s="253"/>
      <c r="VL24" s="253"/>
      <c r="VM24" s="253"/>
      <c r="VN24" s="253"/>
      <c r="VO24" s="253"/>
      <c r="VP24" s="253"/>
      <c r="VQ24" s="253"/>
      <c r="VR24" s="253"/>
      <c r="VS24" s="253"/>
      <c r="VT24" s="253"/>
      <c r="VU24" s="253"/>
      <c r="VV24" s="253"/>
      <c r="VW24" s="253"/>
      <c r="VX24" s="253"/>
      <c r="VY24" s="253"/>
      <c r="VZ24" s="253"/>
      <c r="WA24" s="253"/>
      <c r="WB24" s="253"/>
      <c r="WC24" s="253"/>
      <c r="WD24" s="253"/>
      <c r="WE24" s="253"/>
      <c r="WF24" s="253"/>
      <c r="WG24" s="253"/>
      <c r="WH24" s="253"/>
      <c r="WI24" s="253"/>
      <c r="WJ24" s="253"/>
      <c r="WK24" s="253"/>
      <c r="WL24" s="253"/>
      <c r="WM24" s="253"/>
      <c r="WN24" s="253"/>
      <c r="WO24" s="253"/>
      <c r="WP24" s="253"/>
      <c r="WQ24" s="253"/>
      <c r="WR24" s="253"/>
      <c r="WS24" s="253"/>
      <c r="WT24" s="253"/>
      <c r="WU24" s="253"/>
      <c r="WV24" s="253"/>
      <c r="WW24" s="253"/>
      <c r="WX24" s="253"/>
      <c r="WY24" s="253"/>
      <c r="WZ24" s="253"/>
      <c r="XA24" s="253"/>
      <c r="XB24" s="253"/>
      <c r="XC24" s="253"/>
      <c r="XD24" s="253"/>
      <c r="XE24" s="253"/>
      <c r="XF24" s="253"/>
      <c r="XG24" s="253"/>
      <c r="XH24" s="253"/>
      <c r="XI24" s="253"/>
      <c r="XJ24" s="253"/>
      <c r="XK24" s="253"/>
      <c r="XL24" s="253"/>
      <c r="XM24" s="253"/>
      <c r="XN24" s="253"/>
      <c r="XO24" s="253"/>
      <c r="XP24" s="253"/>
      <c r="XQ24" s="253"/>
      <c r="XR24" s="253"/>
      <c r="XS24" s="253"/>
      <c r="XT24" s="253"/>
      <c r="XU24" s="253"/>
      <c r="XV24" s="253"/>
      <c r="XW24" s="253"/>
      <c r="XX24" s="253"/>
      <c r="XY24" s="253"/>
      <c r="XZ24" s="253"/>
      <c r="YA24" s="253"/>
      <c r="YB24" s="253"/>
      <c r="YC24" s="253"/>
      <c r="YD24" s="253"/>
      <c r="YE24" s="253"/>
      <c r="YF24" s="253"/>
      <c r="YG24" s="253"/>
      <c r="YH24" s="253"/>
      <c r="YI24" s="253"/>
      <c r="YJ24" s="253"/>
      <c r="YK24" s="253"/>
      <c r="YL24" s="253"/>
      <c r="YM24" s="253"/>
      <c r="YN24" s="253"/>
      <c r="YO24" s="253"/>
      <c r="YP24" s="253"/>
      <c r="YQ24" s="253"/>
      <c r="YR24" s="253"/>
      <c r="YS24" s="253"/>
      <c r="YT24" s="253"/>
      <c r="YU24" s="253"/>
      <c r="YV24" s="253"/>
      <c r="YW24" s="253"/>
      <c r="YX24" s="253"/>
      <c r="YY24" s="253"/>
      <c r="YZ24" s="253"/>
      <c r="ZA24" s="253"/>
      <c r="ZB24" s="253"/>
      <c r="ZC24" s="253"/>
      <c r="ZD24" s="253"/>
      <c r="ZE24" s="253"/>
      <c r="ZF24" s="253"/>
      <c r="ZG24" s="253"/>
      <c r="ZH24" s="253"/>
      <c r="ZI24" s="253"/>
      <c r="ZJ24" s="253"/>
      <c r="ZK24" s="253"/>
      <c r="ZL24" s="253"/>
      <c r="ZM24" s="253"/>
      <c r="ZN24" s="253"/>
      <c r="ZO24" s="253"/>
      <c r="ZP24" s="253"/>
      <c r="ZQ24" s="253"/>
      <c r="ZR24" s="253"/>
      <c r="ZS24" s="253"/>
      <c r="ZT24" s="253"/>
      <c r="ZU24" s="253"/>
      <c r="ZV24" s="253"/>
      <c r="ZW24" s="253"/>
      <c r="ZX24" s="253"/>
      <c r="ZY24" s="253"/>
      <c r="ZZ24" s="253"/>
      <c r="AAA24" s="253"/>
      <c r="AAB24" s="253"/>
      <c r="AAC24" s="253"/>
      <c r="AAD24" s="253"/>
      <c r="AAE24" s="253"/>
      <c r="AAF24" s="253"/>
      <c r="AAG24" s="253"/>
      <c r="AAH24" s="253"/>
      <c r="AAI24" s="253"/>
      <c r="AAJ24" s="253"/>
      <c r="AAK24" s="253"/>
      <c r="AAL24" s="253"/>
      <c r="AAM24" s="253"/>
      <c r="AAN24" s="253"/>
      <c r="AAO24" s="253"/>
      <c r="AAP24" s="253"/>
      <c r="AAQ24" s="253"/>
      <c r="AAR24" s="253"/>
      <c r="AAS24" s="253"/>
      <c r="AAT24" s="253"/>
      <c r="AAU24" s="253"/>
      <c r="AAV24" s="253"/>
      <c r="AAW24" s="253"/>
      <c r="AAX24" s="253"/>
      <c r="AAY24" s="253"/>
      <c r="AAZ24" s="253"/>
      <c r="ABA24" s="253"/>
      <c r="ABB24" s="253"/>
      <c r="ABC24" s="253"/>
      <c r="ABD24" s="253"/>
      <c r="ABE24" s="253"/>
      <c r="ABF24" s="253"/>
      <c r="ABG24" s="253"/>
      <c r="ABH24" s="253"/>
      <c r="ABI24" s="253"/>
      <c r="ABJ24" s="253"/>
      <c r="ABK24" s="253"/>
      <c r="ABL24" s="253"/>
      <c r="ABM24" s="253"/>
      <c r="ABN24" s="253"/>
      <c r="ABO24" s="253"/>
      <c r="ABP24" s="253"/>
      <c r="ABQ24" s="253"/>
      <c r="ABR24" s="253"/>
      <c r="ABS24" s="253"/>
      <c r="ABT24" s="253"/>
      <c r="ABU24" s="253"/>
      <c r="ABV24" s="253"/>
      <c r="ABW24" s="253"/>
      <c r="ABX24" s="253"/>
      <c r="ABY24" s="253"/>
      <c r="ABZ24" s="253"/>
      <c r="ACA24" s="253"/>
      <c r="ACB24" s="253"/>
      <c r="ACC24" s="253"/>
      <c r="ACD24" s="253"/>
      <c r="ACE24" s="253"/>
      <c r="ACF24" s="253"/>
      <c r="ACG24" s="253"/>
      <c r="ACH24" s="253"/>
      <c r="ACI24" s="253"/>
      <c r="ACJ24" s="253"/>
      <c r="ACK24" s="253"/>
      <c r="ACL24" s="253"/>
      <c r="ACM24" s="253"/>
      <c r="ACN24" s="253"/>
      <c r="ACO24" s="253"/>
      <c r="ACP24" s="253"/>
      <c r="ACQ24" s="253"/>
      <c r="ACR24" s="253"/>
      <c r="ACS24" s="253"/>
      <c r="ACT24" s="253"/>
      <c r="ACU24" s="253"/>
      <c r="ACV24" s="253"/>
      <c r="ACW24" s="253"/>
      <c r="ACX24" s="253"/>
      <c r="ACY24" s="253"/>
      <c r="ACZ24" s="253"/>
      <c r="ADA24" s="253"/>
      <c r="ADB24" s="253"/>
      <c r="ADC24" s="253"/>
      <c r="ADD24" s="253"/>
      <c r="ADE24" s="253"/>
      <c r="ADF24" s="253"/>
      <c r="ADG24" s="253"/>
      <c r="ADH24" s="253"/>
      <c r="ADI24" s="253"/>
      <c r="ADJ24" s="253"/>
      <c r="ADK24" s="253"/>
      <c r="ADL24" s="253"/>
      <c r="ADM24" s="253"/>
      <c r="ADN24" s="253"/>
      <c r="ADO24" s="253"/>
      <c r="ADP24" s="253"/>
      <c r="ADQ24" s="253"/>
      <c r="ADR24" s="253"/>
      <c r="ADS24" s="253"/>
      <c r="ADT24" s="253"/>
      <c r="ADU24" s="253"/>
      <c r="ADV24" s="253"/>
      <c r="ADW24" s="253"/>
      <c r="ADX24" s="253"/>
      <c r="ADY24" s="253"/>
      <c r="ADZ24" s="253"/>
      <c r="AEA24" s="253"/>
      <c r="AEB24" s="253"/>
      <c r="AEC24" s="253"/>
      <c r="AED24" s="253"/>
      <c r="AEE24" s="253"/>
      <c r="AEF24" s="253"/>
      <c r="AEG24" s="253"/>
      <c r="AEH24" s="253"/>
      <c r="AEI24" s="253"/>
      <c r="AEJ24" s="253"/>
      <c r="AEK24" s="253"/>
      <c r="AEL24" s="253"/>
      <c r="AEM24" s="253"/>
      <c r="AEN24" s="253"/>
      <c r="AEO24" s="253"/>
      <c r="AEP24" s="253"/>
      <c r="AEQ24" s="253"/>
      <c r="AER24" s="253"/>
      <c r="AES24" s="253"/>
      <c r="AET24" s="253"/>
      <c r="AEU24" s="253"/>
      <c r="AEV24" s="253"/>
      <c r="AEW24" s="253"/>
      <c r="AEX24" s="253"/>
      <c r="AEY24" s="253"/>
      <c r="AEZ24" s="253"/>
      <c r="AFA24" s="253"/>
      <c r="AFB24" s="253"/>
      <c r="AFC24" s="253"/>
      <c r="AFD24" s="253"/>
      <c r="AFE24" s="253"/>
      <c r="AFF24" s="253"/>
      <c r="AFG24" s="253"/>
      <c r="AFH24" s="253"/>
      <c r="AFI24" s="253"/>
      <c r="AFJ24" s="253"/>
      <c r="AFK24" s="253"/>
      <c r="AFL24" s="253"/>
      <c r="AFM24" s="253"/>
      <c r="AFN24" s="253"/>
      <c r="AFO24" s="253"/>
      <c r="AFP24" s="253"/>
      <c r="AFQ24" s="253"/>
      <c r="AFR24" s="253"/>
      <c r="AFS24" s="253"/>
      <c r="AFT24" s="253"/>
      <c r="AFU24" s="253"/>
      <c r="AFV24" s="253"/>
      <c r="AFW24" s="253"/>
      <c r="AFX24" s="253"/>
      <c r="AFY24" s="253"/>
      <c r="AFZ24" s="253"/>
      <c r="AGA24" s="253"/>
      <c r="AGB24" s="253"/>
      <c r="AGC24" s="253"/>
      <c r="AGD24" s="253"/>
      <c r="AGE24" s="253"/>
      <c r="AGF24" s="253"/>
      <c r="AGG24" s="253"/>
      <c r="AGH24" s="253"/>
      <c r="AGI24" s="253"/>
      <c r="AGJ24" s="253"/>
      <c r="AGK24" s="253"/>
      <c r="AGL24" s="253"/>
      <c r="AGM24" s="253"/>
      <c r="AGN24" s="253"/>
      <c r="AGO24" s="253"/>
      <c r="AGP24" s="253"/>
      <c r="AGQ24" s="253"/>
      <c r="AGR24" s="253"/>
      <c r="AGS24" s="253"/>
      <c r="AGT24" s="253"/>
      <c r="AGU24" s="253"/>
      <c r="AGV24" s="253"/>
      <c r="AGW24" s="253"/>
      <c r="AGX24" s="253"/>
      <c r="AGY24" s="253"/>
      <c r="AGZ24" s="253"/>
      <c r="AHA24" s="253"/>
      <c r="AHB24" s="253"/>
      <c r="AHC24" s="253"/>
      <c r="AHD24" s="253"/>
      <c r="AHE24" s="253"/>
      <c r="AHF24" s="253"/>
      <c r="AHG24" s="253"/>
      <c r="AHH24" s="253"/>
      <c r="AHI24" s="253"/>
      <c r="AHJ24" s="253"/>
      <c r="AHK24" s="253"/>
      <c r="AHL24" s="253"/>
      <c r="AHM24" s="253"/>
      <c r="AHN24" s="253"/>
      <c r="AHO24" s="253"/>
      <c r="AHP24" s="253"/>
      <c r="AHQ24" s="253"/>
      <c r="AHR24" s="253"/>
      <c r="AHS24" s="253"/>
      <c r="AHT24" s="253"/>
      <c r="AHU24" s="253"/>
      <c r="AHV24" s="253"/>
      <c r="AHW24" s="253"/>
      <c r="AHX24" s="253"/>
      <c r="AHY24" s="253"/>
      <c r="AHZ24" s="253"/>
      <c r="AIA24" s="253"/>
      <c r="AIB24" s="253"/>
      <c r="AIC24" s="253"/>
      <c r="AID24" s="253"/>
      <c r="AIE24" s="253"/>
      <c r="AIF24" s="253"/>
      <c r="AIG24" s="253"/>
      <c r="AIH24" s="253"/>
      <c r="AII24" s="253"/>
      <c r="AIJ24" s="253"/>
      <c r="AIK24" s="253"/>
      <c r="AIL24" s="253"/>
      <c r="AIM24" s="253"/>
      <c r="AIN24" s="253"/>
      <c r="AIO24" s="253"/>
      <c r="AIP24" s="253"/>
      <c r="AIQ24" s="253"/>
      <c r="AIR24" s="253"/>
      <c r="AIS24" s="253"/>
      <c r="AIT24" s="253"/>
      <c r="AIU24" s="253"/>
      <c r="AIV24" s="253"/>
      <c r="AIW24" s="253"/>
      <c r="AIX24" s="253"/>
      <c r="AIY24" s="253"/>
      <c r="AIZ24" s="253"/>
      <c r="AJA24" s="253"/>
      <c r="AJB24" s="253"/>
      <c r="AJC24" s="253"/>
      <c r="AJD24" s="253"/>
      <c r="AJE24" s="253"/>
      <c r="AJF24" s="253"/>
      <c r="AJG24" s="253"/>
      <c r="AJH24" s="253"/>
      <c r="AJI24" s="253"/>
      <c r="AJJ24" s="253"/>
      <c r="AJK24" s="253"/>
      <c r="AJL24" s="253"/>
      <c r="AJM24" s="253"/>
      <c r="AJN24" s="253"/>
      <c r="AJO24" s="253"/>
      <c r="AJP24" s="253"/>
      <c r="AJQ24" s="253"/>
      <c r="AJR24" s="253"/>
      <c r="AJS24" s="253"/>
      <c r="AJT24" s="253"/>
      <c r="AJU24" s="253"/>
      <c r="AJV24" s="253"/>
      <c r="AJW24" s="253"/>
      <c r="AJX24" s="253"/>
      <c r="AJY24" s="253"/>
      <c r="AJZ24" s="253"/>
      <c r="AKA24" s="253"/>
      <c r="AKB24" s="253"/>
      <c r="AKC24" s="253"/>
      <c r="AKD24" s="253"/>
      <c r="AKE24" s="253"/>
      <c r="AKF24" s="253"/>
      <c r="AKG24" s="253"/>
      <c r="AKH24" s="253"/>
      <c r="AKI24" s="253"/>
      <c r="AKJ24" s="253"/>
      <c r="AKK24" s="253"/>
      <c r="AKL24" s="253"/>
      <c r="AKM24" s="253"/>
      <c r="AKN24" s="253"/>
      <c r="AKO24" s="253"/>
      <c r="AKP24" s="253"/>
      <c r="AKQ24" s="253"/>
      <c r="AKR24" s="253"/>
      <c r="AKS24" s="253"/>
      <c r="AKT24" s="253"/>
      <c r="AKU24" s="253"/>
      <c r="AKV24" s="253"/>
      <c r="AKW24" s="253"/>
      <c r="AKX24" s="253"/>
      <c r="AKY24" s="253"/>
      <c r="AKZ24" s="253"/>
      <c r="ALA24" s="253"/>
      <c r="ALB24" s="253"/>
      <c r="ALC24" s="253"/>
      <c r="ALD24" s="253"/>
      <c r="ALE24" s="253"/>
      <c r="ALF24" s="253"/>
      <c r="ALG24" s="253"/>
      <c r="ALH24" s="253"/>
      <c r="ALI24" s="253"/>
      <c r="ALJ24" s="253"/>
      <c r="ALK24" s="253"/>
      <c r="ALL24" s="253"/>
      <c r="ALM24" s="253"/>
      <c r="ALN24" s="253"/>
      <c r="ALO24" s="253"/>
      <c r="ALP24" s="253"/>
      <c r="ALQ24" s="253"/>
      <c r="ALR24" s="253"/>
      <c r="ALS24" s="253"/>
      <c r="ALT24" s="253"/>
      <c r="ALU24" s="253"/>
      <c r="ALV24" s="253"/>
      <c r="ALW24" s="253"/>
      <c r="ALX24" s="253"/>
      <c r="ALY24" s="253"/>
      <c r="ALZ24" s="253"/>
      <c r="AMA24" s="253"/>
      <c r="AMB24" s="253"/>
      <c r="AMC24" s="253"/>
      <c r="AMD24" s="253"/>
      <c r="AME24" s="253"/>
      <c r="AMF24" s="253"/>
      <c r="AMG24" s="253"/>
      <c r="AMH24" s="253"/>
      <c r="AMI24" s="253"/>
      <c r="AMJ24" s="253"/>
    </row>
    <row r="25" spans="1:1024" s="252" customFormat="1" ht="11.25">
      <c r="A25" s="269" t="s">
        <v>1986</v>
      </c>
      <c r="B25" s="271"/>
      <c r="C25" s="270"/>
      <c r="D25" s="270"/>
      <c r="F25" s="253"/>
      <c r="G25" s="253"/>
      <c r="H25" s="253"/>
      <c r="I25" s="253"/>
      <c r="J25" s="253"/>
      <c r="K25" s="253"/>
      <c r="L25" s="253"/>
      <c r="M25" s="253"/>
      <c r="N25" s="253"/>
      <c r="O25" s="253"/>
      <c r="P25" s="253"/>
      <c r="Q25" s="253"/>
      <c r="R25" s="253"/>
      <c r="S25" s="253"/>
      <c r="T25" s="253"/>
      <c r="U25" s="253"/>
      <c r="V25" s="253"/>
      <c r="W25" s="253"/>
      <c r="X25" s="253"/>
      <c r="Y25" s="253"/>
      <c r="Z25" s="253"/>
      <c r="AA25" s="253"/>
      <c r="AB25" s="253"/>
      <c r="AC25" s="253"/>
      <c r="AD25" s="253"/>
      <c r="AE25" s="253"/>
      <c r="AF25" s="253"/>
      <c r="AG25" s="253"/>
      <c r="AH25" s="253"/>
      <c r="AI25" s="253"/>
      <c r="AJ25" s="253"/>
      <c r="AK25" s="253"/>
      <c r="AL25" s="253"/>
      <c r="AM25" s="253"/>
      <c r="AN25" s="253"/>
      <c r="AO25" s="253"/>
      <c r="AP25" s="253"/>
      <c r="AQ25" s="253"/>
      <c r="AR25" s="253"/>
      <c r="AS25" s="253"/>
      <c r="AT25" s="253"/>
      <c r="AU25" s="253"/>
      <c r="AV25" s="253"/>
      <c r="AW25" s="253"/>
      <c r="AX25" s="253"/>
      <c r="AY25" s="253"/>
      <c r="AZ25" s="253"/>
      <c r="BA25" s="253"/>
      <c r="BB25" s="253"/>
      <c r="BC25" s="253"/>
      <c r="BD25" s="253"/>
      <c r="BE25" s="253"/>
      <c r="BF25" s="253"/>
      <c r="BG25" s="253"/>
      <c r="BH25" s="253"/>
      <c r="BI25" s="253"/>
      <c r="BJ25" s="253"/>
      <c r="BK25" s="253"/>
      <c r="BL25" s="253"/>
      <c r="BM25" s="253"/>
      <c r="BN25" s="253"/>
      <c r="BO25" s="253"/>
      <c r="BP25" s="253"/>
      <c r="BQ25" s="253"/>
      <c r="BR25" s="253"/>
      <c r="BS25" s="253"/>
      <c r="BT25" s="253"/>
      <c r="BU25" s="253"/>
      <c r="BV25" s="253"/>
      <c r="BW25" s="253"/>
      <c r="BX25" s="253"/>
      <c r="BY25" s="253"/>
      <c r="BZ25" s="253"/>
      <c r="CA25" s="253"/>
      <c r="CB25" s="253"/>
      <c r="CC25" s="253"/>
      <c r="CD25" s="253"/>
      <c r="CE25" s="253"/>
      <c r="CF25" s="253"/>
      <c r="CG25" s="253"/>
      <c r="CH25" s="253"/>
      <c r="CI25" s="253"/>
      <c r="CJ25" s="253"/>
      <c r="CK25" s="253"/>
      <c r="CL25" s="253"/>
      <c r="CM25" s="253"/>
      <c r="CN25" s="253"/>
      <c r="CO25" s="253"/>
      <c r="CP25" s="253"/>
      <c r="CQ25" s="253"/>
      <c r="CR25" s="253"/>
      <c r="CS25" s="253"/>
      <c r="CT25" s="253"/>
      <c r="CU25" s="253"/>
      <c r="CV25" s="253"/>
      <c r="CW25" s="253"/>
      <c r="CX25" s="253"/>
      <c r="CY25" s="253"/>
      <c r="CZ25" s="253"/>
      <c r="DA25" s="253"/>
      <c r="DB25" s="253"/>
      <c r="DC25" s="253"/>
      <c r="DD25" s="253"/>
      <c r="DE25" s="253"/>
      <c r="DF25" s="253"/>
      <c r="DG25" s="253"/>
      <c r="DH25" s="253"/>
      <c r="DI25" s="253"/>
      <c r="DJ25" s="253"/>
      <c r="DK25" s="253"/>
      <c r="DL25" s="253"/>
      <c r="DM25" s="253"/>
      <c r="DN25" s="253"/>
      <c r="DO25" s="253"/>
      <c r="DP25" s="253"/>
      <c r="DQ25" s="253"/>
      <c r="DR25" s="253"/>
      <c r="DS25" s="253"/>
      <c r="DT25" s="253"/>
      <c r="DU25" s="253"/>
      <c r="DV25" s="253"/>
      <c r="DW25" s="253"/>
      <c r="DX25" s="253"/>
      <c r="DY25" s="253"/>
      <c r="DZ25" s="253"/>
      <c r="EA25" s="253"/>
      <c r="EB25" s="253"/>
      <c r="EC25" s="253"/>
      <c r="ED25" s="253"/>
      <c r="EE25" s="253"/>
      <c r="EF25" s="253"/>
      <c r="EG25" s="253"/>
      <c r="EH25" s="253"/>
      <c r="EI25" s="253"/>
      <c r="EJ25" s="253"/>
      <c r="EK25" s="253"/>
      <c r="EL25" s="253"/>
      <c r="EM25" s="253"/>
      <c r="EN25" s="253"/>
      <c r="EO25" s="253"/>
      <c r="EP25" s="253"/>
      <c r="EQ25" s="253"/>
      <c r="ER25" s="253"/>
      <c r="ES25" s="253"/>
      <c r="ET25" s="253"/>
      <c r="EU25" s="253"/>
      <c r="EV25" s="253"/>
      <c r="EW25" s="253"/>
      <c r="EX25" s="253"/>
      <c r="EY25" s="253"/>
      <c r="EZ25" s="253"/>
      <c r="FA25" s="253"/>
      <c r="FB25" s="253"/>
      <c r="FC25" s="253"/>
      <c r="FD25" s="253"/>
      <c r="FE25" s="253"/>
      <c r="FF25" s="253"/>
      <c r="FG25" s="253"/>
      <c r="FH25" s="253"/>
      <c r="FI25" s="253"/>
      <c r="FJ25" s="253"/>
      <c r="FK25" s="253"/>
      <c r="FL25" s="253"/>
      <c r="FM25" s="253"/>
      <c r="FN25" s="253"/>
      <c r="FO25" s="253"/>
      <c r="FP25" s="253"/>
      <c r="FQ25" s="253"/>
      <c r="FR25" s="253"/>
      <c r="FS25" s="253"/>
      <c r="FT25" s="253"/>
      <c r="FU25" s="253"/>
      <c r="FV25" s="253"/>
      <c r="FW25" s="253"/>
      <c r="FX25" s="253"/>
      <c r="FY25" s="253"/>
      <c r="FZ25" s="253"/>
      <c r="GA25" s="253"/>
      <c r="GB25" s="253"/>
      <c r="GC25" s="253"/>
      <c r="GD25" s="253"/>
      <c r="GE25" s="253"/>
      <c r="GF25" s="253"/>
      <c r="GG25" s="253"/>
      <c r="GH25" s="253"/>
      <c r="GI25" s="253"/>
      <c r="GJ25" s="253"/>
      <c r="GK25" s="253"/>
      <c r="GL25" s="253"/>
      <c r="GM25" s="253"/>
      <c r="GN25" s="253"/>
      <c r="GO25" s="253"/>
      <c r="GP25" s="253"/>
      <c r="GQ25" s="253"/>
      <c r="GR25" s="253"/>
      <c r="GS25" s="253"/>
      <c r="GT25" s="253"/>
      <c r="GU25" s="253"/>
      <c r="GV25" s="253"/>
      <c r="GW25" s="253"/>
      <c r="GX25" s="253"/>
      <c r="GY25" s="253"/>
      <c r="GZ25" s="253"/>
      <c r="HA25" s="253"/>
      <c r="HB25" s="253"/>
      <c r="HC25" s="253"/>
      <c r="HD25" s="253"/>
      <c r="HE25" s="253"/>
      <c r="HF25" s="253"/>
      <c r="HG25" s="253"/>
      <c r="HH25" s="253"/>
      <c r="HI25" s="253"/>
      <c r="HJ25" s="253"/>
      <c r="HK25" s="253"/>
      <c r="HL25" s="253"/>
      <c r="HM25" s="253"/>
      <c r="HN25" s="253"/>
      <c r="HO25" s="253"/>
      <c r="HP25" s="253"/>
      <c r="HQ25" s="253"/>
      <c r="HR25" s="253"/>
      <c r="HS25" s="253"/>
      <c r="HT25" s="253"/>
      <c r="HU25" s="253"/>
      <c r="HV25" s="253"/>
      <c r="HW25" s="253"/>
      <c r="HX25" s="253"/>
      <c r="HY25" s="253"/>
      <c r="HZ25" s="253"/>
      <c r="IA25" s="253"/>
      <c r="IB25" s="253"/>
      <c r="IC25" s="253"/>
      <c r="ID25" s="253"/>
      <c r="IE25" s="253"/>
      <c r="IF25" s="253"/>
      <c r="IG25" s="253"/>
      <c r="IH25" s="253"/>
      <c r="II25" s="253"/>
      <c r="IJ25" s="253"/>
      <c r="IK25" s="253"/>
      <c r="IL25" s="253"/>
      <c r="IM25" s="253"/>
      <c r="IN25" s="253"/>
      <c r="IO25" s="253"/>
      <c r="IP25" s="253"/>
      <c r="IQ25" s="253"/>
      <c r="IR25" s="253"/>
      <c r="IS25" s="253"/>
      <c r="IT25" s="253"/>
      <c r="IU25" s="253"/>
      <c r="IV25" s="253"/>
      <c r="IW25" s="253"/>
      <c r="IX25" s="253"/>
      <c r="IY25" s="253"/>
      <c r="IZ25" s="253"/>
      <c r="JA25" s="253"/>
      <c r="JB25" s="253"/>
      <c r="JC25" s="253"/>
      <c r="JD25" s="253"/>
      <c r="JE25" s="253"/>
      <c r="JF25" s="253"/>
      <c r="JG25" s="253"/>
      <c r="JH25" s="253"/>
      <c r="JI25" s="253"/>
      <c r="JJ25" s="253"/>
      <c r="JK25" s="253"/>
      <c r="JL25" s="253"/>
      <c r="JM25" s="253"/>
      <c r="JN25" s="253"/>
      <c r="JO25" s="253"/>
      <c r="JP25" s="253"/>
      <c r="JQ25" s="253"/>
      <c r="JR25" s="253"/>
      <c r="JS25" s="253"/>
      <c r="JT25" s="253"/>
      <c r="JU25" s="253"/>
      <c r="JV25" s="253"/>
      <c r="JW25" s="253"/>
      <c r="JX25" s="253"/>
      <c r="JY25" s="253"/>
      <c r="JZ25" s="253"/>
      <c r="KA25" s="253"/>
      <c r="KB25" s="253"/>
      <c r="KC25" s="253"/>
      <c r="KD25" s="253"/>
      <c r="KE25" s="253"/>
      <c r="KF25" s="253"/>
      <c r="KG25" s="253"/>
      <c r="KH25" s="253"/>
      <c r="KI25" s="253"/>
      <c r="KJ25" s="253"/>
      <c r="KK25" s="253"/>
      <c r="KL25" s="253"/>
      <c r="KM25" s="253"/>
      <c r="KN25" s="253"/>
      <c r="KO25" s="253"/>
      <c r="KP25" s="253"/>
      <c r="KQ25" s="253"/>
      <c r="KR25" s="253"/>
      <c r="KS25" s="253"/>
      <c r="KT25" s="253"/>
      <c r="KU25" s="253"/>
      <c r="KV25" s="253"/>
      <c r="KW25" s="253"/>
      <c r="KX25" s="253"/>
      <c r="KY25" s="253"/>
      <c r="KZ25" s="253"/>
      <c r="LA25" s="253"/>
      <c r="LB25" s="253"/>
      <c r="LC25" s="253"/>
      <c r="LD25" s="253"/>
      <c r="LE25" s="253"/>
      <c r="LF25" s="253"/>
      <c r="LG25" s="253"/>
      <c r="LH25" s="253"/>
      <c r="LI25" s="253"/>
      <c r="LJ25" s="253"/>
      <c r="LK25" s="253"/>
      <c r="LL25" s="253"/>
      <c r="LM25" s="253"/>
      <c r="LN25" s="253"/>
      <c r="LO25" s="253"/>
      <c r="LP25" s="253"/>
      <c r="LQ25" s="253"/>
      <c r="LR25" s="253"/>
      <c r="LS25" s="253"/>
      <c r="LT25" s="253"/>
      <c r="LU25" s="253"/>
      <c r="LV25" s="253"/>
      <c r="LW25" s="253"/>
      <c r="LX25" s="253"/>
      <c r="LY25" s="253"/>
      <c r="LZ25" s="253"/>
      <c r="MA25" s="253"/>
      <c r="MB25" s="253"/>
      <c r="MC25" s="253"/>
      <c r="MD25" s="253"/>
      <c r="ME25" s="253"/>
      <c r="MF25" s="253"/>
      <c r="MG25" s="253"/>
      <c r="MH25" s="253"/>
      <c r="MI25" s="253"/>
      <c r="MJ25" s="253"/>
      <c r="MK25" s="253"/>
      <c r="ML25" s="253"/>
      <c r="MM25" s="253"/>
      <c r="MN25" s="253"/>
      <c r="MO25" s="253"/>
      <c r="MP25" s="253"/>
      <c r="MQ25" s="253"/>
      <c r="MR25" s="253"/>
      <c r="MS25" s="253"/>
      <c r="MT25" s="253"/>
      <c r="MU25" s="253"/>
      <c r="MV25" s="253"/>
      <c r="MW25" s="253"/>
      <c r="MX25" s="253"/>
      <c r="MY25" s="253"/>
      <c r="MZ25" s="253"/>
      <c r="NA25" s="253"/>
      <c r="NB25" s="253"/>
      <c r="NC25" s="253"/>
      <c r="ND25" s="253"/>
      <c r="NE25" s="253"/>
      <c r="NF25" s="253"/>
      <c r="NG25" s="253"/>
      <c r="NH25" s="253"/>
      <c r="NI25" s="253"/>
      <c r="NJ25" s="253"/>
      <c r="NK25" s="253"/>
      <c r="NL25" s="253"/>
      <c r="NM25" s="253"/>
      <c r="NN25" s="253"/>
      <c r="NO25" s="253"/>
      <c r="NP25" s="253"/>
      <c r="NQ25" s="253"/>
      <c r="NR25" s="253"/>
      <c r="NS25" s="253"/>
      <c r="NT25" s="253"/>
      <c r="NU25" s="253"/>
      <c r="NV25" s="253"/>
      <c r="NW25" s="253"/>
      <c r="NX25" s="253"/>
      <c r="NY25" s="253"/>
      <c r="NZ25" s="253"/>
      <c r="OA25" s="253"/>
      <c r="OB25" s="253"/>
      <c r="OC25" s="253"/>
      <c r="OD25" s="253"/>
      <c r="OE25" s="253"/>
      <c r="OF25" s="253"/>
      <c r="OG25" s="253"/>
      <c r="OH25" s="253"/>
      <c r="OI25" s="253"/>
      <c r="OJ25" s="253"/>
      <c r="OK25" s="253"/>
      <c r="OL25" s="253"/>
      <c r="OM25" s="253"/>
      <c r="ON25" s="253"/>
      <c r="OO25" s="253"/>
      <c r="OP25" s="253"/>
      <c r="OQ25" s="253"/>
      <c r="OR25" s="253"/>
      <c r="OS25" s="253"/>
      <c r="OT25" s="253"/>
      <c r="OU25" s="253"/>
      <c r="OV25" s="253"/>
      <c r="OW25" s="253"/>
      <c r="OX25" s="253"/>
      <c r="OY25" s="253"/>
      <c r="OZ25" s="253"/>
      <c r="PA25" s="253"/>
      <c r="PB25" s="253"/>
      <c r="PC25" s="253"/>
      <c r="PD25" s="253"/>
      <c r="PE25" s="253"/>
      <c r="PF25" s="253"/>
      <c r="PG25" s="253"/>
      <c r="PH25" s="253"/>
      <c r="PI25" s="253"/>
      <c r="PJ25" s="253"/>
      <c r="PK25" s="253"/>
      <c r="PL25" s="253"/>
      <c r="PM25" s="253"/>
      <c r="PN25" s="253"/>
      <c r="PO25" s="253"/>
      <c r="PP25" s="253"/>
      <c r="PQ25" s="253"/>
      <c r="PR25" s="253"/>
      <c r="PS25" s="253"/>
      <c r="PT25" s="253"/>
      <c r="PU25" s="253"/>
      <c r="PV25" s="253"/>
      <c r="PW25" s="253"/>
      <c r="PX25" s="253"/>
      <c r="PY25" s="253"/>
      <c r="PZ25" s="253"/>
      <c r="QA25" s="253"/>
      <c r="QB25" s="253"/>
      <c r="QC25" s="253"/>
      <c r="QD25" s="253"/>
      <c r="QE25" s="253"/>
      <c r="QF25" s="253"/>
      <c r="QG25" s="253"/>
      <c r="QH25" s="253"/>
      <c r="QI25" s="253"/>
      <c r="QJ25" s="253"/>
      <c r="QK25" s="253"/>
      <c r="QL25" s="253"/>
      <c r="QM25" s="253"/>
      <c r="QN25" s="253"/>
      <c r="QO25" s="253"/>
      <c r="QP25" s="253"/>
      <c r="QQ25" s="253"/>
      <c r="QR25" s="253"/>
      <c r="QS25" s="253"/>
      <c r="QT25" s="253"/>
      <c r="QU25" s="253"/>
      <c r="QV25" s="253"/>
      <c r="QW25" s="253"/>
      <c r="QX25" s="253"/>
      <c r="QY25" s="253"/>
      <c r="QZ25" s="253"/>
      <c r="RA25" s="253"/>
      <c r="RB25" s="253"/>
      <c r="RC25" s="253"/>
      <c r="RD25" s="253"/>
      <c r="RE25" s="253"/>
      <c r="RF25" s="253"/>
      <c r="RG25" s="253"/>
      <c r="RH25" s="253"/>
      <c r="RI25" s="253"/>
      <c r="RJ25" s="253"/>
      <c r="RK25" s="253"/>
      <c r="RL25" s="253"/>
      <c r="RM25" s="253"/>
      <c r="RN25" s="253"/>
      <c r="RO25" s="253"/>
      <c r="RP25" s="253"/>
      <c r="RQ25" s="253"/>
      <c r="RR25" s="253"/>
      <c r="RS25" s="253"/>
      <c r="RT25" s="253"/>
      <c r="RU25" s="253"/>
      <c r="RV25" s="253"/>
      <c r="RW25" s="253"/>
      <c r="RX25" s="253"/>
      <c r="RY25" s="253"/>
      <c r="RZ25" s="253"/>
      <c r="SA25" s="253"/>
      <c r="SB25" s="253"/>
      <c r="SC25" s="253"/>
      <c r="SD25" s="253"/>
      <c r="SE25" s="253"/>
      <c r="SF25" s="253"/>
      <c r="SG25" s="253"/>
      <c r="SH25" s="253"/>
      <c r="SI25" s="253"/>
      <c r="SJ25" s="253"/>
      <c r="SK25" s="253"/>
      <c r="SL25" s="253"/>
      <c r="SM25" s="253"/>
      <c r="SN25" s="253"/>
      <c r="SO25" s="253"/>
      <c r="SP25" s="253"/>
      <c r="SQ25" s="253"/>
      <c r="SR25" s="253"/>
      <c r="SS25" s="253"/>
      <c r="ST25" s="253"/>
      <c r="SU25" s="253"/>
      <c r="SV25" s="253"/>
      <c r="SW25" s="253"/>
      <c r="SX25" s="253"/>
      <c r="SY25" s="253"/>
      <c r="SZ25" s="253"/>
      <c r="TA25" s="253"/>
      <c r="TB25" s="253"/>
      <c r="TC25" s="253"/>
      <c r="TD25" s="253"/>
      <c r="TE25" s="253"/>
      <c r="TF25" s="253"/>
      <c r="TG25" s="253"/>
      <c r="TH25" s="253"/>
      <c r="TI25" s="253"/>
      <c r="TJ25" s="253"/>
      <c r="TK25" s="253"/>
      <c r="TL25" s="253"/>
      <c r="TM25" s="253"/>
      <c r="TN25" s="253"/>
      <c r="TO25" s="253"/>
      <c r="TP25" s="253"/>
      <c r="TQ25" s="253"/>
      <c r="TR25" s="253"/>
      <c r="TS25" s="253"/>
      <c r="TT25" s="253"/>
      <c r="TU25" s="253"/>
      <c r="TV25" s="253"/>
      <c r="TW25" s="253"/>
      <c r="TX25" s="253"/>
      <c r="TY25" s="253"/>
      <c r="TZ25" s="253"/>
      <c r="UA25" s="253"/>
      <c r="UB25" s="253"/>
      <c r="UC25" s="253"/>
      <c r="UD25" s="253"/>
      <c r="UE25" s="253"/>
      <c r="UF25" s="253"/>
      <c r="UG25" s="253"/>
      <c r="UH25" s="253"/>
      <c r="UI25" s="253"/>
      <c r="UJ25" s="253"/>
      <c r="UK25" s="253"/>
      <c r="UL25" s="253"/>
      <c r="UM25" s="253"/>
      <c r="UN25" s="253"/>
      <c r="UO25" s="253"/>
      <c r="UP25" s="253"/>
      <c r="UQ25" s="253"/>
      <c r="UR25" s="253"/>
      <c r="US25" s="253"/>
      <c r="UT25" s="253"/>
      <c r="UU25" s="253"/>
      <c r="UV25" s="253"/>
      <c r="UW25" s="253"/>
      <c r="UX25" s="253"/>
      <c r="UY25" s="253"/>
      <c r="UZ25" s="253"/>
      <c r="VA25" s="253"/>
      <c r="VB25" s="253"/>
      <c r="VC25" s="253"/>
      <c r="VD25" s="253"/>
      <c r="VE25" s="253"/>
      <c r="VF25" s="253"/>
      <c r="VG25" s="253"/>
      <c r="VH25" s="253"/>
      <c r="VI25" s="253"/>
      <c r="VJ25" s="253"/>
      <c r="VK25" s="253"/>
      <c r="VL25" s="253"/>
      <c r="VM25" s="253"/>
      <c r="VN25" s="253"/>
      <c r="VO25" s="253"/>
      <c r="VP25" s="253"/>
      <c r="VQ25" s="253"/>
      <c r="VR25" s="253"/>
      <c r="VS25" s="253"/>
      <c r="VT25" s="253"/>
      <c r="VU25" s="253"/>
      <c r="VV25" s="253"/>
      <c r="VW25" s="253"/>
      <c r="VX25" s="253"/>
      <c r="VY25" s="253"/>
      <c r="VZ25" s="253"/>
      <c r="WA25" s="253"/>
      <c r="WB25" s="253"/>
      <c r="WC25" s="253"/>
      <c r="WD25" s="253"/>
      <c r="WE25" s="253"/>
      <c r="WF25" s="253"/>
      <c r="WG25" s="253"/>
      <c r="WH25" s="253"/>
      <c r="WI25" s="253"/>
      <c r="WJ25" s="253"/>
      <c r="WK25" s="253"/>
      <c r="WL25" s="253"/>
      <c r="WM25" s="253"/>
      <c r="WN25" s="253"/>
      <c r="WO25" s="253"/>
      <c r="WP25" s="253"/>
      <c r="WQ25" s="253"/>
      <c r="WR25" s="253"/>
      <c r="WS25" s="253"/>
      <c r="WT25" s="253"/>
      <c r="WU25" s="253"/>
      <c r="WV25" s="253"/>
      <c r="WW25" s="253"/>
      <c r="WX25" s="253"/>
      <c r="WY25" s="253"/>
      <c r="WZ25" s="253"/>
      <c r="XA25" s="253"/>
      <c r="XB25" s="253"/>
      <c r="XC25" s="253"/>
      <c r="XD25" s="253"/>
      <c r="XE25" s="253"/>
      <c r="XF25" s="253"/>
      <c r="XG25" s="253"/>
      <c r="XH25" s="253"/>
      <c r="XI25" s="253"/>
      <c r="XJ25" s="253"/>
      <c r="XK25" s="253"/>
      <c r="XL25" s="253"/>
      <c r="XM25" s="253"/>
      <c r="XN25" s="253"/>
      <c r="XO25" s="253"/>
      <c r="XP25" s="253"/>
      <c r="XQ25" s="253"/>
      <c r="XR25" s="253"/>
      <c r="XS25" s="253"/>
      <c r="XT25" s="253"/>
      <c r="XU25" s="253"/>
      <c r="XV25" s="253"/>
      <c r="XW25" s="253"/>
      <c r="XX25" s="253"/>
      <c r="XY25" s="253"/>
      <c r="XZ25" s="253"/>
      <c r="YA25" s="253"/>
      <c r="YB25" s="253"/>
      <c r="YC25" s="253"/>
      <c r="YD25" s="253"/>
      <c r="YE25" s="253"/>
      <c r="YF25" s="253"/>
      <c r="YG25" s="253"/>
      <c r="YH25" s="253"/>
      <c r="YI25" s="253"/>
      <c r="YJ25" s="253"/>
      <c r="YK25" s="253"/>
      <c r="YL25" s="253"/>
      <c r="YM25" s="253"/>
      <c r="YN25" s="253"/>
      <c r="YO25" s="253"/>
      <c r="YP25" s="253"/>
      <c r="YQ25" s="253"/>
      <c r="YR25" s="253"/>
      <c r="YS25" s="253"/>
      <c r="YT25" s="253"/>
      <c r="YU25" s="253"/>
      <c r="YV25" s="253"/>
      <c r="YW25" s="253"/>
      <c r="YX25" s="253"/>
      <c r="YY25" s="253"/>
      <c r="YZ25" s="253"/>
      <c r="ZA25" s="253"/>
      <c r="ZB25" s="253"/>
      <c r="ZC25" s="253"/>
      <c r="ZD25" s="253"/>
      <c r="ZE25" s="253"/>
      <c r="ZF25" s="253"/>
      <c r="ZG25" s="253"/>
      <c r="ZH25" s="253"/>
      <c r="ZI25" s="253"/>
      <c r="ZJ25" s="253"/>
      <c r="ZK25" s="253"/>
      <c r="ZL25" s="253"/>
      <c r="ZM25" s="253"/>
      <c r="ZN25" s="253"/>
      <c r="ZO25" s="253"/>
      <c r="ZP25" s="253"/>
      <c r="ZQ25" s="253"/>
      <c r="ZR25" s="253"/>
      <c r="ZS25" s="253"/>
      <c r="ZT25" s="253"/>
      <c r="ZU25" s="253"/>
      <c r="ZV25" s="253"/>
      <c r="ZW25" s="253"/>
      <c r="ZX25" s="253"/>
      <c r="ZY25" s="253"/>
      <c r="ZZ25" s="253"/>
      <c r="AAA25" s="253"/>
      <c r="AAB25" s="253"/>
      <c r="AAC25" s="253"/>
      <c r="AAD25" s="253"/>
      <c r="AAE25" s="253"/>
      <c r="AAF25" s="253"/>
      <c r="AAG25" s="253"/>
      <c r="AAH25" s="253"/>
      <c r="AAI25" s="253"/>
      <c r="AAJ25" s="253"/>
      <c r="AAK25" s="253"/>
      <c r="AAL25" s="253"/>
      <c r="AAM25" s="253"/>
      <c r="AAN25" s="253"/>
      <c r="AAO25" s="253"/>
      <c r="AAP25" s="253"/>
      <c r="AAQ25" s="253"/>
      <c r="AAR25" s="253"/>
      <c r="AAS25" s="253"/>
      <c r="AAT25" s="253"/>
      <c r="AAU25" s="253"/>
      <c r="AAV25" s="253"/>
      <c r="AAW25" s="253"/>
      <c r="AAX25" s="253"/>
      <c r="AAY25" s="253"/>
      <c r="AAZ25" s="253"/>
      <c r="ABA25" s="253"/>
      <c r="ABB25" s="253"/>
      <c r="ABC25" s="253"/>
      <c r="ABD25" s="253"/>
      <c r="ABE25" s="253"/>
      <c r="ABF25" s="253"/>
      <c r="ABG25" s="253"/>
      <c r="ABH25" s="253"/>
      <c r="ABI25" s="253"/>
      <c r="ABJ25" s="253"/>
      <c r="ABK25" s="253"/>
      <c r="ABL25" s="253"/>
      <c r="ABM25" s="253"/>
      <c r="ABN25" s="253"/>
      <c r="ABO25" s="253"/>
      <c r="ABP25" s="253"/>
      <c r="ABQ25" s="253"/>
      <c r="ABR25" s="253"/>
      <c r="ABS25" s="253"/>
      <c r="ABT25" s="253"/>
      <c r="ABU25" s="253"/>
      <c r="ABV25" s="253"/>
      <c r="ABW25" s="253"/>
      <c r="ABX25" s="253"/>
      <c r="ABY25" s="253"/>
      <c r="ABZ25" s="253"/>
      <c r="ACA25" s="253"/>
      <c r="ACB25" s="253"/>
      <c r="ACC25" s="253"/>
      <c r="ACD25" s="253"/>
      <c r="ACE25" s="253"/>
      <c r="ACF25" s="253"/>
      <c r="ACG25" s="253"/>
      <c r="ACH25" s="253"/>
      <c r="ACI25" s="253"/>
      <c r="ACJ25" s="253"/>
      <c r="ACK25" s="253"/>
      <c r="ACL25" s="253"/>
      <c r="ACM25" s="253"/>
      <c r="ACN25" s="253"/>
      <c r="ACO25" s="253"/>
      <c r="ACP25" s="253"/>
      <c r="ACQ25" s="253"/>
      <c r="ACR25" s="253"/>
      <c r="ACS25" s="253"/>
      <c r="ACT25" s="253"/>
      <c r="ACU25" s="253"/>
      <c r="ACV25" s="253"/>
      <c r="ACW25" s="253"/>
      <c r="ACX25" s="253"/>
      <c r="ACY25" s="253"/>
      <c r="ACZ25" s="253"/>
      <c r="ADA25" s="253"/>
      <c r="ADB25" s="253"/>
      <c r="ADC25" s="253"/>
      <c r="ADD25" s="253"/>
      <c r="ADE25" s="253"/>
      <c r="ADF25" s="253"/>
      <c r="ADG25" s="253"/>
      <c r="ADH25" s="253"/>
      <c r="ADI25" s="253"/>
      <c r="ADJ25" s="253"/>
      <c r="ADK25" s="253"/>
      <c r="ADL25" s="253"/>
      <c r="ADM25" s="253"/>
      <c r="ADN25" s="253"/>
      <c r="ADO25" s="253"/>
      <c r="ADP25" s="253"/>
      <c r="ADQ25" s="253"/>
      <c r="ADR25" s="253"/>
      <c r="ADS25" s="253"/>
      <c r="ADT25" s="253"/>
      <c r="ADU25" s="253"/>
      <c r="ADV25" s="253"/>
      <c r="ADW25" s="253"/>
      <c r="ADX25" s="253"/>
      <c r="ADY25" s="253"/>
      <c r="ADZ25" s="253"/>
      <c r="AEA25" s="253"/>
      <c r="AEB25" s="253"/>
      <c r="AEC25" s="253"/>
      <c r="AED25" s="253"/>
      <c r="AEE25" s="253"/>
      <c r="AEF25" s="253"/>
      <c r="AEG25" s="253"/>
      <c r="AEH25" s="253"/>
      <c r="AEI25" s="253"/>
      <c r="AEJ25" s="253"/>
      <c r="AEK25" s="253"/>
      <c r="AEL25" s="253"/>
      <c r="AEM25" s="253"/>
      <c r="AEN25" s="253"/>
      <c r="AEO25" s="253"/>
      <c r="AEP25" s="253"/>
      <c r="AEQ25" s="253"/>
      <c r="AER25" s="253"/>
      <c r="AES25" s="253"/>
      <c r="AET25" s="253"/>
      <c r="AEU25" s="253"/>
      <c r="AEV25" s="253"/>
      <c r="AEW25" s="253"/>
      <c r="AEX25" s="253"/>
      <c r="AEY25" s="253"/>
      <c r="AEZ25" s="253"/>
      <c r="AFA25" s="253"/>
      <c r="AFB25" s="253"/>
      <c r="AFC25" s="253"/>
      <c r="AFD25" s="253"/>
      <c r="AFE25" s="253"/>
      <c r="AFF25" s="253"/>
      <c r="AFG25" s="253"/>
      <c r="AFH25" s="253"/>
      <c r="AFI25" s="253"/>
      <c r="AFJ25" s="253"/>
      <c r="AFK25" s="253"/>
      <c r="AFL25" s="253"/>
      <c r="AFM25" s="253"/>
      <c r="AFN25" s="253"/>
      <c r="AFO25" s="253"/>
      <c r="AFP25" s="253"/>
      <c r="AFQ25" s="253"/>
      <c r="AFR25" s="253"/>
      <c r="AFS25" s="253"/>
      <c r="AFT25" s="253"/>
      <c r="AFU25" s="253"/>
      <c r="AFV25" s="253"/>
      <c r="AFW25" s="253"/>
      <c r="AFX25" s="253"/>
      <c r="AFY25" s="253"/>
      <c r="AFZ25" s="253"/>
      <c r="AGA25" s="253"/>
      <c r="AGB25" s="253"/>
      <c r="AGC25" s="253"/>
      <c r="AGD25" s="253"/>
      <c r="AGE25" s="253"/>
      <c r="AGF25" s="253"/>
      <c r="AGG25" s="253"/>
      <c r="AGH25" s="253"/>
      <c r="AGI25" s="253"/>
      <c r="AGJ25" s="253"/>
      <c r="AGK25" s="253"/>
      <c r="AGL25" s="253"/>
      <c r="AGM25" s="253"/>
      <c r="AGN25" s="253"/>
      <c r="AGO25" s="253"/>
      <c r="AGP25" s="253"/>
      <c r="AGQ25" s="253"/>
      <c r="AGR25" s="253"/>
      <c r="AGS25" s="253"/>
      <c r="AGT25" s="253"/>
      <c r="AGU25" s="253"/>
      <c r="AGV25" s="253"/>
      <c r="AGW25" s="253"/>
      <c r="AGX25" s="253"/>
      <c r="AGY25" s="253"/>
      <c r="AGZ25" s="253"/>
      <c r="AHA25" s="253"/>
      <c r="AHB25" s="253"/>
      <c r="AHC25" s="253"/>
      <c r="AHD25" s="253"/>
      <c r="AHE25" s="253"/>
      <c r="AHF25" s="253"/>
      <c r="AHG25" s="253"/>
      <c r="AHH25" s="253"/>
      <c r="AHI25" s="253"/>
      <c r="AHJ25" s="253"/>
      <c r="AHK25" s="253"/>
      <c r="AHL25" s="253"/>
      <c r="AHM25" s="253"/>
      <c r="AHN25" s="253"/>
      <c r="AHO25" s="253"/>
      <c r="AHP25" s="253"/>
      <c r="AHQ25" s="253"/>
      <c r="AHR25" s="253"/>
      <c r="AHS25" s="253"/>
      <c r="AHT25" s="253"/>
      <c r="AHU25" s="253"/>
      <c r="AHV25" s="253"/>
      <c r="AHW25" s="253"/>
      <c r="AHX25" s="253"/>
      <c r="AHY25" s="253"/>
      <c r="AHZ25" s="253"/>
      <c r="AIA25" s="253"/>
      <c r="AIB25" s="253"/>
      <c r="AIC25" s="253"/>
      <c r="AID25" s="253"/>
      <c r="AIE25" s="253"/>
      <c r="AIF25" s="253"/>
      <c r="AIG25" s="253"/>
      <c r="AIH25" s="253"/>
      <c r="AII25" s="253"/>
      <c r="AIJ25" s="253"/>
      <c r="AIK25" s="253"/>
      <c r="AIL25" s="253"/>
      <c r="AIM25" s="253"/>
      <c r="AIN25" s="253"/>
      <c r="AIO25" s="253"/>
      <c r="AIP25" s="253"/>
      <c r="AIQ25" s="253"/>
      <c r="AIR25" s="253"/>
      <c r="AIS25" s="253"/>
      <c r="AIT25" s="253"/>
      <c r="AIU25" s="253"/>
      <c r="AIV25" s="253"/>
      <c r="AIW25" s="253"/>
      <c r="AIX25" s="253"/>
      <c r="AIY25" s="253"/>
      <c r="AIZ25" s="253"/>
      <c r="AJA25" s="253"/>
      <c r="AJB25" s="253"/>
      <c r="AJC25" s="253"/>
      <c r="AJD25" s="253"/>
      <c r="AJE25" s="253"/>
      <c r="AJF25" s="253"/>
      <c r="AJG25" s="253"/>
      <c r="AJH25" s="253"/>
      <c r="AJI25" s="253"/>
      <c r="AJJ25" s="253"/>
      <c r="AJK25" s="253"/>
      <c r="AJL25" s="253"/>
      <c r="AJM25" s="253"/>
      <c r="AJN25" s="253"/>
      <c r="AJO25" s="253"/>
      <c r="AJP25" s="253"/>
      <c r="AJQ25" s="253"/>
      <c r="AJR25" s="253"/>
      <c r="AJS25" s="253"/>
      <c r="AJT25" s="253"/>
      <c r="AJU25" s="253"/>
      <c r="AJV25" s="253"/>
      <c r="AJW25" s="253"/>
      <c r="AJX25" s="253"/>
      <c r="AJY25" s="253"/>
      <c r="AJZ25" s="253"/>
      <c r="AKA25" s="253"/>
      <c r="AKB25" s="253"/>
      <c r="AKC25" s="253"/>
      <c r="AKD25" s="253"/>
      <c r="AKE25" s="253"/>
      <c r="AKF25" s="253"/>
      <c r="AKG25" s="253"/>
      <c r="AKH25" s="253"/>
      <c r="AKI25" s="253"/>
      <c r="AKJ25" s="253"/>
      <c r="AKK25" s="253"/>
      <c r="AKL25" s="253"/>
      <c r="AKM25" s="253"/>
      <c r="AKN25" s="253"/>
      <c r="AKO25" s="253"/>
      <c r="AKP25" s="253"/>
      <c r="AKQ25" s="253"/>
      <c r="AKR25" s="253"/>
      <c r="AKS25" s="253"/>
      <c r="AKT25" s="253"/>
      <c r="AKU25" s="253"/>
      <c r="AKV25" s="253"/>
      <c r="AKW25" s="253"/>
      <c r="AKX25" s="253"/>
      <c r="AKY25" s="253"/>
      <c r="AKZ25" s="253"/>
      <c r="ALA25" s="253"/>
      <c r="ALB25" s="253"/>
      <c r="ALC25" s="253"/>
      <c r="ALD25" s="253"/>
      <c r="ALE25" s="253"/>
      <c r="ALF25" s="253"/>
      <c r="ALG25" s="253"/>
      <c r="ALH25" s="253"/>
      <c r="ALI25" s="253"/>
      <c r="ALJ25" s="253"/>
      <c r="ALK25" s="253"/>
      <c r="ALL25" s="253"/>
      <c r="ALM25" s="253"/>
      <c r="ALN25" s="253"/>
      <c r="ALO25" s="253"/>
      <c r="ALP25" s="253"/>
      <c r="ALQ25" s="253"/>
      <c r="ALR25" s="253"/>
      <c r="ALS25" s="253"/>
      <c r="ALT25" s="253"/>
      <c r="ALU25" s="253"/>
      <c r="ALV25" s="253"/>
      <c r="ALW25" s="253"/>
      <c r="ALX25" s="253"/>
      <c r="ALY25" s="253"/>
      <c r="ALZ25" s="253"/>
      <c r="AMA25" s="253"/>
      <c r="AMB25" s="253"/>
      <c r="AMC25" s="253"/>
      <c r="AMD25" s="253"/>
      <c r="AME25" s="253"/>
      <c r="AMF25" s="253"/>
      <c r="AMG25" s="253"/>
      <c r="AMH25" s="253"/>
      <c r="AMI25" s="253"/>
      <c r="AMJ25" s="253"/>
    </row>
    <row r="26" spans="1:1024" s="252" customFormat="1" ht="11.25">
      <c r="A26" s="269" t="s">
        <v>1970</v>
      </c>
      <c r="B26" s="273">
        <f>B20-SUM(B21:B25)</f>
        <v>0</v>
      </c>
      <c r="C26" s="273">
        <f>C20-SUM(C21:C25)</f>
        <v>0</v>
      </c>
      <c r="D26" s="273">
        <f>D20-SUM(D21:D25)</f>
        <v>0</v>
      </c>
      <c r="F26" s="253"/>
      <c r="G26" s="253"/>
      <c r="H26" s="253"/>
      <c r="I26" s="253"/>
      <c r="J26" s="253"/>
      <c r="K26" s="253"/>
      <c r="L26" s="253"/>
      <c r="M26" s="253"/>
      <c r="N26" s="253"/>
      <c r="O26" s="253"/>
      <c r="P26" s="253"/>
      <c r="Q26" s="253"/>
      <c r="R26" s="253"/>
      <c r="S26" s="253"/>
      <c r="T26" s="253"/>
      <c r="U26" s="253"/>
      <c r="V26" s="253"/>
      <c r="W26" s="253"/>
      <c r="X26" s="253"/>
      <c r="Y26" s="253"/>
      <c r="Z26" s="253"/>
      <c r="AA26" s="253"/>
      <c r="AB26" s="253"/>
      <c r="AC26" s="253"/>
      <c r="AD26" s="253"/>
      <c r="AE26" s="253"/>
      <c r="AF26" s="253"/>
      <c r="AG26" s="253"/>
      <c r="AH26" s="253"/>
      <c r="AI26" s="253"/>
      <c r="AJ26" s="253"/>
      <c r="AK26" s="253"/>
      <c r="AL26" s="253"/>
      <c r="AM26" s="253"/>
      <c r="AN26" s="253"/>
      <c r="AO26" s="253"/>
      <c r="AP26" s="253"/>
      <c r="AQ26" s="253"/>
      <c r="AR26" s="253"/>
      <c r="AS26" s="253"/>
      <c r="AT26" s="253"/>
      <c r="AU26" s="253"/>
      <c r="AV26" s="253"/>
      <c r="AW26" s="253"/>
      <c r="AX26" s="253"/>
      <c r="AY26" s="253"/>
      <c r="AZ26" s="253"/>
      <c r="BA26" s="253"/>
      <c r="BB26" s="253"/>
      <c r="BC26" s="253"/>
      <c r="BD26" s="253"/>
      <c r="BE26" s="253"/>
      <c r="BF26" s="253"/>
      <c r="BG26" s="253"/>
      <c r="BH26" s="253"/>
      <c r="BI26" s="253"/>
      <c r="BJ26" s="253"/>
      <c r="BK26" s="253"/>
      <c r="BL26" s="253"/>
      <c r="BM26" s="253"/>
      <c r="BN26" s="253"/>
      <c r="BO26" s="253"/>
      <c r="BP26" s="253"/>
      <c r="BQ26" s="253"/>
      <c r="BR26" s="253"/>
      <c r="BS26" s="253"/>
      <c r="BT26" s="253"/>
      <c r="BU26" s="253"/>
      <c r="BV26" s="253"/>
      <c r="BW26" s="253"/>
      <c r="BX26" s="253"/>
      <c r="BY26" s="253"/>
      <c r="BZ26" s="253"/>
      <c r="CA26" s="253"/>
      <c r="CB26" s="253"/>
      <c r="CC26" s="253"/>
      <c r="CD26" s="253"/>
      <c r="CE26" s="253"/>
      <c r="CF26" s="253"/>
      <c r="CG26" s="253"/>
      <c r="CH26" s="253"/>
      <c r="CI26" s="253"/>
      <c r="CJ26" s="253"/>
      <c r="CK26" s="253"/>
      <c r="CL26" s="253"/>
      <c r="CM26" s="253"/>
      <c r="CN26" s="253"/>
      <c r="CO26" s="253"/>
      <c r="CP26" s="253"/>
      <c r="CQ26" s="253"/>
      <c r="CR26" s="253"/>
      <c r="CS26" s="253"/>
      <c r="CT26" s="253"/>
      <c r="CU26" s="253"/>
      <c r="CV26" s="253"/>
      <c r="CW26" s="253"/>
      <c r="CX26" s="253"/>
      <c r="CY26" s="253"/>
      <c r="CZ26" s="253"/>
      <c r="DA26" s="253"/>
      <c r="DB26" s="253"/>
      <c r="DC26" s="253"/>
      <c r="DD26" s="253"/>
      <c r="DE26" s="253"/>
      <c r="DF26" s="253"/>
      <c r="DG26" s="253"/>
      <c r="DH26" s="253"/>
      <c r="DI26" s="253"/>
      <c r="DJ26" s="253"/>
      <c r="DK26" s="253"/>
      <c r="DL26" s="253"/>
      <c r="DM26" s="253"/>
      <c r="DN26" s="253"/>
      <c r="DO26" s="253"/>
      <c r="DP26" s="253"/>
      <c r="DQ26" s="253"/>
      <c r="DR26" s="253"/>
      <c r="DS26" s="253"/>
      <c r="DT26" s="253"/>
      <c r="DU26" s="253"/>
      <c r="DV26" s="253"/>
      <c r="DW26" s="253"/>
      <c r="DX26" s="253"/>
      <c r="DY26" s="253"/>
      <c r="DZ26" s="253"/>
      <c r="EA26" s="253"/>
      <c r="EB26" s="253"/>
      <c r="EC26" s="253"/>
      <c r="ED26" s="253"/>
      <c r="EE26" s="253"/>
      <c r="EF26" s="253"/>
      <c r="EG26" s="253"/>
      <c r="EH26" s="253"/>
      <c r="EI26" s="253"/>
      <c r="EJ26" s="253"/>
      <c r="EK26" s="253"/>
      <c r="EL26" s="253"/>
      <c r="EM26" s="253"/>
      <c r="EN26" s="253"/>
      <c r="EO26" s="253"/>
      <c r="EP26" s="253"/>
      <c r="EQ26" s="253"/>
      <c r="ER26" s="253"/>
      <c r="ES26" s="253"/>
      <c r="ET26" s="253"/>
      <c r="EU26" s="253"/>
      <c r="EV26" s="253"/>
      <c r="EW26" s="253"/>
      <c r="EX26" s="253"/>
      <c r="EY26" s="253"/>
      <c r="EZ26" s="253"/>
      <c r="FA26" s="253"/>
      <c r="FB26" s="253"/>
      <c r="FC26" s="253"/>
      <c r="FD26" s="253"/>
      <c r="FE26" s="253"/>
      <c r="FF26" s="253"/>
      <c r="FG26" s="253"/>
      <c r="FH26" s="253"/>
      <c r="FI26" s="253"/>
      <c r="FJ26" s="253"/>
      <c r="FK26" s="253"/>
      <c r="FL26" s="253"/>
      <c r="FM26" s="253"/>
      <c r="FN26" s="253"/>
      <c r="FO26" s="253"/>
      <c r="FP26" s="253"/>
      <c r="FQ26" s="253"/>
      <c r="FR26" s="253"/>
      <c r="FS26" s="253"/>
      <c r="FT26" s="253"/>
      <c r="FU26" s="253"/>
      <c r="FV26" s="253"/>
      <c r="FW26" s="253"/>
      <c r="FX26" s="253"/>
      <c r="FY26" s="253"/>
      <c r="FZ26" s="253"/>
      <c r="GA26" s="253"/>
      <c r="GB26" s="253"/>
      <c r="GC26" s="253"/>
      <c r="GD26" s="253"/>
      <c r="GE26" s="253"/>
      <c r="GF26" s="253"/>
      <c r="GG26" s="253"/>
      <c r="GH26" s="253"/>
      <c r="GI26" s="253"/>
      <c r="GJ26" s="253"/>
      <c r="GK26" s="253"/>
      <c r="GL26" s="253"/>
      <c r="GM26" s="253"/>
      <c r="GN26" s="253"/>
      <c r="GO26" s="253"/>
      <c r="GP26" s="253"/>
      <c r="GQ26" s="253"/>
      <c r="GR26" s="253"/>
      <c r="GS26" s="253"/>
      <c r="GT26" s="253"/>
      <c r="GU26" s="253"/>
      <c r="GV26" s="253"/>
      <c r="GW26" s="253"/>
      <c r="GX26" s="253"/>
      <c r="GY26" s="253"/>
      <c r="GZ26" s="253"/>
      <c r="HA26" s="253"/>
      <c r="HB26" s="253"/>
      <c r="HC26" s="253"/>
      <c r="HD26" s="253"/>
      <c r="HE26" s="253"/>
      <c r="HF26" s="253"/>
      <c r="HG26" s="253"/>
      <c r="HH26" s="253"/>
      <c r="HI26" s="253"/>
      <c r="HJ26" s="253"/>
      <c r="HK26" s="253"/>
      <c r="HL26" s="253"/>
      <c r="HM26" s="253"/>
      <c r="HN26" s="253"/>
      <c r="HO26" s="253"/>
      <c r="HP26" s="253"/>
      <c r="HQ26" s="253"/>
      <c r="HR26" s="253"/>
      <c r="HS26" s="253"/>
      <c r="HT26" s="253"/>
      <c r="HU26" s="253"/>
      <c r="HV26" s="253"/>
      <c r="HW26" s="253"/>
      <c r="HX26" s="253"/>
      <c r="HY26" s="253"/>
      <c r="HZ26" s="253"/>
      <c r="IA26" s="253"/>
      <c r="IB26" s="253"/>
      <c r="IC26" s="253"/>
      <c r="ID26" s="253"/>
      <c r="IE26" s="253"/>
      <c r="IF26" s="253"/>
      <c r="IG26" s="253"/>
      <c r="IH26" s="253"/>
      <c r="II26" s="253"/>
      <c r="IJ26" s="253"/>
      <c r="IK26" s="253"/>
      <c r="IL26" s="253"/>
      <c r="IM26" s="253"/>
      <c r="IN26" s="253"/>
      <c r="IO26" s="253"/>
      <c r="IP26" s="253"/>
      <c r="IQ26" s="253"/>
      <c r="IR26" s="253"/>
      <c r="IS26" s="253"/>
      <c r="IT26" s="253"/>
      <c r="IU26" s="253"/>
      <c r="IV26" s="253"/>
      <c r="IW26" s="253"/>
      <c r="IX26" s="253"/>
      <c r="IY26" s="253"/>
      <c r="IZ26" s="253"/>
      <c r="JA26" s="253"/>
      <c r="JB26" s="253"/>
      <c r="JC26" s="253"/>
      <c r="JD26" s="253"/>
      <c r="JE26" s="253"/>
      <c r="JF26" s="253"/>
      <c r="JG26" s="253"/>
      <c r="JH26" s="253"/>
      <c r="JI26" s="253"/>
      <c r="JJ26" s="253"/>
      <c r="JK26" s="253"/>
      <c r="JL26" s="253"/>
      <c r="JM26" s="253"/>
      <c r="JN26" s="253"/>
      <c r="JO26" s="253"/>
      <c r="JP26" s="253"/>
      <c r="JQ26" s="253"/>
      <c r="JR26" s="253"/>
      <c r="JS26" s="253"/>
      <c r="JT26" s="253"/>
      <c r="JU26" s="253"/>
      <c r="JV26" s="253"/>
      <c r="JW26" s="253"/>
      <c r="JX26" s="253"/>
      <c r="JY26" s="253"/>
      <c r="JZ26" s="253"/>
      <c r="KA26" s="253"/>
      <c r="KB26" s="253"/>
      <c r="KC26" s="253"/>
      <c r="KD26" s="253"/>
      <c r="KE26" s="253"/>
      <c r="KF26" s="253"/>
      <c r="KG26" s="253"/>
      <c r="KH26" s="253"/>
      <c r="KI26" s="253"/>
      <c r="KJ26" s="253"/>
      <c r="KK26" s="253"/>
      <c r="KL26" s="253"/>
      <c r="KM26" s="253"/>
      <c r="KN26" s="253"/>
      <c r="KO26" s="253"/>
      <c r="KP26" s="253"/>
      <c r="KQ26" s="253"/>
      <c r="KR26" s="253"/>
      <c r="KS26" s="253"/>
      <c r="KT26" s="253"/>
      <c r="KU26" s="253"/>
      <c r="KV26" s="253"/>
      <c r="KW26" s="253"/>
      <c r="KX26" s="253"/>
      <c r="KY26" s="253"/>
      <c r="KZ26" s="253"/>
      <c r="LA26" s="253"/>
      <c r="LB26" s="253"/>
      <c r="LC26" s="253"/>
      <c r="LD26" s="253"/>
      <c r="LE26" s="253"/>
      <c r="LF26" s="253"/>
      <c r="LG26" s="253"/>
      <c r="LH26" s="253"/>
      <c r="LI26" s="253"/>
      <c r="LJ26" s="253"/>
      <c r="LK26" s="253"/>
      <c r="LL26" s="253"/>
      <c r="LM26" s="253"/>
      <c r="LN26" s="253"/>
      <c r="LO26" s="253"/>
      <c r="LP26" s="253"/>
      <c r="LQ26" s="253"/>
      <c r="LR26" s="253"/>
      <c r="LS26" s="253"/>
      <c r="LT26" s="253"/>
      <c r="LU26" s="253"/>
      <c r="LV26" s="253"/>
      <c r="LW26" s="253"/>
      <c r="LX26" s="253"/>
      <c r="LY26" s="253"/>
      <c r="LZ26" s="253"/>
      <c r="MA26" s="253"/>
      <c r="MB26" s="253"/>
      <c r="MC26" s="253"/>
      <c r="MD26" s="253"/>
      <c r="ME26" s="253"/>
      <c r="MF26" s="253"/>
      <c r="MG26" s="253"/>
      <c r="MH26" s="253"/>
      <c r="MI26" s="253"/>
      <c r="MJ26" s="253"/>
      <c r="MK26" s="253"/>
      <c r="ML26" s="253"/>
      <c r="MM26" s="253"/>
      <c r="MN26" s="253"/>
      <c r="MO26" s="253"/>
      <c r="MP26" s="253"/>
      <c r="MQ26" s="253"/>
      <c r="MR26" s="253"/>
      <c r="MS26" s="253"/>
      <c r="MT26" s="253"/>
      <c r="MU26" s="253"/>
      <c r="MV26" s="253"/>
      <c r="MW26" s="253"/>
      <c r="MX26" s="253"/>
      <c r="MY26" s="253"/>
      <c r="MZ26" s="253"/>
      <c r="NA26" s="253"/>
      <c r="NB26" s="253"/>
      <c r="NC26" s="253"/>
      <c r="ND26" s="253"/>
      <c r="NE26" s="253"/>
      <c r="NF26" s="253"/>
      <c r="NG26" s="253"/>
      <c r="NH26" s="253"/>
      <c r="NI26" s="253"/>
      <c r="NJ26" s="253"/>
      <c r="NK26" s="253"/>
      <c r="NL26" s="253"/>
      <c r="NM26" s="253"/>
      <c r="NN26" s="253"/>
      <c r="NO26" s="253"/>
      <c r="NP26" s="253"/>
      <c r="NQ26" s="253"/>
      <c r="NR26" s="253"/>
      <c r="NS26" s="253"/>
      <c r="NT26" s="253"/>
      <c r="NU26" s="253"/>
      <c r="NV26" s="253"/>
      <c r="NW26" s="253"/>
      <c r="NX26" s="253"/>
      <c r="NY26" s="253"/>
      <c r="NZ26" s="253"/>
      <c r="OA26" s="253"/>
      <c r="OB26" s="253"/>
      <c r="OC26" s="253"/>
      <c r="OD26" s="253"/>
      <c r="OE26" s="253"/>
      <c r="OF26" s="253"/>
      <c r="OG26" s="253"/>
      <c r="OH26" s="253"/>
      <c r="OI26" s="253"/>
      <c r="OJ26" s="253"/>
      <c r="OK26" s="253"/>
      <c r="OL26" s="253"/>
      <c r="OM26" s="253"/>
      <c r="ON26" s="253"/>
      <c r="OO26" s="253"/>
      <c r="OP26" s="253"/>
      <c r="OQ26" s="253"/>
      <c r="OR26" s="253"/>
      <c r="OS26" s="253"/>
      <c r="OT26" s="253"/>
      <c r="OU26" s="253"/>
      <c r="OV26" s="253"/>
      <c r="OW26" s="253"/>
      <c r="OX26" s="253"/>
      <c r="OY26" s="253"/>
      <c r="OZ26" s="253"/>
      <c r="PA26" s="253"/>
      <c r="PB26" s="253"/>
      <c r="PC26" s="253"/>
      <c r="PD26" s="253"/>
      <c r="PE26" s="253"/>
      <c r="PF26" s="253"/>
      <c r="PG26" s="253"/>
      <c r="PH26" s="253"/>
      <c r="PI26" s="253"/>
      <c r="PJ26" s="253"/>
      <c r="PK26" s="253"/>
      <c r="PL26" s="253"/>
      <c r="PM26" s="253"/>
      <c r="PN26" s="253"/>
      <c r="PO26" s="253"/>
      <c r="PP26" s="253"/>
      <c r="PQ26" s="253"/>
      <c r="PR26" s="253"/>
      <c r="PS26" s="253"/>
      <c r="PT26" s="253"/>
      <c r="PU26" s="253"/>
      <c r="PV26" s="253"/>
      <c r="PW26" s="253"/>
      <c r="PX26" s="253"/>
      <c r="PY26" s="253"/>
      <c r="PZ26" s="253"/>
      <c r="QA26" s="253"/>
      <c r="QB26" s="253"/>
      <c r="QC26" s="253"/>
      <c r="QD26" s="253"/>
      <c r="QE26" s="253"/>
      <c r="QF26" s="253"/>
      <c r="QG26" s="253"/>
      <c r="QH26" s="253"/>
      <c r="QI26" s="253"/>
      <c r="QJ26" s="253"/>
      <c r="QK26" s="253"/>
      <c r="QL26" s="253"/>
      <c r="QM26" s="253"/>
      <c r="QN26" s="253"/>
      <c r="QO26" s="253"/>
      <c r="QP26" s="253"/>
      <c r="QQ26" s="253"/>
      <c r="QR26" s="253"/>
      <c r="QS26" s="253"/>
      <c r="QT26" s="253"/>
      <c r="QU26" s="253"/>
      <c r="QV26" s="253"/>
      <c r="QW26" s="253"/>
      <c r="QX26" s="253"/>
      <c r="QY26" s="253"/>
      <c r="QZ26" s="253"/>
      <c r="RA26" s="253"/>
      <c r="RB26" s="253"/>
      <c r="RC26" s="253"/>
      <c r="RD26" s="253"/>
      <c r="RE26" s="253"/>
      <c r="RF26" s="253"/>
      <c r="RG26" s="253"/>
      <c r="RH26" s="253"/>
      <c r="RI26" s="253"/>
      <c r="RJ26" s="253"/>
      <c r="RK26" s="253"/>
      <c r="RL26" s="253"/>
      <c r="RM26" s="253"/>
      <c r="RN26" s="253"/>
      <c r="RO26" s="253"/>
      <c r="RP26" s="253"/>
      <c r="RQ26" s="253"/>
      <c r="RR26" s="253"/>
      <c r="RS26" s="253"/>
      <c r="RT26" s="253"/>
      <c r="RU26" s="253"/>
      <c r="RV26" s="253"/>
      <c r="RW26" s="253"/>
      <c r="RX26" s="253"/>
      <c r="RY26" s="253"/>
      <c r="RZ26" s="253"/>
      <c r="SA26" s="253"/>
      <c r="SB26" s="253"/>
      <c r="SC26" s="253"/>
      <c r="SD26" s="253"/>
      <c r="SE26" s="253"/>
      <c r="SF26" s="253"/>
      <c r="SG26" s="253"/>
      <c r="SH26" s="253"/>
      <c r="SI26" s="253"/>
      <c r="SJ26" s="253"/>
      <c r="SK26" s="253"/>
      <c r="SL26" s="253"/>
      <c r="SM26" s="253"/>
      <c r="SN26" s="253"/>
      <c r="SO26" s="253"/>
      <c r="SP26" s="253"/>
      <c r="SQ26" s="253"/>
      <c r="SR26" s="253"/>
      <c r="SS26" s="253"/>
      <c r="ST26" s="253"/>
      <c r="SU26" s="253"/>
      <c r="SV26" s="253"/>
      <c r="SW26" s="253"/>
      <c r="SX26" s="253"/>
      <c r="SY26" s="253"/>
      <c r="SZ26" s="253"/>
      <c r="TA26" s="253"/>
      <c r="TB26" s="253"/>
      <c r="TC26" s="253"/>
      <c r="TD26" s="253"/>
      <c r="TE26" s="253"/>
      <c r="TF26" s="253"/>
      <c r="TG26" s="253"/>
      <c r="TH26" s="253"/>
      <c r="TI26" s="253"/>
      <c r="TJ26" s="253"/>
      <c r="TK26" s="253"/>
      <c r="TL26" s="253"/>
      <c r="TM26" s="253"/>
      <c r="TN26" s="253"/>
      <c r="TO26" s="253"/>
      <c r="TP26" s="253"/>
      <c r="TQ26" s="253"/>
      <c r="TR26" s="253"/>
      <c r="TS26" s="253"/>
      <c r="TT26" s="253"/>
      <c r="TU26" s="253"/>
      <c r="TV26" s="253"/>
      <c r="TW26" s="253"/>
      <c r="TX26" s="253"/>
      <c r="TY26" s="253"/>
      <c r="TZ26" s="253"/>
      <c r="UA26" s="253"/>
      <c r="UB26" s="253"/>
      <c r="UC26" s="253"/>
      <c r="UD26" s="253"/>
      <c r="UE26" s="253"/>
      <c r="UF26" s="253"/>
      <c r="UG26" s="253"/>
      <c r="UH26" s="253"/>
      <c r="UI26" s="253"/>
      <c r="UJ26" s="253"/>
      <c r="UK26" s="253"/>
      <c r="UL26" s="253"/>
      <c r="UM26" s="253"/>
      <c r="UN26" s="253"/>
      <c r="UO26" s="253"/>
      <c r="UP26" s="253"/>
      <c r="UQ26" s="253"/>
      <c r="UR26" s="253"/>
      <c r="US26" s="253"/>
      <c r="UT26" s="253"/>
      <c r="UU26" s="253"/>
      <c r="UV26" s="253"/>
      <c r="UW26" s="253"/>
      <c r="UX26" s="253"/>
      <c r="UY26" s="253"/>
      <c r="UZ26" s="253"/>
      <c r="VA26" s="253"/>
      <c r="VB26" s="253"/>
      <c r="VC26" s="253"/>
      <c r="VD26" s="253"/>
      <c r="VE26" s="253"/>
      <c r="VF26" s="253"/>
      <c r="VG26" s="253"/>
      <c r="VH26" s="253"/>
      <c r="VI26" s="253"/>
      <c r="VJ26" s="253"/>
      <c r="VK26" s="253"/>
      <c r="VL26" s="253"/>
      <c r="VM26" s="253"/>
      <c r="VN26" s="253"/>
      <c r="VO26" s="253"/>
      <c r="VP26" s="253"/>
      <c r="VQ26" s="253"/>
      <c r="VR26" s="253"/>
      <c r="VS26" s="253"/>
      <c r="VT26" s="253"/>
      <c r="VU26" s="253"/>
      <c r="VV26" s="253"/>
      <c r="VW26" s="253"/>
      <c r="VX26" s="253"/>
      <c r="VY26" s="253"/>
      <c r="VZ26" s="253"/>
      <c r="WA26" s="253"/>
      <c r="WB26" s="253"/>
      <c r="WC26" s="253"/>
      <c r="WD26" s="253"/>
      <c r="WE26" s="253"/>
      <c r="WF26" s="253"/>
      <c r="WG26" s="253"/>
      <c r="WH26" s="253"/>
      <c r="WI26" s="253"/>
      <c r="WJ26" s="253"/>
      <c r="WK26" s="253"/>
      <c r="WL26" s="253"/>
      <c r="WM26" s="253"/>
      <c r="WN26" s="253"/>
      <c r="WO26" s="253"/>
      <c r="WP26" s="253"/>
      <c r="WQ26" s="253"/>
      <c r="WR26" s="253"/>
      <c r="WS26" s="253"/>
      <c r="WT26" s="253"/>
      <c r="WU26" s="253"/>
      <c r="WV26" s="253"/>
      <c r="WW26" s="253"/>
      <c r="WX26" s="253"/>
      <c r="WY26" s="253"/>
      <c r="WZ26" s="253"/>
      <c r="XA26" s="253"/>
      <c r="XB26" s="253"/>
      <c r="XC26" s="253"/>
      <c r="XD26" s="253"/>
      <c r="XE26" s="253"/>
      <c r="XF26" s="253"/>
      <c r="XG26" s="253"/>
      <c r="XH26" s="253"/>
      <c r="XI26" s="253"/>
      <c r="XJ26" s="253"/>
      <c r="XK26" s="253"/>
      <c r="XL26" s="253"/>
      <c r="XM26" s="253"/>
      <c r="XN26" s="253"/>
      <c r="XO26" s="253"/>
      <c r="XP26" s="253"/>
      <c r="XQ26" s="253"/>
      <c r="XR26" s="253"/>
      <c r="XS26" s="253"/>
      <c r="XT26" s="253"/>
      <c r="XU26" s="253"/>
      <c r="XV26" s="253"/>
      <c r="XW26" s="253"/>
      <c r="XX26" s="253"/>
      <c r="XY26" s="253"/>
      <c r="XZ26" s="253"/>
      <c r="YA26" s="253"/>
      <c r="YB26" s="253"/>
      <c r="YC26" s="253"/>
      <c r="YD26" s="253"/>
      <c r="YE26" s="253"/>
      <c r="YF26" s="253"/>
      <c r="YG26" s="253"/>
      <c r="YH26" s="253"/>
      <c r="YI26" s="253"/>
      <c r="YJ26" s="253"/>
      <c r="YK26" s="253"/>
      <c r="YL26" s="253"/>
      <c r="YM26" s="253"/>
      <c r="YN26" s="253"/>
      <c r="YO26" s="253"/>
      <c r="YP26" s="253"/>
      <c r="YQ26" s="253"/>
      <c r="YR26" s="253"/>
      <c r="YS26" s="253"/>
      <c r="YT26" s="253"/>
      <c r="YU26" s="253"/>
      <c r="YV26" s="253"/>
      <c r="YW26" s="253"/>
      <c r="YX26" s="253"/>
      <c r="YY26" s="253"/>
      <c r="YZ26" s="253"/>
      <c r="ZA26" s="253"/>
      <c r="ZB26" s="253"/>
      <c r="ZC26" s="253"/>
      <c r="ZD26" s="253"/>
      <c r="ZE26" s="253"/>
      <c r="ZF26" s="253"/>
      <c r="ZG26" s="253"/>
      <c r="ZH26" s="253"/>
      <c r="ZI26" s="253"/>
      <c r="ZJ26" s="253"/>
      <c r="ZK26" s="253"/>
      <c r="ZL26" s="253"/>
      <c r="ZM26" s="253"/>
      <c r="ZN26" s="253"/>
      <c r="ZO26" s="253"/>
      <c r="ZP26" s="253"/>
      <c r="ZQ26" s="253"/>
      <c r="ZR26" s="253"/>
      <c r="ZS26" s="253"/>
      <c r="ZT26" s="253"/>
      <c r="ZU26" s="253"/>
      <c r="ZV26" s="253"/>
      <c r="ZW26" s="253"/>
      <c r="ZX26" s="253"/>
      <c r="ZY26" s="253"/>
      <c r="ZZ26" s="253"/>
      <c r="AAA26" s="253"/>
      <c r="AAB26" s="253"/>
      <c r="AAC26" s="253"/>
      <c r="AAD26" s="253"/>
      <c r="AAE26" s="253"/>
      <c r="AAF26" s="253"/>
      <c r="AAG26" s="253"/>
      <c r="AAH26" s="253"/>
      <c r="AAI26" s="253"/>
      <c r="AAJ26" s="253"/>
      <c r="AAK26" s="253"/>
      <c r="AAL26" s="253"/>
      <c r="AAM26" s="253"/>
      <c r="AAN26" s="253"/>
      <c r="AAO26" s="253"/>
      <c r="AAP26" s="253"/>
      <c r="AAQ26" s="253"/>
      <c r="AAR26" s="253"/>
      <c r="AAS26" s="253"/>
      <c r="AAT26" s="253"/>
      <c r="AAU26" s="253"/>
      <c r="AAV26" s="253"/>
      <c r="AAW26" s="253"/>
      <c r="AAX26" s="253"/>
      <c r="AAY26" s="253"/>
      <c r="AAZ26" s="253"/>
      <c r="ABA26" s="253"/>
      <c r="ABB26" s="253"/>
      <c r="ABC26" s="253"/>
      <c r="ABD26" s="253"/>
      <c r="ABE26" s="253"/>
      <c r="ABF26" s="253"/>
      <c r="ABG26" s="253"/>
      <c r="ABH26" s="253"/>
      <c r="ABI26" s="253"/>
      <c r="ABJ26" s="253"/>
      <c r="ABK26" s="253"/>
      <c r="ABL26" s="253"/>
      <c r="ABM26" s="253"/>
      <c r="ABN26" s="253"/>
      <c r="ABO26" s="253"/>
      <c r="ABP26" s="253"/>
      <c r="ABQ26" s="253"/>
      <c r="ABR26" s="253"/>
      <c r="ABS26" s="253"/>
      <c r="ABT26" s="253"/>
      <c r="ABU26" s="253"/>
      <c r="ABV26" s="253"/>
      <c r="ABW26" s="253"/>
      <c r="ABX26" s="253"/>
      <c r="ABY26" s="253"/>
      <c r="ABZ26" s="253"/>
      <c r="ACA26" s="253"/>
      <c r="ACB26" s="253"/>
      <c r="ACC26" s="253"/>
      <c r="ACD26" s="253"/>
      <c r="ACE26" s="253"/>
      <c r="ACF26" s="253"/>
      <c r="ACG26" s="253"/>
      <c r="ACH26" s="253"/>
      <c r="ACI26" s="253"/>
      <c r="ACJ26" s="253"/>
      <c r="ACK26" s="253"/>
      <c r="ACL26" s="253"/>
      <c r="ACM26" s="253"/>
      <c r="ACN26" s="253"/>
      <c r="ACO26" s="253"/>
      <c r="ACP26" s="253"/>
      <c r="ACQ26" s="253"/>
      <c r="ACR26" s="253"/>
      <c r="ACS26" s="253"/>
      <c r="ACT26" s="253"/>
      <c r="ACU26" s="253"/>
      <c r="ACV26" s="253"/>
      <c r="ACW26" s="253"/>
      <c r="ACX26" s="253"/>
      <c r="ACY26" s="253"/>
      <c r="ACZ26" s="253"/>
      <c r="ADA26" s="253"/>
      <c r="ADB26" s="253"/>
      <c r="ADC26" s="253"/>
      <c r="ADD26" s="253"/>
      <c r="ADE26" s="253"/>
      <c r="ADF26" s="253"/>
      <c r="ADG26" s="253"/>
      <c r="ADH26" s="253"/>
      <c r="ADI26" s="253"/>
      <c r="ADJ26" s="253"/>
      <c r="ADK26" s="253"/>
      <c r="ADL26" s="253"/>
      <c r="ADM26" s="253"/>
      <c r="ADN26" s="253"/>
      <c r="ADO26" s="253"/>
      <c r="ADP26" s="253"/>
      <c r="ADQ26" s="253"/>
      <c r="ADR26" s="253"/>
      <c r="ADS26" s="253"/>
      <c r="ADT26" s="253"/>
      <c r="ADU26" s="253"/>
      <c r="ADV26" s="253"/>
      <c r="ADW26" s="253"/>
      <c r="ADX26" s="253"/>
      <c r="ADY26" s="253"/>
      <c r="ADZ26" s="253"/>
      <c r="AEA26" s="253"/>
      <c r="AEB26" s="253"/>
      <c r="AEC26" s="253"/>
      <c r="AED26" s="253"/>
      <c r="AEE26" s="253"/>
      <c r="AEF26" s="253"/>
      <c r="AEG26" s="253"/>
      <c r="AEH26" s="253"/>
      <c r="AEI26" s="253"/>
      <c r="AEJ26" s="253"/>
      <c r="AEK26" s="253"/>
      <c r="AEL26" s="253"/>
      <c r="AEM26" s="253"/>
      <c r="AEN26" s="253"/>
      <c r="AEO26" s="253"/>
      <c r="AEP26" s="253"/>
      <c r="AEQ26" s="253"/>
      <c r="AER26" s="253"/>
      <c r="AES26" s="253"/>
      <c r="AET26" s="253"/>
      <c r="AEU26" s="253"/>
      <c r="AEV26" s="253"/>
      <c r="AEW26" s="253"/>
      <c r="AEX26" s="253"/>
      <c r="AEY26" s="253"/>
      <c r="AEZ26" s="253"/>
      <c r="AFA26" s="253"/>
      <c r="AFB26" s="253"/>
      <c r="AFC26" s="253"/>
      <c r="AFD26" s="253"/>
      <c r="AFE26" s="253"/>
      <c r="AFF26" s="253"/>
      <c r="AFG26" s="253"/>
      <c r="AFH26" s="253"/>
      <c r="AFI26" s="253"/>
      <c r="AFJ26" s="253"/>
      <c r="AFK26" s="253"/>
      <c r="AFL26" s="253"/>
      <c r="AFM26" s="253"/>
      <c r="AFN26" s="253"/>
      <c r="AFO26" s="253"/>
      <c r="AFP26" s="253"/>
      <c r="AFQ26" s="253"/>
      <c r="AFR26" s="253"/>
      <c r="AFS26" s="253"/>
      <c r="AFT26" s="253"/>
      <c r="AFU26" s="253"/>
      <c r="AFV26" s="253"/>
      <c r="AFW26" s="253"/>
      <c r="AFX26" s="253"/>
      <c r="AFY26" s="253"/>
      <c r="AFZ26" s="253"/>
      <c r="AGA26" s="253"/>
      <c r="AGB26" s="253"/>
      <c r="AGC26" s="253"/>
      <c r="AGD26" s="253"/>
      <c r="AGE26" s="253"/>
      <c r="AGF26" s="253"/>
      <c r="AGG26" s="253"/>
      <c r="AGH26" s="253"/>
      <c r="AGI26" s="253"/>
      <c r="AGJ26" s="253"/>
      <c r="AGK26" s="253"/>
      <c r="AGL26" s="253"/>
      <c r="AGM26" s="253"/>
      <c r="AGN26" s="253"/>
      <c r="AGO26" s="253"/>
      <c r="AGP26" s="253"/>
      <c r="AGQ26" s="253"/>
      <c r="AGR26" s="253"/>
      <c r="AGS26" s="253"/>
      <c r="AGT26" s="253"/>
      <c r="AGU26" s="253"/>
      <c r="AGV26" s="253"/>
      <c r="AGW26" s="253"/>
      <c r="AGX26" s="253"/>
      <c r="AGY26" s="253"/>
      <c r="AGZ26" s="253"/>
      <c r="AHA26" s="253"/>
      <c r="AHB26" s="253"/>
      <c r="AHC26" s="253"/>
      <c r="AHD26" s="253"/>
      <c r="AHE26" s="253"/>
      <c r="AHF26" s="253"/>
      <c r="AHG26" s="253"/>
      <c r="AHH26" s="253"/>
      <c r="AHI26" s="253"/>
      <c r="AHJ26" s="253"/>
      <c r="AHK26" s="253"/>
      <c r="AHL26" s="253"/>
      <c r="AHM26" s="253"/>
      <c r="AHN26" s="253"/>
      <c r="AHO26" s="253"/>
      <c r="AHP26" s="253"/>
      <c r="AHQ26" s="253"/>
      <c r="AHR26" s="253"/>
      <c r="AHS26" s="253"/>
      <c r="AHT26" s="253"/>
      <c r="AHU26" s="253"/>
      <c r="AHV26" s="253"/>
      <c r="AHW26" s="253"/>
      <c r="AHX26" s="253"/>
      <c r="AHY26" s="253"/>
      <c r="AHZ26" s="253"/>
      <c r="AIA26" s="253"/>
      <c r="AIB26" s="253"/>
      <c r="AIC26" s="253"/>
      <c r="AID26" s="253"/>
      <c r="AIE26" s="253"/>
      <c r="AIF26" s="253"/>
      <c r="AIG26" s="253"/>
      <c r="AIH26" s="253"/>
      <c r="AII26" s="253"/>
      <c r="AIJ26" s="253"/>
      <c r="AIK26" s="253"/>
      <c r="AIL26" s="253"/>
      <c r="AIM26" s="253"/>
      <c r="AIN26" s="253"/>
      <c r="AIO26" s="253"/>
      <c r="AIP26" s="253"/>
      <c r="AIQ26" s="253"/>
      <c r="AIR26" s="253"/>
      <c r="AIS26" s="253"/>
      <c r="AIT26" s="253"/>
      <c r="AIU26" s="253"/>
      <c r="AIV26" s="253"/>
      <c r="AIW26" s="253"/>
      <c r="AIX26" s="253"/>
      <c r="AIY26" s="253"/>
      <c r="AIZ26" s="253"/>
      <c r="AJA26" s="253"/>
      <c r="AJB26" s="253"/>
      <c r="AJC26" s="253"/>
      <c r="AJD26" s="253"/>
      <c r="AJE26" s="253"/>
      <c r="AJF26" s="253"/>
      <c r="AJG26" s="253"/>
      <c r="AJH26" s="253"/>
      <c r="AJI26" s="253"/>
      <c r="AJJ26" s="253"/>
      <c r="AJK26" s="253"/>
      <c r="AJL26" s="253"/>
      <c r="AJM26" s="253"/>
      <c r="AJN26" s="253"/>
      <c r="AJO26" s="253"/>
      <c r="AJP26" s="253"/>
      <c r="AJQ26" s="253"/>
      <c r="AJR26" s="253"/>
      <c r="AJS26" s="253"/>
      <c r="AJT26" s="253"/>
      <c r="AJU26" s="253"/>
      <c r="AJV26" s="253"/>
      <c r="AJW26" s="253"/>
      <c r="AJX26" s="253"/>
      <c r="AJY26" s="253"/>
      <c r="AJZ26" s="253"/>
      <c r="AKA26" s="253"/>
      <c r="AKB26" s="253"/>
      <c r="AKC26" s="253"/>
      <c r="AKD26" s="253"/>
      <c r="AKE26" s="253"/>
      <c r="AKF26" s="253"/>
      <c r="AKG26" s="253"/>
      <c r="AKH26" s="253"/>
      <c r="AKI26" s="253"/>
      <c r="AKJ26" s="253"/>
      <c r="AKK26" s="253"/>
      <c r="AKL26" s="253"/>
      <c r="AKM26" s="253"/>
      <c r="AKN26" s="253"/>
      <c r="AKO26" s="253"/>
      <c r="AKP26" s="253"/>
      <c r="AKQ26" s="253"/>
      <c r="AKR26" s="253"/>
      <c r="AKS26" s="253"/>
      <c r="AKT26" s="253"/>
      <c r="AKU26" s="253"/>
      <c r="AKV26" s="253"/>
      <c r="AKW26" s="253"/>
      <c r="AKX26" s="253"/>
      <c r="AKY26" s="253"/>
      <c r="AKZ26" s="253"/>
      <c r="ALA26" s="253"/>
      <c r="ALB26" s="253"/>
      <c r="ALC26" s="253"/>
      <c r="ALD26" s="253"/>
      <c r="ALE26" s="253"/>
      <c r="ALF26" s="253"/>
      <c r="ALG26" s="253"/>
      <c r="ALH26" s="253"/>
      <c r="ALI26" s="253"/>
      <c r="ALJ26" s="253"/>
      <c r="ALK26" s="253"/>
      <c r="ALL26" s="253"/>
      <c r="ALM26" s="253"/>
      <c r="ALN26" s="253"/>
      <c r="ALO26" s="253"/>
      <c r="ALP26" s="253"/>
      <c r="ALQ26" s="253"/>
      <c r="ALR26" s="253"/>
      <c r="ALS26" s="253"/>
      <c r="ALT26" s="253"/>
      <c r="ALU26" s="253"/>
      <c r="ALV26" s="253"/>
      <c r="ALW26" s="253"/>
      <c r="ALX26" s="253"/>
      <c r="ALY26" s="253"/>
      <c r="ALZ26" s="253"/>
      <c r="AMA26" s="253"/>
      <c r="AMB26" s="253"/>
      <c r="AMC26" s="253"/>
      <c r="AMD26" s="253"/>
      <c r="AME26" s="253"/>
      <c r="AMF26" s="253"/>
      <c r="AMG26" s="253"/>
      <c r="AMH26" s="253"/>
      <c r="AMI26" s="253"/>
      <c r="AMJ26" s="253"/>
    </row>
    <row r="27" spans="1:1024" s="252" customFormat="1" ht="11.25">
      <c r="A27" s="274" t="s">
        <v>1987</v>
      </c>
      <c r="B27" s="273">
        <f>SUM(B28:B31)</f>
        <v>0</v>
      </c>
      <c r="C27" s="273">
        <f>SUM(C28:C31)</f>
        <v>0</v>
      </c>
      <c r="D27" s="273">
        <f>SUM(D28:D31)</f>
        <v>0</v>
      </c>
      <c r="F27" s="253"/>
      <c r="G27" s="253"/>
      <c r="H27" s="253"/>
      <c r="I27" s="253"/>
      <c r="J27" s="253"/>
      <c r="K27" s="253"/>
      <c r="L27" s="253"/>
      <c r="M27" s="253"/>
      <c r="N27" s="253"/>
      <c r="O27" s="253"/>
      <c r="P27" s="253"/>
      <c r="Q27" s="253"/>
      <c r="R27" s="253"/>
      <c r="S27" s="253"/>
      <c r="T27" s="253"/>
      <c r="U27" s="253"/>
      <c r="V27" s="253"/>
      <c r="W27" s="253"/>
      <c r="X27" s="253"/>
      <c r="Y27" s="253"/>
      <c r="Z27" s="253"/>
      <c r="AA27" s="253"/>
      <c r="AB27" s="253"/>
      <c r="AC27" s="253"/>
      <c r="AD27" s="253"/>
      <c r="AE27" s="253"/>
      <c r="AF27" s="253"/>
      <c r="AG27" s="253"/>
      <c r="AH27" s="253"/>
      <c r="AI27" s="253"/>
      <c r="AJ27" s="253"/>
      <c r="AK27" s="253"/>
      <c r="AL27" s="253"/>
      <c r="AM27" s="253"/>
      <c r="AN27" s="253"/>
      <c r="AO27" s="253"/>
      <c r="AP27" s="253"/>
      <c r="AQ27" s="253"/>
      <c r="AR27" s="253"/>
      <c r="AS27" s="253"/>
      <c r="AT27" s="253"/>
      <c r="AU27" s="253"/>
      <c r="AV27" s="253"/>
      <c r="AW27" s="253"/>
      <c r="AX27" s="253"/>
      <c r="AY27" s="253"/>
      <c r="AZ27" s="253"/>
      <c r="BA27" s="253"/>
      <c r="BB27" s="253"/>
      <c r="BC27" s="253"/>
      <c r="BD27" s="253"/>
      <c r="BE27" s="253"/>
      <c r="BF27" s="253"/>
      <c r="BG27" s="253"/>
      <c r="BH27" s="253"/>
      <c r="BI27" s="253"/>
      <c r="BJ27" s="253"/>
      <c r="BK27" s="253"/>
      <c r="BL27" s="253"/>
      <c r="BM27" s="253"/>
      <c r="BN27" s="253"/>
      <c r="BO27" s="253"/>
      <c r="BP27" s="253"/>
      <c r="BQ27" s="253"/>
      <c r="BR27" s="253"/>
      <c r="BS27" s="253"/>
      <c r="BT27" s="253"/>
      <c r="BU27" s="253"/>
      <c r="BV27" s="253"/>
      <c r="BW27" s="253"/>
      <c r="BX27" s="253"/>
      <c r="BY27" s="253"/>
      <c r="BZ27" s="253"/>
      <c r="CA27" s="253"/>
      <c r="CB27" s="253"/>
      <c r="CC27" s="253"/>
      <c r="CD27" s="253"/>
      <c r="CE27" s="253"/>
      <c r="CF27" s="253"/>
      <c r="CG27" s="253"/>
      <c r="CH27" s="253"/>
      <c r="CI27" s="253"/>
      <c r="CJ27" s="253"/>
      <c r="CK27" s="253"/>
      <c r="CL27" s="253"/>
      <c r="CM27" s="253"/>
      <c r="CN27" s="253"/>
      <c r="CO27" s="253"/>
      <c r="CP27" s="253"/>
      <c r="CQ27" s="253"/>
      <c r="CR27" s="253"/>
      <c r="CS27" s="253"/>
      <c r="CT27" s="253"/>
      <c r="CU27" s="253"/>
      <c r="CV27" s="253"/>
      <c r="CW27" s="253"/>
      <c r="CX27" s="253"/>
      <c r="CY27" s="253"/>
      <c r="CZ27" s="253"/>
      <c r="DA27" s="253"/>
      <c r="DB27" s="253"/>
      <c r="DC27" s="253"/>
      <c r="DD27" s="253"/>
      <c r="DE27" s="253"/>
      <c r="DF27" s="253"/>
      <c r="DG27" s="253"/>
      <c r="DH27" s="253"/>
      <c r="DI27" s="253"/>
      <c r="DJ27" s="253"/>
      <c r="DK27" s="253"/>
      <c r="DL27" s="253"/>
      <c r="DM27" s="253"/>
      <c r="DN27" s="253"/>
      <c r="DO27" s="253"/>
      <c r="DP27" s="253"/>
      <c r="DQ27" s="253"/>
      <c r="DR27" s="253"/>
      <c r="DS27" s="253"/>
      <c r="DT27" s="253"/>
      <c r="DU27" s="253"/>
      <c r="DV27" s="253"/>
      <c r="DW27" s="253"/>
      <c r="DX27" s="253"/>
      <c r="DY27" s="253"/>
      <c r="DZ27" s="253"/>
      <c r="EA27" s="253"/>
      <c r="EB27" s="253"/>
      <c r="EC27" s="253"/>
      <c r="ED27" s="253"/>
      <c r="EE27" s="253"/>
      <c r="EF27" s="253"/>
      <c r="EG27" s="253"/>
      <c r="EH27" s="253"/>
      <c r="EI27" s="253"/>
      <c r="EJ27" s="253"/>
      <c r="EK27" s="253"/>
      <c r="EL27" s="253"/>
      <c r="EM27" s="253"/>
      <c r="EN27" s="253"/>
      <c r="EO27" s="253"/>
      <c r="EP27" s="253"/>
      <c r="EQ27" s="253"/>
      <c r="ER27" s="253"/>
      <c r="ES27" s="253"/>
      <c r="ET27" s="253"/>
      <c r="EU27" s="253"/>
      <c r="EV27" s="253"/>
      <c r="EW27" s="253"/>
      <c r="EX27" s="253"/>
      <c r="EY27" s="253"/>
      <c r="EZ27" s="253"/>
      <c r="FA27" s="253"/>
      <c r="FB27" s="253"/>
      <c r="FC27" s="253"/>
      <c r="FD27" s="253"/>
      <c r="FE27" s="253"/>
      <c r="FF27" s="253"/>
      <c r="FG27" s="253"/>
      <c r="FH27" s="253"/>
      <c r="FI27" s="253"/>
      <c r="FJ27" s="253"/>
      <c r="FK27" s="253"/>
      <c r="FL27" s="253"/>
      <c r="FM27" s="253"/>
      <c r="FN27" s="253"/>
      <c r="FO27" s="253"/>
      <c r="FP27" s="253"/>
      <c r="FQ27" s="253"/>
      <c r="FR27" s="253"/>
      <c r="FS27" s="253"/>
      <c r="FT27" s="253"/>
      <c r="FU27" s="253"/>
      <c r="FV27" s="253"/>
      <c r="FW27" s="253"/>
      <c r="FX27" s="253"/>
      <c r="FY27" s="253"/>
      <c r="FZ27" s="253"/>
      <c r="GA27" s="253"/>
      <c r="GB27" s="253"/>
      <c r="GC27" s="253"/>
      <c r="GD27" s="253"/>
      <c r="GE27" s="253"/>
      <c r="GF27" s="253"/>
      <c r="GG27" s="253"/>
      <c r="GH27" s="253"/>
      <c r="GI27" s="253"/>
      <c r="GJ27" s="253"/>
      <c r="GK27" s="253"/>
      <c r="GL27" s="253"/>
      <c r="GM27" s="253"/>
      <c r="GN27" s="253"/>
      <c r="GO27" s="253"/>
      <c r="GP27" s="253"/>
      <c r="GQ27" s="253"/>
      <c r="GR27" s="253"/>
      <c r="GS27" s="253"/>
      <c r="GT27" s="253"/>
      <c r="GU27" s="253"/>
      <c r="GV27" s="253"/>
      <c r="GW27" s="253"/>
      <c r="GX27" s="253"/>
      <c r="GY27" s="253"/>
      <c r="GZ27" s="253"/>
      <c r="HA27" s="253"/>
      <c r="HB27" s="253"/>
      <c r="HC27" s="253"/>
      <c r="HD27" s="253"/>
      <c r="HE27" s="253"/>
      <c r="HF27" s="253"/>
      <c r="HG27" s="253"/>
      <c r="HH27" s="253"/>
      <c r="HI27" s="253"/>
      <c r="HJ27" s="253"/>
      <c r="HK27" s="253"/>
      <c r="HL27" s="253"/>
      <c r="HM27" s="253"/>
      <c r="HN27" s="253"/>
      <c r="HO27" s="253"/>
      <c r="HP27" s="253"/>
      <c r="HQ27" s="253"/>
      <c r="HR27" s="253"/>
      <c r="HS27" s="253"/>
      <c r="HT27" s="253"/>
      <c r="HU27" s="253"/>
      <c r="HV27" s="253"/>
      <c r="HW27" s="253"/>
      <c r="HX27" s="253"/>
      <c r="HY27" s="253"/>
      <c r="HZ27" s="253"/>
      <c r="IA27" s="253"/>
      <c r="IB27" s="253"/>
      <c r="IC27" s="253"/>
      <c r="ID27" s="253"/>
      <c r="IE27" s="253"/>
      <c r="IF27" s="253"/>
      <c r="IG27" s="253"/>
      <c r="IH27" s="253"/>
      <c r="II27" s="253"/>
      <c r="IJ27" s="253"/>
      <c r="IK27" s="253"/>
      <c r="IL27" s="253"/>
      <c r="IM27" s="253"/>
      <c r="IN27" s="253"/>
      <c r="IO27" s="253"/>
      <c r="IP27" s="253"/>
      <c r="IQ27" s="253"/>
      <c r="IR27" s="253"/>
      <c r="IS27" s="253"/>
      <c r="IT27" s="253"/>
      <c r="IU27" s="253"/>
      <c r="IV27" s="253"/>
      <c r="IW27" s="253"/>
      <c r="IX27" s="253"/>
      <c r="IY27" s="253"/>
      <c r="IZ27" s="253"/>
      <c r="JA27" s="253"/>
      <c r="JB27" s="253"/>
      <c r="JC27" s="253"/>
      <c r="JD27" s="253"/>
      <c r="JE27" s="253"/>
      <c r="JF27" s="253"/>
      <c r="JG27" s="253"/>
      <c r="JH27" s="253"/>
      <c r="JI27" s="253"/>
      <c r="JJ27" s="253"/>
      <c r="JK27" s="253"/>
      <c r="JL27" s="253"/>
      <c r="JM27" s="253"/>
      <c r="JN27" s="253"/>
      <c r="JO27" s="253"/>
      <c r="JP27" s="253"/>
      <c r="JQ27" s="253"/>
      <c r="JR27" s="253"/>
      <c r="JS27" s="253"/>
      <c r="JT27" s="253"/>
      <c r="JU27" s="253"/>
      <c r="JV27" s="253"/>
      <c r="JW27" s="253"/>
      <c r="JX27" s="253"/>
      <c r="JY27" s="253"/>
      <c r="JZ27" s="253"/>
      <c r="KA27" s="253"/>
      <c r="KB27" s="253"/>
      <c r="KC27" s="253"/>
      <c r="KD27" s="253"/>
      <c r="KE27" s="253"/>
      <c r="KF27" s="253"/>
      <c r="KG27" s="253"/>
      <c r="KH27" s="253"/>
      <c r="KI27" s="253"/>
      <c r="KJ27" s="253"/>
      <c r="KK27" s="253"/>
      <c r="KL27" s="253"/>
      <c r="KM27" s="253"/>
      <c r="KN27" s="253"/>
      <c r="KO27" s="253"/>
      <c r="KP27" s="253"/>
      <c r="KQ27" s="253"/>
      <c r="KR27" s="253"/>
      <c r="KS27" s="253"/>
      <c r="KT27" s="253"/>
      <c r="KU27" s="253"/>
      <c r="KV27" s="253"/>
      <c r="KW27" s="253"/>
      <c r="KX27" s="253"/>
      <c r="KY27" s="253"/>
      <c r="KZ27" s="253"/>
      <c r="LA27" s="253"/>
      <c r="LB27" s="253"/>
      <c r="LC27" s="253"/>
      <c r="LD27" s="253"/>
      <c r="LE27" s="253"/>
      <c r="LF27" s="253"/>
      <c r="LG27" s="253"/>
      <c r="LH27" s="253"/>
      <c r="LI27" s="253"/>
      <c r="LJ27" s="253"/>
      <c r="LK27" s="253"/>
      <c r="LL27" s="253"/>
      <c r="LM27" s="253"/>
      <c r="LN27" s="253"/>
      <c r="LO27" s="253"/>
      <c r="LP27" s="253"/>
      <c r="LQ27" s="253"/>
      <c r="LR27" s="253"/>
      <c r="LS27" s="253"/>
      <c r="LT27" s="253"/>
      <c r="LU27" s="253"/>
      <c r="LV27" s="253"/>
      <c r="LW27" s="253"/>
      <c r="LX27" s="253"/>
      <c r="LY27" s="253"/>
      <c r="LZ27" s="253"/>
      <c r="MA27" s="253"/>
      <c r="MB27" s="253"/>
      <c r="MC27" s="253"/>
      <c r="MD27" s="253"/>
      <c r="ME27" s="253"/>
      <c r="MF27" s="253"/>
      <c r="MG27" s="253"/>
      <c r="MH27" s="253"/>
      <c r="MI27" s="253"/>
      <c r="MJ27" s="253"/>
      <c r="MK27" s="253"/>
      <c r="ML27" s="253"/>
      <c r="MM27" s="253"/>
      <c r="MN27" s="253"/>
      <c r="MO27" s="253"/>
      <c r="MP27" s="253"/>
      <c r="MQ27" s="253"/>
      <c r="MR27" s="253"/>
      <c r="MS27" s="253"/>
      <c r="MT27" s="253"/>
      <c r="MU27" s="253"/>
      <c r="MV27" s="253"/>
      <c r="MW27" s="253"/>
      <c r="MX27" s="253"/>
      <c r="MY27" s="253"/>
      <c r="MZ27" s="253"/>
      <c r="NA27" s="253"/>
      <c r="NB27" s="253"/>
      <c r="NC27" s="253"/>
      <c r="ND27" s="253"/>
      <c r="NE27" s="253"/>
      <c r="NF27" s="253"/>
      <c r="NG27" s="253"/>
      <c r="NH27" s="253"/>
      <c r="NI27" s="253"/>
      <c r="NJ27" s="253"/>
      <c r="NK27" s="253"/>
      <c r="NL27" s="253"/>
      <c r="NM27" s="253"/>
      <c r="NN27" s="253"/>
      <c r="NO27" s="253"/>
      <c r="NP27" s="253"/>
      <c r="NQ27" s="253"/>
      <c r="NR27" s="253"/>
      <c r="NS27" s="253"/>
      <c r="NT27" s="253"/>
      <c r="NU27" s="253"/>
      <c r="NV27" s="253"/>
      <c r="NW27" s="253"/>
      <c r="NX27" s="253"/>
      <c r="NY27" s="253"/>
      <c r="NZ27" s="253"/>
      <c r="OA27" s="253"/>
      <c r="OB27" s="253"/>
      <c r="OC27" s="253"/>
      <c r="OD27" s="253"/>
      <c r="OE27" s="253"/>
      <c r="OF27" s="253"/>
      <c r="OG27" s="253"/>
      <c r="OH27" s="253"/>
      <c r="OI27" s="253"/>
      <c r="OJ27" s="253"/>
      <c r="OK27" s="253"/>
      <c r="OL27" s="253"/>
      <c r="OM27" s="253"/>
      <c r="ON27" s="253"/>
      <c r="OO27" s="253"/>
      <c r="OP27" s="253"/>
      <c r="OQ27" s="253"/>
      <c r="OR27" s="253"/>
      <c r="OS27" s="253"/>
      <c r="OT27" s="253"/>
      <c r="OU27" s="253"/>
      <c r="OV27" s="253"/>
      <c r="OW27" s="253"/>
      <c r="OX27" s="253"/>
      <c r="OY27" s="253"/>
      <c r="OZ27" s="253"/>
      <c r="PA27" s="253"/>
      <c r="PB27" s="253"/>
      <c r="PC27" s="253"/>
      <c r="PD27" s="253"/>
      <c r="PE27" s="253"/>
      <c r="PF27" s="253"/>
      <c r="PG27" s="253"/>
      <c r="PH27" s="253"/>
      <c r="PI27" s="253"/>
      <c r="PJ27" s="253"/>
      <c r="PK27" s="253"/>
      <c r="PL27" s="253"/>
      <c r="PM27" s="253"/>
      <c r="PN27" s="253"/>
      <c r="PO27" s="253"/>
      <c r="PP27" s="253"/>
      <c r="PQ27" s="253"/>
      <c r="PR27" s="253"/>
      <c r="PS27" s="253"/>
      <c r="PT27" s="253"/>
      <c r="PU27" s="253"/>
      <c r="PV27" s="253"/>
      <c r="PW27" s="253"/>
      <c r="PX27" s="253"/>
      <c r="PY27" s="253"/>
      <c r="PZ27" s="253"/>
      <c r="QA27" s="253"/>
      <c r="QB27" s="253"/>
      <c r="QC27" s="253"/>
      <c r="QD27" s="253"/>
      <c r="QE27" s="253"/>
      <c r="QF27" s="253"/>
      <c r="QG27" s="253"/>
      <c r="QH27" s="253"/>
      <c r="QI27" s="253"/>
      <c r="QJ27" s="253"/>
      <c r="QK27" s="253"/>
      <c r="QL27" s="253"/>
      <c r="QM27" s="253"/>
      <c r="QN27" s="253"/>
      <c r="QO27" s="253"/>
      <c r="QP27" s="253"/>
      <c r="QQ27" s="253"/>
      <c r="QR27" s="253"/>
      <c r="QS27" s="253"/>
      <c r="QT27" s="253"/>
      <c r="QU27" s="253"/>
      <c r="QV27" s="253"/>
      <c r="QW27" s="253"/>
      <c r="QX27" s="253"/>
      <c r="QY27" s="253"/>
      <c r="QZ27" s="253"/>
      <c r="RA27" s="253"/>
      <c r="RB27" s="253"/>
      <c r="RC27" s="253"/>
      <c r="RD27" s="253"/>
      <c r="RE27" s="253"/>
      <c r="RF27" s="253"/>
      <c r="RG27" s="253"/>
      <c r="RH27" s="253"/>
      <c r="RI27" s="253"/>
      <c r="RJ27" s="253"/>
      <c r="RK27" s="253"/>
      <c r="RL27" s="253"/>
      <c r="RM27" s="253"/>
      <c r="RN27" s="253"/>
      <c r="RO27" s="253"/>
      <c r="RP27" s="253"/>
      <c r="RQ27" s="253"/>
      <c r="RR27" s="253"/>
      <c r="RS27" s="253"/>
      <c r="RT27" s="253"/>
      <c r="RU27" s="253"/>
      <c r="RV27" s="253"/>
      <c r="RW27" s="253"/>
      <c r="RX27" s="253"/>
      <c r="RY27" s="253"/>
      <c r="RZ27" s="253"/>
      <c r="SA27" s="253"/>
      <c r="SB27" s="253"/>
      <c r="SC27" s="253"/>
      <c r="SD27" s="253"/>
      <c r="SE27" s="253"/>
      <c r="SF27" s="253"/>
      <c r="SG27" s="253"/>
      <c r="SH27" s="253"/>
      <c r="SI27" s="253"/>
      <c r="SJ27" s="253"/>
      <c r="SK27" s="253"/>
      <c r="SL27" s="253"/>
      <c r="SM27" s="253"/>
      <c r="SN27" s="253"/>
      <c r="SO27" s="253"/>
      <c r="SP27" s="253"/>
      <c r="SQ27" s="253"/>
      <c r="SR27" s="253"/>
      <c r="SS27" s="253"/>
      <c r="ST27" s="253"/>
      <c r="SU27" s="253"/>
      <c r="SV27" s="253"/>
      <c r="SW27" s="253"/>
      <c r="SX27" s="253"/>
      <c r="SY27" s="253"/>
      <c r="SZ27" s="253"/>
      <c r="TA27" s="253"/>
      <c r="TB27" s="253"/>
      <c r="TC27" s="253"/>
      <c r="TD27" s="253"/>
      <c r="TE27" s="253"/>
      <c r="TF27" s="253"/>
      <c r="TG27" s="253"/>
      <c r="TH27" s="253"/>
      <c r="TI27" s="253"/>
      <c r="TJ27" s="253"/>
      <c r="TK27" s="253"/>
      <c r="TL27" s="253"/>
      <c r="TM27" s="253"/>
      <c r="TN27" s="253"/>
      <c r="TO27" s="253"/>
      <c r="TP27" s="253"/>
      <c r="TQ27" s="253"/>
      <c r="TR27" s="253"/>
      <c r="TS27" s="253"/>
      <c r="TT27" s="253"/>
      <c r="TU27" s="253"/>
      <c r="TV27" s="253"/>
      <c r="TW27" s="253"/>
      <c r="TX27" s="253"/>
      <c r="TY27" s="253"/>
      <c r="TZ27" s="253"/>
      <c r="UA27" s="253"/>
      <c r="UB27" s="253"/>
      <c r="UC27" s="253"/>
      <c r="UD27" s="253"/>
      <c r="UE27" s="253"/>
      <c r="UF27" s="253"/>
      <c r="UG27" s="253"/>
      <c r="UH27" s="253"/>
      <c r="UI27" s="253"/>
      <c r="UJ27" s="253"/>
      <c r="UK27" s="253"/>
      <c r="UL27" s="253"/>
      <c r="UM27" s="253"/>
      <c r="UN27" s="253"/>
      <c r="UO27" s="253"/>
      <c r="UP27" s="253"/>
      <c r="UQ27" s="253"/>
      <c r="UR27" s="253"/>
      <c r="US27" s="253"/>
      <c r="UT27" s="253"/>
      <c r="UU27" s="253"/>
      <c r="UV27" s="253"/>
      <c r="UW27" s="253"/>
      <c r="UX27" s="253"/>
      <c r="UY27" s="253"/>
      <c r="UZ27" s="253"/>
      <c r="VA27" s="253"/>
      <c r="VB27" s="253"/>
      <c r="VC27" s="253"/>
      <c r="VD27" s="253"/>
      <c r="VE27" s="253"/>
      <c r="VF27" s="253"/>
      <c r="VG27" s="253"/>
      <c r="VH27" s="253"/>
      <c r="VI27" s="253"/>
      <c r="VJ27" s="253"/>
      <c r="VK27" s="253"/>
      <c r="VL27" s="253"/>
      <c r="VM27" s="253"/>
      <c r="VN27" s="253"/>
      <c r="VO27" s="253"/>
      <c r="VP27" s="253"/>
      <c r="VQ27" s="253"/>
      <c r="VR27" s="253"/>
      <c r="VS27" s="253"/>
      <c r="VT27" s="253"/>
      <c r="VU27" s="253"/>
      <c r="VV27" s="253"/>
      <c r="VW27" s="253"/>
      <c r="VX27" s="253"/>
      <c r="VY27" s="253"/>
      <c r="VZ27" s="253"/>
      <c r="WA27" s="253"/>
      <c r="WB27" s="253"/>
      <c r="WC27" s="253"/>
      <c r="WD27" s="253"/>
      <c r="WE27" s="253"/>
      <c r="WF27" s="253"/>
      <c r="WG27" s="253"/>
      <c r="WH27" s="253"/>
      <c r="WI27" s="253"/>
      <c r="WJ27" s="253"/>
      <c r="WK27" s="253"/>
      <c r="WL27" s="253"/>
      <c r="WM27" s="253"/>
      <c r="WN27" s="253"/>
      <c r="WO27" s="253"/>
      <c r="WP27" s="253"/>
      <c r="WQ27" s="253"/>
      <c r="WR27" s="253"/>
      <c r="WS27" s="253"/>
      <c r="WT27" s="253"/>
      <c r="WU27" s="253"/>
      <c r="WV27" s="253"/>
      <c r="WW27" s="253"/>
      <c r="WX27" s="253"/>
      <c r="WY27" s="253"/>
      <c r="WZ27" s="253"/>
      <c r="XA27" s="253"/>
      <c r="XB27" s="253"/>
      <c r="XC27" s="253"/>
      <c r="XD27" s="253"/>
      <c r="XE27" s="253"/>
      <c r="XF27" s="253"/>
      <c r="XG27" s="253"/>
      <c r="XH27" s="253"/>
      <c r="XI27" s="253"/>
      <c r="XJ27" s="253"/>
      <c r="XK27" s="253"/>
      <c r="XL27" s="253"/>
      <c r="XM27" s="253"/>
      <c r="XN27" s="253"/>
      <c r="XO27" s="253"/>
      <c r="XP27" s="253"/>
      <c r="XQ27" s="253"/>
      <c r="XR27" s="253"/>
      <c r="XS27" s="253"/>
      <c r="XT27" s="253"/>
      <c r="XU27" s="253"/>
      <c r="XV27" s="253"/>
      <c r="XW27" s="253"/>
      <c r="XX27" s="253"/>
      <c r="XY27" s="253"/>
      <c r="XZ27" s="253"/>
      <c r="YA27" s="253"/>
      <c r="YB27" s="253"/>
      <c r="YC27" s="253"/>
      <c r="YD27" s="253"/>
      <c r="YE27" s="253"/>
      <c r="YF27" s="253"/>
      <c r="YG27" s="253"/>
      <c r="YH27" s="253"/>
      <c r="YI27" s="253"/>
      <c r="YJ27" s="253"/>
      <c r="YK27" s="253"/>
      <c r="YL27" s="253"/>
      <c r="YM27" s="253"/>
      <c r="YN27" s="253"/>
      <c r="YO27" s="253"/>
      <c r="YP27" s="253"/>
      <c r="YQ27" s="253"/>
      <c r="YR27" s="253"/>
      <c r="YS27" s="253"/>
      <c r="YT27" s="253"/>
      <c r="YU27" s="253"/>
      <c r="YV27" s="253"/>
      <c r="YW27" s="253"/>
      <c r="YX27" s="253"/>
      <c r="YY27" s="253"/>
      <c r="YZ27" s="253"/>
      <c r="ZA27" s="253"/>
      <c r="ZB27" s="253"/>
      <c r="ZC27" s="253"/>
      <c r="ZD27" s="253"/>
      <c r="ZE27" s="253"/>
      <c r="ZF27" s="253"/>
      <c r="ZG27" s="253"/>
      <c r="ZH27" s="253"/>
      <c r="ZI27" s="253"/>
      <c r="ZJ27" s="253"/>
      <c r="ZK27" s="253"/>
      <c r="ZL27" s="253"/>
      <c r="ZM27" s="253"/>
      <c r="ZN27" s="253"/>
      <c r="ZO27" s="253"/>
      <c r="ZP27" s="253"/>
      <c r="ZQ27" s="253"/>
      <c r="ZR27" s="253"/>
      <c r="ZS27" s="253"/>
      <c r="ZT27" s="253"/>
      <c r="ZU27" s="253"/>
      <c r="ZV27" s="253"/>
      <c r="ZW27" s="253"/>
      <c r="ZX27" s="253"/>
      <c r="ZY27" s="253"/>
      <c r="ZZ27" s="253"/>
      <c r="AAA27" s="253"/>
      <c r="AAB27" s="253"/>
      <c r="AAC27" s="253"/>
      <c r="AAD27" s="253"/>
      <c r="AAE27" s="253"/>
      <c r="AAF27" s="253"/>
      <c r="AAG27" s="253"/>
      <c r="AAH27" s="253"/>
      <c r="AAI27" s="253"/>
      <c r="AAJ27" s="253"/>
      <c r="AAK27" s="253"/>
      <c r="AAL27" s="253"/>
      <c r="AAM27" s="253"/>
      <c r="AAN27" s="253"/>
      <c r="AAO27" s="253"/>
      <c r="AAP27" s="253"/>
      <c r="AAQ27" s="253"/>
      <c r="AAR27" s="253"/>
      <c r="AAS27" s="253"/>
      <c r="AAT27" s="253"/>
      <c r="AAU27" s="253"/>
      <c r="AAV27" s="253"/>
      <c r="AAW27" s="253"/>
      <c r="AAX27" s="253"/>
      <c r="AAY27" s="253"/>
      <c r="AAZ27" s="253"/>
      <c r="ABA27" s="253"/>
      <c r="ABB27" s="253"/>
      <c r="ABC27" s="253"/>
      <c r="ABD27" s="253"/>
      <c r="ABE27" s="253"/>
      <c r="ABF27" s="253"/>
      <c r="ABG27" s="253"/>
      <c r="ABH27" s="253"/>
      <c r="ABI27" s="253"/>
      <c r="ABJ27" s="253"/>
      <c r="ABK27" s="253"/>
      <c r="ABL27" s="253"/>
      <c r="ABM27" s="253"/>
      <c r="ABN27" s="253"/>
      <c r="ABO27" s="253"/>
      <c r="ABP27" s="253"/>
      <c r="ABQ27" s="253"/>
      <c r="ABR27" s="253"/>
      <c r="ABS27" s="253"/>
      <c r="ABT27" s="253"/>
      <c r="ABU27" s="253"/>
      <c r="ABV27" s="253"/>
      <c r="ABW27" s="253"/>
      <c r="ABX27" s="253"/>
      <c r="ABY27" s="253"/>
      <c r="ABZ27" s="253"/>
      <c r="ACA27" s="253"/>
      <c r="ACB27" s="253"/>
      <c r="ACC27" s="253"/>
      <c r="ACD27" s="253"/>
      <c r="ACE27" s="253"/>
      <c r="ACF27" s="253"/>
      <c r="ACG27" s="253"/>
      <c r="ACH27" s="253"/>
      <c r="ACI27" s="253"/>
      <c r="ACJ27" s="253"/>
      <c r="ACK27" s="253"/>
      <c r="ACL27" s="253"/>
      <c r="ACM27" s="253"/>
      <c r="ACN27" s="253"/>
      <c r="ACO27" s="253"/>
      <c r="ACP27" s="253"/>
      <c r="ACQ27" s="253"/>
      <c r="ACR27" s="253"/>
      <c r="ACS27" s="253"/>
      <c r="ACT27" s="253"/>
      <c r="ACU27" s="253"/>
      <c r="ACV27" s="253"/>
      <c r="ACW27" s="253"/>
      <c r="ACX27" s="253"/>
      <c r="ACY27" s="253"/>
      <c r="ACZ27" s="253"/>
      <c r="ADA27" s="253"/>
      <c r="ADB27" s="253"/>
      <c r="ADC27" s="253"/>
      <c r="ADD27" s="253"/>
      <c r="ADE27" s="253"/>
      <c r="ADF27" s="253"/>
      <c r="ADG27" s="253"/>
      <c r="ADH27" s="253"/>
      <c r="ADI27" s="253"/>
      <c r="ADJ27" s="253"/>
      <c r="ADK27" s="253"/>
      <c r="ADL27" s="253"/>
      <c r="ADM27" s="253"/>
      <c r="ADN27" s="253"/>
      <c r="ADO27" s="253"/>
      <c r="ADP27" s="253"/>
      <c r="ADQ27" s="253"/>
      <c r="ADR27" s="253"/>
      <c r="ADS27" s="253"/>
      <c r="ADT27" s="253"/>
      <c r="ADU27" s="253"/>
      <c r="ADV27" s="253"/>
      <c r="ADW27" s="253"/>
      <c r="ADX27" s="253"/>
      <c r="ADY27" s="253"/>
      <c r="ADZ27" s="253"/>
      <c r="AEA27" s="253"/>
      <c r="AEB27" s="253"/>
      <c r="AEC27" s="253"/>
      <c r="AED27" s="253"/>
      <c r="AEE27" s="253"/>
      <c r="AEF27" s="253"/>
      <c r="AEG27" s="253"/>
      <c r="AEH27" s="253"/>
      <c r="AEI27" s="253"/>
      <c r="AEJ27" s="253"/>
      <c r="AEK27" s="253"/>
      <c r="AEL27" s="253"/>
      <c r="AEM27" s="253"/>
      <c r="AEN27" s="253"/>
      <c r="AEO27" s="253"/>
      <c r="AEP27" s="253"/>
      <c r="AEQ27" s="253"/>
      <c r="AER27" s="253"/>
      <c r="AES27" s="253"/>
      <c r="AET27" s="253"/>
      <c r="AEU27" s="253"/>
      <c r="AEV27" s="253"/>
      <c r="AEW27" s="253"/>
      <c r="AEX27" s="253"/>
      <c r="AEY27" s="253"/>
      <c r="AEZ27" s="253"/>
      <c r="AFA27" s="253"/>
      <c r="AFB27" s="253"/>
      <c r="AFC27" s="253"/>
      <c r="AFD27" s="253"/>
      <c r="AFE27" s="253"/>
      <c r="AFF27" s="253"/>
      <c r="AFG27" s="253"/>
      <c r="AFH27" s="253"/>
      <c r="AFI27" s="253"/>
      <c r="AFJ27" s="253"/>
      <c r="AFK27" s="253"/>
      <c r="AFL27" s="253"/>
      <c r="AFM27" s="253"/>
      <c r="AFN27" s="253"/>
      <c r="AFO27" s="253"/>
      <c r="AFP27" s="253"/>
      <c r="AFQ27" s="253"/>
      <c r="AFR27" s="253"/>
      <c r="AFS27" s="253"/>
      <c r="AFT27" s="253"/>
      <c r="AFU27" s="253"/>
      <c r="AFV27" s="253"/>
      <c r="AFW27" s="253"/>
      <c r="AFX27" s="253"/>
      <c r="AFY27" s="253"/>
      <c r="AFZ27" s="253"/>
      <c r="AGA27" s="253"/>
      <c r="AGB27" s="253"/>
      <c r="AGC27" s="253"/>
      <c r="AGD27" s="253"/>
      <c r="AGE27" s="253"/>
      <c r="AGF27" s="253"/>
      <c r="AGG27" s="253"/>
      <c r="AGH27" s="253"/>
      <c r="AGI27" s="253"/>
      <c r="AGJ27" s="253"/>
      <c r="AGK27" s="253"/>
      <c r="AGL27" s="253"/>
      <c r="AGM27" s="253"/>
      <c r="AGN27" s="253"/>
      <c r="AGO27" s="253"/>
      <c r="AGP27" s="253"/>
      <c r="AGQ27" s="253"/>
      <c r="AGR27" s="253"/>
      <c r="AGS27" s="253"/>
      <c r="AGT27" s="253"/>
      <c r="AGU27" s="253"/>
      <c r="AGV27" s="253"/>
      <c r="AGW27" s="253"/>
      <c r="AGX27" s="253"/>
      <c r="AGY27" s="253"/>
      <c r="AGZ27" s="253"/>
      <c r="AHA27" s="253"/>
      <c r="AHB27" s="253"/>
      <c r="AHC27" s="253"/>
      <c r="AHD27" s="253"/>
      <c r="AHE27" s="253"/>
      <c r="AHF27" s="253"/>
      <c r="AHG27" s="253"/>
      <c r="AHH27" s="253"/>
      <c r="AHI27" s="253"/>
      <c r="AHJ27" s="253"/>
      <c r="AHK27" s="253"/>
      <c r="AHL27" s="253"/>
      <c r="AHM27" s="253"/>
      <c r="AHN27" s="253"/>
      <c r="AHO27" s="253"/>
      <c r="AHP27" s="253"/>
      <c r="AHQ27" s="253"/>
      <c r="AHR27" s="253"/>
      <c r="AHS27" s="253"/>
      <c r="AHT27" s="253"/>
      <c r="AHU27" s="253"/>
      <c r="AHV27" s="253"/>
      <c r="AHW27" s="253"/>
      <c r="AHX27" s="253"/>
      <c r="AHY27" s="253"/>
      <c r="AHZ27" s="253"/>
      <c r="AIA27" s="253"/>
      <c r="AIB27" s="253"/>
      <c r="AIC27" s="253"/>
      <c r="AID27" s="253"/>
      <c r="AIE27" s="253"/>
      <c r="AIF27" s="253"/>
      <c r="AIG27" s="253"/>
      <c r="AIH27" s="253"/>
      <c r="AII27" s="253"/>
      <c r="AIJ27" s="253"/>
      <c r="AIK27" s="253"/>
      <c r="AIL27" s="253"/>
      <c r="AIM27" s="253"/>
      <c r="AIN27" s="253"/>
      <c r="AIO27" s="253"/>
      <c r="AIP27" s="253"/>
      <c r="AIQ27" s="253"/>
      <c r="AIR27" s="253"/>
      <c r="AIS27" s="253"/>
      <c r="AIT27" s="253"/>
      <c r="AIU27" s="253"/>
      <c r="AIV27" s="253"/>
      <c r="AIW27" s="253"/>
      <c r="AIX27" s="253"/>
      <c r="AIY27" s="253"/>
      <c r="AIZ27" s="253"/>
      <c r="AJA27" s="253"/>
      <c r="AJB27" s="253"/>
      <c r="AJC27" s="253"/>
      <c r="AJD27" s="253"/>
      <c r="AJE27" s="253"/>
      <c r="AJF27" s="253"/>
      <c r="AJG27" s="253"/>
      <c r="AJH27" s="253"/>
      <c r="AJI27" s="253"/>
      <c r="AJJ27" s="253"/>
      <c r="AJK27" s="253"/>
      <c r="AJL27" s="253"/>
      <c r="AJM27" s="253"/>
      <c r="AJN27" s="253"/>
      <c r="AJO27" s="253"/>
      <c r="AJP27" s="253"/>
      <c r="AJQ27" s="253"/>
      <c r="AJR27" s="253"/>
      <c r="AJS27" s="253"/>
      <c r="AJT27" s="253"/>
      <c r="AJU27" s="253"/>
      <c r="AJV27" s="253"/>
      <c r="AJW27" s="253"/>
      <c r="AJX27" s="253"/>
      <c r="AJY27" s="253"/>
      <c r="AJZ27" s="253"/>
      <c r="AKA27" s="253"/>
      <c r="AKB27" s="253"/>
      <c r="AKC27" s="253"/>
      <c r="AKD27" s="253"/>
      <c r="AKE27" s="253"/>
      <c r="AKF27" s="253"/>
      <c r="AKG27" s="253"/>
      <c r="AKH27" s="253"/>
      <c r="AKI27" s="253"/>
      <c r="AKJ27" s="253"/>
      <c r="AKK27" s="253"/>
      <c r="AKL27" s="253"/>
      <c r="AKM27" s="253"/>
      <c r="AKN27" s="253"/>
      <c r="AKO27" s="253"/>
      <c r="AKP27" s="253"/>
      <c r="AKQ27" s="253"/>
      <c r="AKR27" s="253"/>
      <c r="AKS27" s="253"/>
      <c r="AKT27" s="253"/>
      <c r="AKU27" s="253"/>
      <c r="AKV27" s="253"/>
      <c r="AKW27" s="253"/>
      <c r="AKX27" s="253"/>
      <c r="AKY27" s="253"/>
      <c r="AKZ27" s="253"/>
      <c r="ALA27" s="253"/>
      <c r="ALB27" s="253"/>
      <c r="ALC27" s="253"/>
      <c r="ALD27" s="253"/>
      <c r="ALE27" s="253"/>
      <c r="ALF27" s="253"/>
      <c r="ALG27" s="253"/>
      <c r="ALH27" s="253"/>
      <c r="ALI27" s="253"/>
      <c r="ALJ27" s="253"/>
      <c r="ALK27" s="253"/>
      <c r="ALL27" s="253"/>
      <c r="ALM27" s="253"/>
      <c r="ALN27" s="253"/>
      <c r="ALO27" s="253"/>
      <c r="ALP27" s="253"/>
      <c r="ALQ27" s="253"/>
      <c r="ALR27" s="253"/>
      <c r="ALS27" s="253"/>
      <c r="ALT27" s="253"/>
      <c r="ALU27" s="253"/>
      <c r="ALV27" s="253"/>
      <c r="ALW27" s="253"/>
      <c r="ALX27" s="253"/>
      <c r="ALY27" s="253"/>
      <c r="ALZ27" s="253"/>
      <c r="AMA27" s="253"/>
      <c r="AMB27" s="253"/>
      <c r="AMC27" s="253"/>
      <c r="AMD27" s="253"/>
      <c r="AME27" s="253"/>
      <c r="AMF27" s="253"/>
      <c r="AMG27" s="253"/>
      <c r="AMH27" s="253"/>
      <c r="AMI27" s="253"/>
      <c r="AMJ27" s="253"/>
    </row>
    <row r="28" spans="1:1024" s="252" customFormat="1" ht="11.25">
      <c r="A28" s="269" t="s">
        <v>154</v>
      </c>
      <c r="B28" s="270"/>
      <c r="C28" s="270"/>
      <c r="D28" s="270"/>
      <c r="F28" s="253"/>
      <c r="G28" s="253"/>
      <c r="H28" s="253"/>
      <c r="I28" s="253"/>
      <c r="J28" s="253"/>
      <c r="K28" s="253"/>
      <c r="L28" s="253"/>
      <c r="M28" s="253"/>
      <c r="N28" s="253"/>
      <c r="O28" s="253"/>
      <c r="P28" s="253"/>
      <c r="Q28" s="253"/>
      <c r="R28" s="253"/>
      <c r="S28" s="253"/>
      <c r="T28" s="253"/>
      <c r="U28" s="253"/>
      <c r="V28" s="253"/>
      <c r="W28" s="253"/>
      <c r="X28" s="253"/>
      <c r="Y28" s="253"/>
      <c r="Z28" s="253"/>
      <c r="AA28" s="253"/>
      <c r="AB28" s="253"/>
      <c r="AC28" s="253"/>
      <c r="AD28" s="253"/>
      <c r="AE28" s="253"/>
      <c r="AF28" s="253"/>
      <c r="AG28" s="253"/>
      <c r="AH28" s="253"/>
      <c r="AI28" s="253"/>
      <c r="AJ28" s="253"/>
      <c r="AK28" s="253"/>
      <c r="AL28" s="253"/>
      <c r="AM28" s="253"/>
      <c r="AN28" s="253"/>
      <c r="AO28" s="253"/>
      <c r="AP28" s="253"/>
      <c r="AQ28" s="253"/>
      <c r="AR28" s="253"/>
      <c r="AS28" s="253"/>
      <c r="AT28" s="253"/>
      <c r="AU28" s="253"/>
      <c r="AV28" s="253"/>
      <c r="AW28" s="253"/>
      <c r="AX28" s="253"/>
      <c r="AY28" s="253"/>
      <c r="AZ28" s="253"/>
      <c r="BA28" s="253"/>
      <c r="BB28" s="253"/>
      <c r="BC28" s="253"/>
      <c r="BD28" s="253"/>
      <c r="BE28" s="253"/>
      <c r="BF28" s="253"/>
      <c r="BG28" s="253"/>
      <c r="BH28" s="253"/>
      <c r="BI28" s="253"/>
      <c r="BJ28" s="253"/>
      <c r="BK28" s="253"/>
      <c r="BL28" s="253"/>
      <c r="BM28" s="253"/>
      <c r="BN28" s="253"/>
      <c r="BO28" s="253"/>
      <c r="BP28" s="253"/>
      <c r="BQ28" s="253"/>
      <c r="BR28" s="253"/>
      <c r="BS28" s="253"/>
      <c r="BT28" s="253"/>
      <c r="BU28" s="253"/>
      <c r="BV28" s="253"/>
      <c r="BW28" s="253"/>
      <c r="BX28" s="253"/>
      <c r="BY28" s="253"/>
      <c r="BZ28" s="253"/>
      <c r="CA28" s="253"/>
      <c r="CB28" s="253"/>
      <c r="CC28" s="253"/>
      <c r="CD28" s="253"/>
      <c r="CE28" s="253"/>
      <c r="CF28" s="253"/>
      <c r="CG28" s="253"/>
      <c r="CH28" s="253"/>
      <c r="CI28" s="253"/>
      <c r="CJ28" s="253"/>
      <c r="CK28" s="253"/>
      <c r="CL28" s="253"/>
      <c r="CM28" s="253"/>
      <c r="CN28" s="253"/>
      <c r="CO28" s="253"/>
      <c r="CP28" s="253"/>
      <c r="CQ28" s="253"/>
      <c r="CR28" s="253"/>
      <c r="CS28" s="253"/>
      <c r="CT28" s="253"/>
      <c r="CU28" s="253"/>
      <c r="CV28" s="253"/>
      <c r="CW28" s="253"/>
      <c r="CX28" s="253"/>
      <c r="CY28" s="253"/>
      <c r="CZ28" s="253"/>
      <c r="DA28" s="253"/>
      <c r="DB28" s="253"/>
      <c r="DC28" s="253"/>
      <c r="DD28" s="253"/>
      <c r="DE28" s="253"/>
      <c r="DF28" s="253"/>
      <c r="DG28" s="253"/>
      <c r="DH28" s="253"/>
      <c r="DI28" s="253"/>
      <c r="DJ28" s="253"/>
      <c r="DK28" s="253"/>
      <c r="DL28" s="253"/>
      <c r="DM28" s="253"/>
      <c r="DN28" s="253"/>
      <c r="DO28" s="253"/>
      <c r="DP28" s="253"/>
      <c r="DQ28" s="253"/>
      <c r="DR28" s="253"/>
      <c r="DS28" s="253"/>
      <c r="DT28" s="253"/>
      <c r="DU28" s="253"/>
      <c r="DV28" s="253"/>
      <c r="DW28" s="253"/>
      <c r="DX28" s="253"/>
      <c r="DY28" s="253"/>
      <c r="DZ28" s="253"/>
      <c r="EA28" s="253"/>
      <c r="EB28" s="253"/>
      <c r="EC28" s="253"/>
      <c r="ED28" s="253"/>
      <c r="EE28" s="253"/>
      <c r="EF28" s="253"/>
      <c r="EG28" s="253"/>
      <c r="EH28" s="253"/>
      <c r="EI28" s="253"/>
      <c r="EJ28" s="253"/>
      <c r="EK28" s="253"/>
      <c r="EL28" s="253"/>
      <c r="EM28" s="253"/>
      <c r="EN28" s="253"/>
      <c r="EO28" s="253"/>
      <c r="EP28" s="253"/>
      <c r="EQ28" s="253"/>
      <c r="ER28" s="253"/>
      <c r="ES28" s="253"/>
      <c r="ET28" s="253"/>
      <c r="EU28" s="253"/>
      <c r="EV28" s="253"/>
      <c r="EW28" s="253"/>
      <c r="EX28" s="253"/>
      <c r="EY28" s="253"/>
      <c r="EZ28" s="253"/>
      <c r="FA28" s="253"/>
      <c r="FB28" s="253"/>
      <c r="FC28" s="253"/>
      <c r="FD28" s="253"/>
      <c r="FE28" s="253"/>
      <c r="FF28" s="253"/>
      <c r="FG28" s="253"/>
      <c r="FH28" s="253"/>
      <c r="FI28" s="253"/>
      <c r="FJ28" s="253"/>
      <c r="FK28" s="253"/>
      <c r="FL28" s="253"/>
      <c r="FM28" s="253"/>
      <c r="FN28" s="253"/>
      <c r="FO28" s="253"/>
      <c r="FP28" s="253"/>
      <c r="FQ28" s="253"/>
      <c r="FR28" s="253"/>
      <c r="FS28" s="253"/>
      <c r="FT28" s="253"/>
      <c r="FU28" s="253"/>
      <c r="FV28" s="253"/>
      <c r="FW28" s="253"/>
      <c r="FX28" s="253"/>
      <c r="FY28" s="253"/>
      <c r="FZ28" s="253"/>
      <c r="GA28" s="253"/>
      <c r="GB28" s="253"/>
      <c r="GC28" s="253"/>
      <c r="GD28" s="253"/>
      <c r="GE28" s="253"/>
      <c r="GF28" s="253"/>
      <c r="GG28" s="253"/>
      <c r="GH28" s="253"/>
      <c r="GI28" s="253"/>
      <c r="GJ28" s="253"/>
      <c r="GK28" s="253"/>
      <c r="GL28" s="253"/>
      <c r="GM28" s="253"/>
      <c r="GN28" s="253"/>
      <c r="GO28" s="253"/>
      <c r="GP28" s="253"/>
      <c r="GQ28" s="253"/>
      <c r="GR28" s="253"/>
      <c r="GS28" s="253"/>
      <c r="GT28" s="253"/>
      <c r="GU28" s="253"/>
      <c r="GV28" s="253"/>
      <c r="GW28" s="253"/>
      <c r="GX28" s="253"/>
      <c r="GY28" s="253"/>
      <c r="GZ28" s="253"/>
      <c r="HA28" s="253"/>
      <c r="HB28" s="253"/>
      <c r="HC28" s="253"/>
      <c r="HD28" s="253"/>
      <c r="HE28" s="253"/>
      <c r="HF28" s="253"/>
      <c r="HG28" s="253"/>
      <c r="HH28" s="253"/>
      <c r="HI28" s="253"/>
      <c r="HJ28" s="253"/>
      <c r="HK28" s="253"/>
      <c r="HL28" s="253"/>
      <c r="HM28" s="253"/>
      <c r="HN28" s="253"/>
      <c r="HO28" s="253"/>
      <c r="HP28" s="253"/>
      <c r="HQ28" s="253"/>
      <c r="HR28" s="253"/>
      <c r="HS28" s="253"/>
      <c r="HT28" s="253"/>
      <c r="HU28" s="253"/>
      <c r="HV28" s="253"/>
      <c r="HW28" s="253"/>
      <c r="HX28" s="253"/>
      <c r="HY28" s="253"/>
      <c r="HZ28" s="253"/>
      <c r="IA28" s="253"/>
      <c r="IB28" s="253"/>
      <c r="IC28" s="253"/>
      <c r="ID28" s="253"/>
      <c r="IE28" s="253"/>
      <c r="IF28" s="253"/>
      <c r="IG28" s="253"/>
      <c r="IH28" s="253"/>
      <c r="II28" s="253"/>
      <c r="IJ28" s="253"/>
      <c r="IK28" s="253"/>
      <c r="IL28" s="253"/>
      <c r="IM28" s="253"/>
      <c r="IN28" s="253"/>
      <c r="IO28" s="253"/>
      <c r="IP28" s="253"/>
      <c r="IQ28" s="253"/>
      <c r="IR28" s="253"/>
      <c r="IS28" s="253"/>
      <c r="IT28" s="253"/>
      <c r="IU28" s="253"/>
      <c r="IV28" s="253"/>
      <c r="IW28" s="253"/>
      <c r="IX28" s="253"/>
      <c r="IY28" s="253"/>
      <c r="IZ28" s="253"/>
      <c r="JA28" s="253"/>
      <c r="JB28" s="253"/>
      <c r="JC28" s="253"/>
      <c r="JD28" s="253"/>
      <c r="JE28" s="253"/>
      <c r="JF28" s="253"/>
      <c r="JG28" s="253"/>
      <c r="JH28" s="253"/>
      <c r="JI28" s="253"/>
      <c r="JJ28" s="253"/>
      <c r="JK28" s="253"/>
      <c r="JL28" s="253"/>
      <c r="JM28" s="253"/>
      <c r="JN28" s="253"/>
      <c r="JO28" s="253"/>
      <c r="JP28" s="253"/>
      <c r="JQ28" s="253"/>
      <c r="JR28" s="253"/>
      <c r="JS28" s="253"/>
      <c r="JT28" s="253"/>
      <c r="JU28" s="253"/>
      <c r="JV28" s="253"/>
      <c r="JW28" s="253"/>
      <c r="JX28" s="253"/>
      <c r="JY28" s="253"/>
      <c r="JZ28" s="253"/>
      <c r="KA28" s="253"/>
      <c r="KB28" s="253"/>
      <c r="KC28" s="253"/>
      <c r="KD28" s="253"/>
      <c r="KE28" s="253"/>
      <c r="KF28" s="253"/>
      <c r="KG28" s="253"/>
      <c r="KH28" s="253"/>
      <c r="KI28" s="253"/>
      <c r="KJ28" s="253"/>
      <c r="KK28" s="253"/>
      <c r="KL28" s="253"/>
      <c r="KM28" s="253"/>
      <c r="KN28" s="253"/>
      <c r="KO28" s="253"/>
      <c r="KP28" s="253"/>
      <c r="KQ28" s="253"/>
      <c r="KR28" s="253"/>
      <c r="KS28" s="253"/>
      <c r="KT28" s="253"/>
      <c r="KU28" s="253"/>
      <c r="KV28" s="253"/>
      <c r="KW28" s="253"/>
      <c r="KX28" s="253"/>
      <c r="KY28" s="253"/>
      <c r="KZ28" s="253"/>
      <c r="LA28" s="253"/>
      <c r="LB28" s="253"/>
      <c r="LC28" s="253"/>
      <c r="LD28" s="253"/>
      <c r="LE28" s="253"/>
      <c r="LF28" s="253"/>
      <c r="LG28" s="253"/>
      <c r="LH28" s="253"/>
      <c r="LI28" s="253"/>
      <c r="LJ28" s="253"/>
      <c r="LK28" s="253"/>
      <c r="LL28" s="253"/>
      <c r="LM28" s="253"/>
      <c r="LN28" s="253"/>
      <c r="LO28" s="253"/>
      <c r="LP28" s="253"/>
      <c r="LQ28" s="253"/>
      <c r="LR28" s="253"/>
      <c r="LS28" s="253"/>
      <c r="LT28" s="253"/>
      <c r="LU28" s="253"/>
      <c r="LV28" s="253"/>
      <c r="LW28" s="253"/>
      <c r="LX28" s="253"/>
      <c r="LY28" s="253"/>
      <c r="LZ28" s="253"/>
      <c r="MA28" s="253"/>
      <c r="MB28" s="253"/>
      <c r="MC28" s="253"/>
      <c r="MD28" s="253"/>
      <c r="ME28" s="253"/>
      <c r="MF28" s="253"/>
      <c r="MG28" s="253"/>
      <c r="MH28" s="253"/>
      <c r="MI28" s="253"/>
      <c r="MJ28" s="253"/>
      <c r="MK28" s="253"/>
      <c r="ML28" s="253"/>
      <c r="MM28" s="253"/>
      <c r="MN28" s="253"/>
      <c r="MO28" s="253"/>
      <c r="MP28" s="253"/>
      <c r="MQ28" s="253"/>
      <c r="MR28" s="253"/>
      <c r="MS28" s="253"/>
      <c r="MT28" s="253"/>
      <c r="MU28" s="253"/>
      <c r="MV28" s="253"/>
      <c r="MW28" s="253"/>
      <c r="MX28" s="253"/>
      <c r="MY28" s="253"/>
      <c r="MZ28" s="253"/>
      <c r="NA28" s="253"/>
      <c r="NB28" s="253"/>
      <c r="NC28" s="253"/>
      <c r="ND28" s="253"/>
      <c r="NE28" s="253"/>
      <c r="NF28" s="253"/>
      <c r="NG28" s="253"/>
      <c r="NH28" s="253"/>
      <c r="NI28" s="253"/>
      <c r="NJ28" s="253"/>
      <c r="NK28" s="253"/>
      <c r="NL28" s="253"/>
      <c r="NM28" s="253"/>
      <c r="NN28" s="253"/>
      <c r="NO28" s="253"/>
      <c r="NP28" s="253"/>
      <c r="NQ28" s="253"/>
      <c r="NR28" s="253"/>
      <c r="NS28" s="253"/>
      <c r="NT28" s="253"/>
      <c r="NU28" s="253"/>
      <c r="NV28" s="253"/>
      <c r="NW28" s="253"/>
      <c r="NX28" s="253"/>
      <c r="NY28" s="253"/>
      <c r="NZ28" s="253"/>
      <c r="OA28" s="253"/>
      <c r="OB28" s="253"/>
      <c r="OC28" s="253"/>
      <c r="OD28" s="253"/>
      <c r="OE28" s="253"/>
      <c r="OF28" s="253"/>
      <c r="OG28" s="253"/>
      <c r="OH28" s="253"/>
      <c r="OI28" s="253"/>
      <c r="OJ28" s="253"/>
      <c r="OK28" s="253"/>
      <c r="OL28" s="253"/>
      <c r="OM28" s="253"/>
      <c r="ON28" s="253"/>
      <c r="OO28" s="253"/>
      <c r="OP28" s="253"/>
      <c r="OQ28" s="253"/>
      <c r="OR28" s="253"/>
      <c r="OS28" s="253"/>
      <c r="OT28" s="253"/>
      <c r="OU28" s="253"/>
      <c r="OV28" s="253"/>
      <c r="OW28" s="253"/>
      <c r="OX28" s="253"/>
      <c r="OY28" s="253"/>
      <c r="OZ28" s="253"/>
      <c r="PA28" s="253"/>
      <c r="PB28" s="253"/>
      <c r="PC28" s="253"/>
      <c r="PD28" s="253"/>
      <c r="PE28" s="253"/>
      <c r="PF28" s="253"/>
      <c r="PG28" s="253"/>
      <c r="PH28" s="253"/>
      <c r="PI28" s="253"/>
      <c r="PJ28" s="253"/>
      <c r="PK28" s="253"/>
      <c r="PL28" s="253"/>
      <c r="PM28" s="253"/>
      <c r="PN28" s="253"/>
      <c r="PO28" s="253"/>
      <c r="PP28" s="253"/>
      <c r="PQ28" s="253"/>
      <c r="PR28" s="253"/>
      <c r="PS28" s="253"/>
      <c r="PT28" s="253"/>
      <c r="PU28" s="253"/>
      <c r="PV28" s="253"/>
      <c r="PW28" s="253"/>
      <c r="PX28" s="253"/>
      <c r="PY28" s="253"/>
      <c r="PZ28" s="253"/>
      <c r="QA28" s="253"/>
      <c r="QB28" s="253"/>
      <c r="QC28" s="253"/>
      <c r="QD28" s="253"/>
      <c r="QE28" s="253"/>
      <c r="QF28" s="253"/>
      <c r="QG28" s="253"/>
      <c r="QH28" s="253"/>
      <c r="QI28" s="253"/>
      <c r="QJ28" s="253"/>
      <c r="QK28" s="253"/>
      <c r="QL28" s="253"/>
      <c r="QM28" s="253"/>
      <c r="QN28" s="253"/>
      <c r="QO28" s="253"/>
      <c r="QP28" s="253"/>
      <c r="QQ28" s="253"/>
      <c r="QR28" s="253"/>
      <c r="QS28" s="253"/>
      <c r="QT28" s="253"/>
      <c r="QU28" s="253"/>
      <c r="QV28" s="253"/>
      <c r="QW28" s="253"/>
      <c r="QX28" s="253"/>
      <c r="QY28" s="253"/>
      <c r="QZ28" s="253"/>
      <c r="RA28" s="253"/>
      <c r="RB28" s="253"/>
      <c r="RC28" s="253"/>
      <c r="RD28" s="253"/>
      <c r="RE28" s="253"/>
      <c r="RF28" s="253"/>
      <c r="RG28" s="253"/>
      <c r="RH28" s="253"/>
      <c r="RI28" s="253"/>
      <c r="RJ28" s="253"/>
      <c r="RK28" s="253"/>
      <c r="RL28" s="253"/>
      <c r="RM28" s="253"/>
      <c r="RN28" s="253"/>
      <c r="RO28" s="253"/>
      <c r="RP28" s="253"/>
      <c r="RQ28" s="253"/>
      <c r="RR28" s="253"/>
      <c r="RS28" s="253"/>
      <c r="RT28" s="253"/>
      <c r="RU28" s="253"/>
      <c r="RV28" s="253"/>
      <c r="RW28" s="253"/>
      <c r="RX28" s="253"/>
      <c r="RY28" s="253"/>
      <c r="RZ28" s="253"/>
      <c r="SA28" s="253"/>
      <c r="SB28" s="253"/>
      <c r="SC28" s="253"/>
      <c r="SD28" s="253"/>
      <c r="SE28" s="253"/>
      <c r="SF28" s="253"/>
      <c r="SG28" s="253"/>
      <c r="SH28" s="253"/>
      <c r="SI28" s="253"/>
      <c r="SJ28" s="253"/>
      <c r="SK28" s="253"/>
      <c r="SL28" s="253"/>
      <c r="SM28" s="253"/>
      <c r="SN28" s="253"/>
      <c r="SO28" s="253"/>
      <c r="SP28" s="253"/>
      <c r="SQ28" s="253"/>
      <c r="SR28" s="253"/>
      <c r="SS28" s="253"/>
      <c r="ST28" s="253"/>
      <c r="SU28" s="253"/>
      <c r="SV28" s="253"/>
      <c r="SW28" s="253"/>
      <c r="SX28" s="253"/>
      <c r="SY28" s="253"/>
      <c r="SZ28" s="253"/>
      <c r="TA28" s="253"/>
      <c r="TB28" s="253"/>
      <c r="TC28" s="253"/>
      <c r="TD28" s="253"/>
      <c r="TE28" s="253"/>
      <c r="TF28" s="253"/>
      <c r="TG28" s="253"/>
      <c r="TH28" s="253"/>
      <c r="TI28" s="253"/>
      <c r="TJ28" s="253"/>
      <c r="TK28" s="253"/>
      <c r="TL28" s="253"/>
      <c r="TM28" s="253"/>
      <c r="TN28" s="253"/>
      <c r="TO28" s="253"/>
      <c r="TP28" s="253"/>
      <c r="TQ28" s="253"/>
      <c r="TR28" s="253"/>
      <c r="TS28" s="253"/>
      <c r="TT28" s="253"/>
      <c r="TU28" s="253"/>
      <c r="TV28" s="253"/>
      <c r="TW28" s="253"/>
      <c r="TX28" s="253"/>
      <c r="TY28" s="253"/>
      <c r="TZ28" s="253"/>
      <c r="UA28" s="253"/>
      <c r="UB28" s="253"/>
      <c r="UC28" s="253"/>
      <c r="UD28" s="253"/>
      <c r="UE28" s="253"/>
      <c r="UF28" s="253"/>
      <c r="UG28" s="253"/>
      <c r="UH28" s="253"/>
      <c r="UI28" s="253"/>
      <c r="UJ28" s="253"/>
      <c r="UK28" s="253"/>
      <c r="UL28" s="253"/>
      <c r="UM28" s="253"/>
      <c r="UN28" s="253"/>
      <c r="UO28" s="253"/>
      <c r="UP28" s="253"/>
      <c r="UQ28" s="253"/>
      <c r="UR28" s="253"/>
      <c r="US28" s="253"/>
      <c r="UT28" s="253"/>
      <c r="UU28" s="253"/>
      <c r="UV28" s="253"/>
      <c r="UW28" s="253"/>
      <c r="UX28" s="253"/>
      <c r="UY28" s="253"/>
      <c r="UZ28" s="253"/>
      <c r="VA28" s="253"/>
      <c r="VB28" s="253"/>
      <c r="VC28" s="253"/>
      <c r="VD28" s="253"/>
      <c r="VE28" s="253"/>
      <c r="VF28" s="253"/>
      <c r="VG28" s="253"/>
      <c r="VH28" s="253"/>
      <c r="VI28" s="253"/>
      <c r="VJ28" s="253"/>
      <c r="VK28" s="253"/>
      <c r="VL28" s="253"/>
      <c r="VM28" s="253"/>
      <c r="VN28" s="253"/>
      <c r="VO28" s="253"/>
      <c r="VP28" s="253"/>
      <c r="VQ28" s="253"/>
      <c r="VR28" s="253"/>
      <c r="VS28" s="253"/>
      <c r="VT28" s="253"/>
      <c r="VU28" s="253"/>
      <c r="VV28" s="253"/>
      <c r="VW28" s="253"/>
      <c r="VX28" s="253"/>
      <c r="VY28" s="253"/>
      <c r="VZ28" s="253"/>
      <c r="WA28" s="253"/>
      <c r="WB28" s="253"/>
      <c r="WC28" s="253"/>
      <c r="WD28" s="253"/>
      <c r="WE28" s="253"/>
      <c r="WF28" s="253"/>
      <c r="WG28" s="253"/>
      <c r="WH28" s="253"/>
      <c r="WI28" s="253"/>
      <c r="WJ28" s="253"/>
      <c r="WK28" s="253"/>
      <c r="WL28" s="253"/>
      <c r="WM28" s="253"/>
      <c r="WN28" s="253"/>
      <c r="WO28" s="253"/>
      <c r="WP28" s="253"/>
      <c r="WQ28" s="253"/>
      <c r="WR28" s="253"/>
      <c r="WS28" s="253"/>
      <c r="WT28" s="253"/>
      <c r="WU28" s="253"/>
      <c r="WV28" s="253"/>
      <c r="WW28" s="253"/>
      <c r="WX28" s="253"/>
      <c r="WY28" s="253"/>
      <c r="WZ28" s="253"/>
      <c r="XA28" s="253"/>
      <c r="XB28" s="253"/>
      <c r="XC28" s="253"/>
      <c r="XD28" s="253"/>
      <c r="XE28" s="253"/>
      <c r="XF28" s="253"/>
      <c r="XG28" s="253"/>
      <c r="XH28" s="253"/>
      <c r="XI28" s="253"/>
      <c r="XJ28" s="253"/>
      <c r="XK28" s="253"/>
      <c r="XL28" s="253"/>
      <c r="XM28" s="253"/>
      <c r="XN28" s="253"/>
      <c r="XO28" s="253"/>
      <c r="XP28" s="253"/>
      <c r="XQ28" s="253"/>
      <c r="XR28" s="253"/>
      <c r="XS28" s="253"/>
      <c r="XT28" s="253"/>
      <c r="XU28" s="253"/>
      <c r="XV28" s="253"/>
      <c r="XW28" s="253"/>
      <c r="XX28" s="253"/>
      <c r="XY28" s="253"/>
      <c r="XZ28" s="253"/>
      <c r="YA28" s="253"/>
      <c r="YB28" s="253"/>
      <c r="YC28" s="253"/>
      <c r="YD28" s="253"/>
      <c r="YE28" s="253"/>
      <c r="YF28" s="253"/>
      <c r="YG28" s="253"/>
      <c r="YH28" s="253"/>
      <c r="YI28" s="253"/>
      <c r="YJ28" s="253"/>
      <c r="YK28" s="253"/>
      <c r="YL28" s="253"/>
      <c r="YM28" s="253"/>
      <c r="YN28" s="253"/>
      <c r="YO28" s="253"/>
      <c r="YP28" s="253"/>
      <c r="YQ28" s="253"/>
      <c r="YR28" s="253"/>
      <c r="YS28" s="253"/>
      <c r="YT28" s="253"/>
      <c r="YU28" s="253"/>
      <c r="YV28" s="253"/>
      <c r="YW28" s="253"/>
      <c r="YX28" s="253"/>
      <c r="YY28" s="253"/>
      <c r="YZ28" s="253"/>
      <c r="ZA28" s="253"/>
      <c r="ZB28" s="253"/>
      <c r="ZC28" s="253"/>
      <c r="ZD28" s="253"/>
      <c r="ZE28" s="253"/>
      <c r="ZF28" s="253"/>
      <c r="ZG28" s="253"/>
      <c r="ZH28" s="253"/>
      <c r="ZI28" s="253"/>
      <c r="ZJ28" s="253"/>
      <c r="ZK28" s="253"/>
      <c r="ZL28" s="253"/>
      <c r="ZM28" s="253"/>
      <c r="ZN28" s="253"/>
      <c r="ZO28" s="253"/>
      <c r="ZP28" s="253"/>
      <c r="ZQ28" s="253"/>
      <c r="ZR28" s="253"/>
      <c r="ZS28" s="253"/>
      <c r="ZT28" s="253"/>
      <c r="ZU28" s="253"/>
      <c r="ZV28" s="253"/>
      <c r="ZW28" s="253"/>
      <c r="ZX28" s="253"/>
      <c r="ZY28" s="253"/>
      <c r="ZZ28" s="253"/>
      <c r="AAA28" s="253"/>
      <c r="AAB28" s="253"/>
      <c r="AAC28" s="253"/>
      <c r="AAD28" s="253"/>
      <c r="AAE28" s="253"/>
      <c r="AAF28" s="253"/>
      <c r="AAG28" s="253"/>
      <c r="AAH28" s="253"/>
      <c r="AAI28" s="253"/>
      <c r="AAJ28" s="253"/>
      <c r="AAK28" s="253"/>
      <c r="AAL28" s="253"/>
      <c r="AAM28" s="253"/>
      <c r="AAN28" s="253"/>
      <c r="AAO28" s="253"/>
      <c r="AAP28" s="253"/>
      <c r="AAQ28" s="253"/>
      <c r="AAR28" s="253"/>
      <c r="AAS28" s="253"/>
      <c r="AAT28" s="253"/>
      <c r="AAU28" s="253"/>
      <c r="AAV28" s="253"/>
      <c r="AAW28" s="253"/>
      <c r="AAX28" s="253"/>
      <c r="AAY28" s="253"/>
      <c r="AAZ28" s="253"/>
      <c r="ABA28" s="253"/>
      <c r="ABB28" s="253"/>
      <c r="ABC28" s="253"/>
      <c r="ABD28" s="253"/>
      <c r="ABE28" s="253"/>
      <c r="ABF28" s="253"/>
      <c r="ABG28" s="253"/>
      <c r="ABH28" s="253"/>
      <c r="ABI28" s="253"/>
      <c r="ABJ28" s="253"/>
      <c r="ABK28" s="253"/>
      <c r="ABL28" s="253"/>
      <c r="ABM28" s="253"/>
      <c r="ABN28" s="253"/>
      <c r="ABO28" s="253"/>
      <c r="ABP28" s="253"/>
      <c r="ABQ28" s="253"/>
      <c r="ABR28" s="253"/>
      <c r="ABS28" s="253"/>
      <c r="ABT28" s="253"/>
      <c r="ABU28" s="253"/>
      <c r="ABV28" s="253"/>
      <c r="ABW28" s="253"/>
      <c r="ABX28" s="253"/>
      <c r="ABY28" s="253"/>
      <c r="ABZ28" s="253"/>
      <c r="ACA28" s="253"/>
      <c r="ACB28" s="253"/>
      <c r="ACC28" s="253"/>
      <c r="ACD28" s="253"/>
      <c r="ACE28" s="253"/>
      <c r="ACF28" s="253"/>
      <c r="ACG28" s="253"/>
      <c r="ACH28" s="253"/>
      <c r="ACI28" s="253"/>
      <c r="ACJ28" s="253"/>
      <c r="ACK28" s="253"/>
      <c r="ACL28" s="253"/>
      <c r="ACM28" s="253"/>
      <c r="ACN28" s="253"/>
      <c r="ACO28" s="253"/>
      <c r="ACP28" s="253"/>
      <c r="ACQ28" s="253"/>
      <c r="ACR28" s="253"/>
      <c r="ACS28" s="253"/>
      <c r="ACT28" s="253"/>
      <c r="ACU28" s="253"/>
      <c r="ACV28" s="253"/>
      <c r="ACW28" s="253"/>
      <c r="ACX28" s="253"/>
      <c r="ACY28" s="253"/>
      <c r="ACZ28" s="253"/>
      <c r="ADA28" s="253"/>
      <c r="ADB28" s="253"/>
      <c r="ADC28" s="253"/>
      <c r="ADD28" s="253"/>
      <c r="ADE28" s="253"/>
      <c r="ADF28" s="253"/>
      <c r="ADG28" s="253"/>
      <c r="ADH28" s="253"/>
      <c r="ADI28" s="253"/>
      <c r="ADJ28" s="253"/>
      <c r="ADK28" s="253"/>
      <c r="ADL28" s="253"/>
      <c r="ADM28" s="253"/>
      <c r="ADN28" s="253"/>
      <c r="ADO28" s="253"/>
      <c r="ADP28" s="253"/>
      <c r="ADQ28" s="253"/>
      <c r="ADR28" s="253"/>
      <c r="ADS28" s="253"/>
      <c r="ADT28" s="253"/>
      <c r="ADU28" s="253"/>
      <c r="ADV28" s="253"/>
      <c r="ADW28" s="253"/>
      <c r="ADX28" s="253"/>
      <c r="ADY28" s="253"/>
      <c r="ADZ28" s="253"/>
      <c r="AEA28" s="253"/>
      <c r="AEB28" s="253"/>
      <c r="AEC28" s="253"/>
      <c r="AED28" s="253"/>
      <c r="AEE28" s="253"/>
      <c r="AEF28" s="253"/>
      <c r="AEG28" s="253"/>
      <c r="AEH28" s="253"/>
      <c r="AEI28" s="253"/>
      <c r="AEJ28" s="253"/>
      <c r="AEK28" s="253"/>
      <c r="AEL28" s="253"/>
      <c r="AEM28" s="253"/>
      <c r="AEN28" s="253"/>
      <c r="AEO28" s="253"/>
      <c r="AEP28" s="253"/>
      <c r="AEQ28" s="253"/>
      <c r="AER28" s="253"/>
      <c r="AES28" s="253"/>
      <c r="AET28" s="253"/>
      <c r="AEU28" s="253"/>
      <c r="AEV28" s="253"/>
      <c r="AEW28" s="253"/>
      <c r="AEX28" s="253"/>
      <c r="AEY28" s="253"/>
      <c r="AEZ28" s="253"/>
      <c r="AFA28" s="253"/>
      <c r="AFB28" s="253"/>
      <c r="AFC28" s="253"/>
      <c r="AFD28" s="253"/>
      <c r="AFE28" s="253"/>
      <c r="AFF28" s="253"/>
      <c r="AFG28" s="253"/>
      <c r="AFH28" s="253"/>
      <c r="AFI28" s="253"/>
      <c r="AFJ28" s="253"/>
      <c r="AFK28" s="253"/>
      <c r="AFL28" s="253"/>
      <c r="AFM28" s="253"/>
      <c r="AFN28" s="253"/>
      <c r="AFO28" s="253"/>
      <c r="AFP28" s="253"/>
      <c r="AFQ28" s="253"/>
      <c r="AFR28" s="253"/>
      <c r="AFS28" s="253"/>
      <c r="AFT28" s="253"/>
      <c r="AFU28" s="253"/>
      <c r="AFV28" s="253"/>
      <c r="AFW28" s="253"/>
      <c r="AFX28" s="253"/>
      <c r="AFY28" s="253"/>
      <c r="AFZ28" s="253"/>
      <c r="AGA28" s="253"/>
      <c r="AGB28" s="253"/>
      <c r="AGC28" s="253"/>
      <c r="AGD28" s="253"/>
      <c r="AGE28" s="253"/>
      <c r="AGF28" s="253"/>
      <c r="AGG28" s="253"/>
      <c r="AGH28" s="253"/>
      <c r="AGI28" s="253"/>
      <c r="AGJ28" s="253"/>
      <c r="AGK28" s="253"/>
      <c r="AGL28" s="253"/>
      <c r="AGM28" s="253"/>
      <c r="AGN28" s="253"/>
      <c r="AGO28" s="253"/>
      <c r="AGP28" s="253"/>
      <c r="AGQ28" s="253"/>
      <c r="AGR28" s="253"/>
      <c r="AGS28" s="253"/>
      <c r="AGT28" s="253"/>
      <c r="AGU28" s="253"/>
      <c r="AGV28" s="253"/>
      <c r="AGW28" s="253"/>
      <c r="AGX28" s="253"/>
      <c r="AGY28" s="253"/>
      <c r="AGZ28" s="253"/>
      <c r="AHA28" s="253"/>
      <c r="AHB28" s="253"/>
      <c r="AHC28" s="253"/>
      <c r="AHD28" s="253"/>
      <c r="AHE28" s="253"/>
      <c r="AHF28" s="253"/>
      <c r="AHG28" s="253"/>
      <c r="AHH28" s="253"/>
      <c r="AHI28" s="253"/>
      <c r="AHJ28" s="253"/>
      <c r="AHK28" s="253"/>
      <c r="AHL28" s="253"/>
      <c r="AHM28" s="253"/>
      <c r="AHN28" s="253"/>
      <c r="AHO28" s="253"/>
      <c r="AHP28" s="253"/>
      <c r="AHQ28" s="253"/>
      <c r="AHR28" s="253"/>
      <c r="AHS28" s="253"/>
      <c r="AHT28" s="253"/>
      <c r="AHU28" s="253"/>
      <c r="AHV28" s="253"/>
      <c r="AHW28" s="253"/>
      <c r="AHX28" s="253"/>
      <c r="AHY28" s="253"/>
      <c r="AHZ28" s="253"/>
      <c r="AIA28" s="253"/>
      <c r="AIB28" s="253"/>
      <c r="AIC28" s="253"/>
      <c r="AID28" s="253"/>
      <c r="AIE28" s="253"/>
      <c r="AIF28" s="253"/>
      <c r="AIG28" s="253"/>
      <c r="AIH28" s="253"/>
      <c r="AII28" s="253"/>
      <c r="AIJ28" s="253"/>
      <c r="AIK28" s="253"/>
      <c r="AIL28" s="253"/>
      <c r="AIM28" s="253"/>
      <c r="AIN28" s="253"/>
      <c r="AIO28" s="253"/>
      <c r="AIP28" s="253"/>
      <c r="AIQ28" s="253"/>
      <c r="AIR28" s="253"/>
      <c r="AIS28" s="253"/>
      <c r="AIT28" s="253"/>
      <c r="AIU28" s="253"/>
      <c r="AIV28" s="253"/>
      <c r="AIW28" s="253"/>
      <c r="AIX28" s="253"/>
      <c r="AIY28" s="253"/>
      <c r="AIZ28" s="253"/>
      <c r="AJA28" s="253"/>
      <c r="AJB28" s="253"/>
      <c r="AJC28" s="253"/>
      <c r="AJD28" s="253"/>
      <c r="AJE28" s="253"/>
      <c r="AJF28" s="253"/>
      <c r="AJG28" s="253"/>
      <c r="AJH28" s="253"/>
      <c r="AJI28" s="253"/>
      <c r="AJJ28" s="253"/>
      <c r="AJK28" s="253"/>
      <c r="AJL28" s="253"/>
      <c r="AJM28" s="253"/>
      <c r="AJN28" s="253"/>
      <c r="AJO28" s="253"/>
      <c r="AJP28" s="253"/>
      <c r="AJQ28" s="253"/>
      <c r="AJR28" s="253"/>
      <c r="AJS28" s="253"/>
      <c r="AJT28" s="253"/>
      <c r="AJU28" s="253"/>
      <c r="AJV28" s="253"/>
      <c r="AJW28" s="253"/>
      <c r="AJX28" s="253"/>
      <c r="AJY28" s="253"/>
      <c r="AJZ28" s="253"/>
      <c r="AKA28" s="253"/>
      <c r="AKB28" s="253"/>
      <c r="AKC28" s="253"/>
      <c r="AKD28" s="253"/>
      <c r="AKE28" s="253"/>
      <c r="AKF28" s="253"/>
      <c r="AKG28" s="253"/>
      <c r="AKH28" s="253"/>
      <c r="AKI28" s="253"/>
      <c r="AKJ28" s="253"/>
      <c r="AKK28" s="253"/>
      <c r="AKL28" s="253"/>
      <c r="AKM28" s="253"/>
      <c r="AKN28" s="253"/>
      <c r="AKO28" s="253"/>
      <c r="AKP28" s="253"/>
      <c r="AKQ28" s="253"/>
      <c r="AKR28" s="253"/>
      <c r="AKS28" s="253"/>
      <c r="AKT28" s="253"/>
      <c r="AKU28" s="253"/>
      <c r="AKV28" s="253"/>
      <c r="AKW28" s="253"/>
      <c r="AKX28" s="253"/>
      <c r="AKY28" s="253"/>
      <c r="AKZ28" s="253"/>
      <c r="ALA28" s="253"/>
      <c r="ALB28" s="253"/>
      <c r="ALC28" s="253"/>
      <c r="ALD28" s="253"/>
      <c r="ALE28" s="253"/>
      <c r="ALF28" s="253"/>
      <c r="ALG28" s="253"/>
      <c r="ALH28" s="253"/>
      <c r="ALI28" s="253"/>
      <c r="ALJ28" s="253"/>
      <c r="ALK28" s="253"/>
      <c r="ALL28" s="253"/>
      <c r="ALM28" s="253"/>
      <c r="ALN28" s="253"/>
      <c r="ALO28" s="253"/>
      <c r="ALP28" s="253"/>
      <c r="ALQ28" s="253"/>
      <c r="ALR28" s="253"/>
      <c r="ALS28" s="253"/>
      <c r="ALT28" s="253"/>
      <c r="ALU28" s="253"/>
      <c r="ALV28" s="253"/>
      <c r="ALW28" s="253"/>
      <c r="ALX28" s="253"/>
      <c r="ALY28" s="253"/>
      <c r="ALZ28" s="253"/>
      <c r="AMA28" s="253"/>
      <c r="AMB28" s="253"/>
      <c r="AMC28" s="253"/>
      <c r="AMD28" s="253"/>
      <c r="AME28" s="253"/>
      <c r="AMF28" s="253"/>
      <c r="AMG28" s="253"/>
      <c r="AMH28" s="253"/>
      <c r="AMI28" s="253"/>
      <c r="AMJ28" s="253"/>
    </row>
    <row r="29" spans="1:1024" s="252" customFormat="1" ht="11.25">
      <c r="A29" s="269" t="s">
        <v>156</v>
      </c>
      <c r="B29" s="270"/>
      <c r="C29" s="270"/>
      <c r="D29" s="270"/>
      <c r="F29" s="253"/>
      <c r="G29" s="253"/>
      <c r="H29" s="253"/>
      <c r="I29" s="253"/>
      <c r="J29" s="253"/>
      <c r="K29" s="253"/>
      <c r="L29" s="253"/>
      <c r="M29" s="253"/>
      <c r="N29" s="253"/>
      <c r="O29" s="253"/>
      <c r="P29" s="253"/>
      <c r="Q29" s="253"/>
      <c r="R29" s="253"/>
      <c r="S29" s="253"/>
      <c r="T29" s="253"/>
      <c r="U29" s="253"/>
      <c r="V29" s="253"/>
      <c r="W29" s="253"/>
      <c r="X29" s="253"/>
      <c r="Y29" s="253"/>
      <c r="Z29" s="253"/>
      <c r="AA29" s="253"/>
      <c r="AB29" s="253"/>
      <c r="AC29" s="253"/>
      <c r="AD29" s="253"/>
      <c r="AE29" s="253"/>
      <c r="AF29" s="253"/>
      <c r="AG29" s="253"/>
      <c r="AH29" s="253"/>
      <c r="AI29" s="253"/>
      <c r="AJ29" s="253"/>
      <c r="AK29" s="253"/>
      <c r="AL29" s="253"/>
      <c r="AM29" s="253"/>
      <c r="AN29" s="253"/>
      <c r="AO29" s="253"/>
      <c r="AP29" s="253"/>
      <c r="AQ29" s="253"/>
      <c r="AR29" s="253"/>
      <c r="AS29" s="253"/>
      <c r="AT29" s="253"/>
      <c r="AU29" s="253"/>
      <c r="AV29" s="253"/>
      <c r="AW29" s="253"/>
      <c r="AX29" s="253"/>
      <c r="AY29" s="253"/>
      <c r="AZ29" s="253"/>
      <c r="BA29" s="253"/>
      <c r="BB29" s="253"/>
      <c r="BC29" s="253"/>
      <c r="BD29" s="253"/>
      <c r="BE29" s="253"/>
      <c r="BF29" s="253"/>
      <c r="BG29" s="253"/>
      <c r="BH29" s="253"/>
      <c r="BI29" s="253"/>
      <c r="BJ29" s="253"/>
      <c r="BK29" s="253"/>
      <c r="BL29" s="253"/>
      <c r="BM29" s="253"/>
      <c r="BN29" s="253"/>
      <c r="BO29" s="253"/>
      <c r="BP29" s="253"/>
      <c r="BQ29" s="253"/>
      <c r="BR29" s="253"/>
      <c r="BS29" s="253"/>
      <c r="BT29" s="253"/>
      <c r="BU29" s="253"/>
      <c r="BV29" s="253"/>
      <c r="BW29" s="253"/>
      <c r="BX29" s="253"/>
      <c r="BY29" s="253"/>
      <c r="BZ29" s="253"/>
      <c r="CA29" s="253"/>
      <c r="CB29" s="253"/>
      <c r="CC29" s="253"/>
      <c r="CD29" s="253"/>
      <c r="CE29" s="253"/>
      <c r="CF29" s="253"/>
      <c r="CG29" s="253"/>
      <c r="CH29" s="253"/>
      <c r="CI29" s="253"/>
      <c r="CJ29" s="253"/>
      <c r="CK29" s="253"/>
      <c r="CL29" s="253"/>
      <c r="CM29" s="253"/>
      <c r="CN29" s="253"/>
      <c r="CO29" s="253"/>
      <c r="CP29" s="253"/>
      <c r="CQ29" s="253"/>
      <c r="CR29" s="253"/>
      <c r="CS29" s="253"/>
      <c r="CT29" s="253"/>
      <c r="CU29" s="253"/>
      <c r="CV29" s="253"/>
      <c r="CW29" s="253"/>
      <c r="CX29" s="253"/>
      <c r="CY29" s="253"/>
      <c r="CZ29" s="253"/>
      <c r="DA29" s="253"/>
      <c r="DB29" s="253"/>
      <c r="DC29" s="253"/>
      <c r="DD29" s="253"/>
      <c r="DE29" s="253"/>
      <c r="DF29" s="253"/>
      <c r="DG29" s="253"/>
      <c r="DH29" s="253"/>
      <c r="DI29" s="253"/>
      <c r="DJ29" s="253"/>
      <c r="DK29" s="253"/>
      <c r="DL29" s="253"/>
      <c r="DM29" s="253"/>
      <c r="DN29" s="253"/>
      <c r="DO29" s="253"/>
      <c r="DP29" s="253"/>
      <c r="DQ29" s="253"/>
      <c r="DR29" s="253"/>
      <c r="DS29" s="253"/>
      <c r="DT29" s="253"/>
      <c r="DU29" s="253"/>
      <c r="DV29" s="253"/>
      <c r="DW29" s="253"/>
      <c r="DX29" s="253"/>
      <c r="DY29" s="253"/>
      <c r="DZ29" s="253"/>
      <c r="EA29" s="253"/>
      <c r="EB29" s="253"/>
      <c r="EC29" s="253"/>
      <c r="ED29" s="253"/>
      <c r="EE29" s="253"/>
      <c r="EF29" s="253"/>
      <c r="EG29" s="253"/>
      <c r="EH29" s="253"/>
      <c r="EI29" s="253"/>
      <c r="EJ29" s="253"/>
      <c r="EK29" s="253"/>
      <c r="EL29" s="253"/>
      <c r="EM29" s="253"/>
      <c r="EN29" s="253"/>
      <c r="EO29" s="253"/>
      <c r="EP29" s="253"/>
      <c r="EQ29" s="253"/>
      <c r="ER29" s="253"/>
      <c r="ES29" s="253"/>
      <c r="ET29" s="253"/>
      <c r="EU29" s="253"/>
      <c r="EV29" s="253"/>
      <c r="EW29" s="253"/>
      <c r="EX29" s="253"/>
      <c r="EY29" s="253"/>
      <c r="EZ29" s="253"/>
      <c r="FA29" s="253"/>
      <c r="FB29" s="253"/>
      <c r="FC29" s="253"/>
      <c r="FD29" s="253"/>
      <c r="FE29" s="253"/>
      <c r="FF29" s="253"/>
      <c r="FG29" s="253"/>
      <c r="FH29" s="253"/>
      <c r="FI29" s="253"/>
      <c r="FJ29" s="253"/>
      <c r="FK29" s="253"/>
      <c r="FL29" s="253"/>
      <c r="FM29" s="253"/>
      <c r="FN29" s="253"/>
      <c r="FO29" s="253"/>
      <c r="FP29" s="253"/>
      <c r="FQ29" s="253"/>
      <c r="FR29" s="253"/>
      <c r="FS29" s="253"/>
      <c r="FT29" s="253"/>
      <c r="FU29" s="253"/>
      <c r="FV29" s="253"/>
      <c r="FW29" s="253"/>
      <c r="FX29" s="253"/>
      <c r="FY29" s="253"/>
      <c r="FZ29" s="253"/>
      <c r="GA29" s="253"/>
      <c r="GB29" s="253"/>
      <c r="GC29" s="253"/>
      <c r="GD29" s="253"/>
      <c r="GE29" s="253"/>
      <c r="GF29" s="253"/>
      <c r="GG29" s="253"/>
      <c r="GH29" s="253"/>
      <c r="GI29" s="253"/>
      <c r="GJ29" s="253"/>
      <c r="GK29" s="253"/>
      <c r="GL29" s="253"/>
      <c r="GM29" s="253"/>
      <c r="GN29" s="253"/>
      <c r="GO29" s="253"/>
      <c r="GP29" s="253"/>
      <c r="GQ29" s="253"/>
      <c r="GR29" s="253"/>
      <c r="GS29" s="253"/>
      <c r="GT29" s="253"/>
      <c r="GU29" s="253"/>
      <c r="GV29" s="253"/>
      <c r="GW29" s="253"/>
      <c r="GX29" s="253"/>
      <c r="GY29" s="253"/>
      <c r="GZ29" s="253"/>
      <c r="HA29" s="253"/>
      <c r="HB29" s="253"/>
      <c r="HC29" s="253"/>
      <c r="HD29" s="253"/>
      <c r="HE29" s="253"/>
      <c r="HF29" s="253"/>
      <c r="HG29" s="253"/>
      <c r="HH29" s="253"/>
      <c r="HI29" s="253"/>
      <c r="HJ29" s="253"/>
      <c r="HK29" s="253"/>
      <c r="HL29" s="253"/>
      <c r="HM29" s="253"/>
      <c r="HN29" s="253"/>
      <c r="HO29" s="253"/>
      <c r="HP29" s="253"/>
      <c r="HQ29" s="253"/>
      <c r="HR29" s="253"/>
      <c r="HS29" s="253"/>
      <c r="HT29" s="253"/>
      <c r="HU29" s="253"/>
      <c r="HV29" s="253"/>
      <c r="HW29" s="253"/>
      <c r="HX29" s="253"/>
      <c r="HY29" s="253"/>
      <c r="HZ29" s="253"/>
      <c r="IA29" s="253"/>
      <c r="IB29" s="253"/>
      <c r="IC29" s="253"/>
      <c r="ID29" s="253"/>
      <c r="IE29" s="253"/>
      <c r="IF29" s="253"/>
      <c r="IG29" s="253"/>
      <c r="IH29" s="253"/>
      <c r="II29" s="253"/>
      <c r="IJ29" s="253"/>
      <c r="IK29" s="253"/>
      <c r="IL29" s="253"/>
      <c r="IM29" s="253"/>
      <c r="IN29" s="253"/>
      <c r="IO29" s="253"/>
      <c r="IP29" s="253"/>
      <c r="IQ29" s="253"/>
      <c r="IR29" s="253"/>
      <c r="IS29" s="253"/>
      <c r="IT29" s="253"/>
      <c r="IU29" s="253"/>
      <c r="IV29" s="253"/>
      <c r="IW29" s="253"/>
      <c r="IX29" s="253"/>
      <c r="IY29" s="253"/>
      <c r="IZ29" s="253"/>
      <c r="JA29" s="253"/>
      <c r="JB29" s="253"/>
      <c r="JC29" s="253"/>
      <c r="JD29" s="253"/>
      <c r="JE29" s="253"/>
      <c r="JF29" s="253"/>
      <c r="JG29" s="253"/>
      <c r="JH29" s="253"/>
      <c r="JI29" s="253"/>
      <c r="JJ29" s="253"/>
      <c r="JK29" s="253"/>
      <c r="JL29" s="253"/>
      <c r="JM29" s="253"/>
      <c r="JN29" s="253"/>
      <c r="JO29" s="253"/>
      <c r="JP29" s="253"/>
      <c r="JQ29" s="253"/>
      <c r="JR29" s="253"/>
      <c r="JS29" s="253"/>
      <c r="JT29" s="253"/>
      <c r="JU29" s="253"/>
      <c r="JV29" s="253"/>
      <c r="JW29" s="253"/>
      <c r="JX29" s="253"/>
      <c r="JY29" s="253"/>
      <c r="JZ29" s="253"/>
      <c r="KA29" s="253"/>
      <c r="KB29" s="253"/>
      <c r="KC29" s="253"/>
      <c r="KD29" s="253"/>
      <c r="KE29" s="253"/>
      <c r="KF29" s="253"/>
      <c r="KG29" s="253"/>
      <c r="KH29" s="253"/>
      <c r="KI29" s="253"/>
      <c r="KJ29" s="253"/>
      <c r="KK29" s="253"/>
      <c r="KL29" s="253"/>
      <c r="KM29" s="253"/>
      <c r="KN29" s="253"/>
      <c r="KO29" s="253"/>
      <c r="KP29" s="253"/>
      <c r="KQ29" s="253"/>
      <c r="KR29" s="253"/>
      <c r="KS29" s="253"/>
      <c r="KT29" s="253"/>
      <c r="KU29" s="253"/>
      <c r="KV29" s="253"/>
      <c r="KW29" s="253"/>
      <c r="KX29" s="253"/>
      <c r="KY29" s="253"/>
      <c r="KZ29" s="253"/>
      <c r="LA29" s="253"/>
      <c r="LB29" s="253"/>
      <c r="LC29" s="253"/>
      <c r="LD29" s="253"/>
      <c r="LE29" s="253"/>
      <c r="LF29" s="253"/>
      <c r="LG29" s="253"/>
      <c r="LH29" s="253"/>
      <c r="LI29" s="253"/>
      <c r="LJ29" s="253"/>
      <c r="LK29" s="253"/>
      <c r="LL29" s="253"/>
      <c r="LM29" s="253"/>
      <c r="LN29" s="253"/>
      <c r="LO29" s="253"/>
      <c r="LP29" s="253"/>
      <c r="LQ29" s="253"/>
      <c r="LR29" s="253"/>
      <c r="LS29" s="253"/>
      <c r="LT29" s="253"/>
      <c r="LU29" s="253"/>
      <c r="LV29" s="253"/>
      <c r="LW29" s="253"/>
      <c r="LX29" s="253"/>
      <c r="LY29" s="253"/>
      <c r="LZ29" s="253"/>
      <c r="MA29" s="253"/>
      <c r="MB29" s="253"/>
      <c r="MC29" s="253"/>
      <c r="MD29" s="253"/>
      <c r="ME29" s="253"/>
      <c r="MF29" s="253"/>
      <c r="MG29" s="253"/>
      <c r="MH29" s="253"/>
      <c r="MI29" s="253"/>
      <c r="MJ29" s="253"/>
      <c r="MK29" s="253"/>
      <c r="ML29" s="253"/>
      <c r="MM29" s="253"/>
      <c r="MN29" s="253"/>
      <c r="MO29" s="253"/>
      <c r="MP29" s="253"/>
      <c r="MQ29" s="253"/>
      <c r="MR29" s="253"/>
      <c r="MS29" s="253"/>
      <c r="MT29" s="253"/>
      <c r="MU29" s="253"/>
      <c r="MV29" s="253"/>
      <c r="MW29" s="253"/>
      <c r="MX29" s="253"/>
      <c r="MY29" s="253"/>
      <c r="MZ29" s="253"/>
      <c r="NA29" s="253"/>
      <c r="NB29" s="253"/>
      <c r="NC29" s="253"/>
      <c r="ND29" s="253"/>
      <c r="NE29" s="253"/>
      <c r="NF29" s="253"/>
      <c r="NG29" s="253"/>
      <c r="NH29" s="253"/>
      <c r="NI29" s="253"/>
      <c r="NJ29" s="253"/>
      <c r="NK29" s="253"/>
      <c r="NL29" s="253"/>
      <c r="NM29" s="253"/>
      <c r="NN29" s="253"/>
      <c r="NO29" s="253"/>
      <c r="NP29" s="253"/>
      <c r="NQ29" s="253"/>
      <c r="NR29" s="253"/>
      <c r="NS29" s="253"/>
      <c r="NT29" s="253"/>
      <c r="NU29" s="253"/>
      <c r="NV29" s="253"/>
      <c r="NW29" s="253"/>
      <c r="NX29" s="253"/>
      <c r="NY29" s="253"/>
      <c r="NZ29" s="253"/>
      <c r="OA29" s="253"/>
      <c r="OB29" s="253"/>
      <c r="OC29" s="253"/>
      <c r="OD29" s="253"/>
      <c r="OE29" s="253"/>
      <c r="OF29" s="253"/>
      <c r="OG29" s="253"/>
      <c r="OH29" s="253"/>
      <c r="OI29" s="253"/>
      <c r="OJ29" s="253"/>
      <c r="OK29" s="253"/>
      <c r="OL29" s="253"/>
      <c r="OM29" s="253"/>
      <c r="ON29" s="253"/>
      <c r="OO29" s="253"/>
      <c r="OP29" s="253"/>
      <c r="OQ29" s="253"/>
      <c r="OR29" s="253"/>
      <c r="OS29" s="253"/>
      <c r="OT29" s="253"/>
      <c r="OU29" s="253"/>
      <c r="OV29" s="253"/>
      <c r="OW29" s="253"/>
      <c r="OX29" s="253"/>
      <c r="OY29" s="253"/>
      <c r="OZ29" s="253"/>
      <c r="PA29" s="253"/>
      <c r="PB29" s="253"/>
      <c r="PC29" s="253"/>
      <c r="PD29" s="253"/>
      <c r="PE29" s="253"/>
      <c r="PF29" s="253"/>
      <c r="PG29" s="253"/>
      <c r="PH29" s="253"/>
      <c r="PI29" s="253"/>
      <c r="PJ29" s="253"/>
      <c r="PK29" s="253"/>
      <c r="PL29" s="253"/>
      <c r="PM29" s="253"/>
      <c r="PN29" s="253"/>
      <c r="PO29" s="253"/>
      <c r="PP29" s="253"/>
      <c r="PQ29" s="253"/>
      <c r="PR29" s="253"/>
      <c r="PS29" s="253"/>
      <c r="PT29" s="253"/>
      <c r="PU29" s="253"/>
      <c r="PV29" s="253"/>
      <c r="PW29" s="253"/>
      <c r="PX29" s="253"/>
      <c r="PY29" s="253"/>
      <c r="PZ29" s="253"/>
      <c r="QA29" s="253"/>
      <c r="QB29" s="253"/>
      <c r="QC29" s="253"/>
      <c r="QD29" s="253"/>
      <c r="QE29" s="253"/>
      <c r="QF29" s="253"/>
      <c r="QG29" s="253"/>
      <c r="QH29" s="253"/>
      <c r="QI29" s="253"/>
      <c r="QJ29" s="253"/>
      <c r="QK29" s="253"/>
      <c r="QL29" s="253"/>
      <c r="QM29" s="253"/>
      <c r="QN29" s="253"/>
      <c r="QO29" s="253"/>
      <c r="QP29" s="253"/>
      <c r="QQ29" s="253"/>
      <c r="QR29" s="253"/>
      <c r="QS29" s="253"/>
      <c r="QT29" s="253"/>
      <c r="QU29" s="253"/>
      <c r="QV29" s="253"/>
      <c r="QW29" s="253"/>
      <c r="QX29" s="253"/>
      <c r="QY29" s="253"/>
      <c r="QZ29" s="253"/>
      <c r="RA29" s="253"/>
      <c r="RB29" s="253"/>
      <c r="RC29" s="253"/>
      <c r="RD29" s="253"/>
      <c r="RE29" s="253"/>
      <c r="RF29" s="253"/>
      <c r="RG29" s="253"/>
      <c r="RH29" s="253"/>
      <c r="RI29" s="253"/>
      <c r="RJ29" s="253"/>
      <c r="RK29" s="253"/>
      <c r="RL29" s="253"/>
      <c r="RM29" s="253"/>
      <c r="RN29" s="253"/>
      <c r="RO29" s="253"/>
      <c r="RP29" s="253"/>
      <c r="RQ29" s="253"/>
      <c r="RR29" s="253"/>
      <c r="RS29" s="253"/>
      <c r="RT29" s="253"/>
      <c r="RU29" s="253"/>
      <c r="RV29" s="253"/>
      <c r="RW29" s="253"/>
      <c r="RX29" s="253"/>
      <c r="RY29" s="253"/>
      <c r="RZ29" s="253"/>
      <c r="SA29" s="253"/>
      <c r="SB29" s="253"/>
      <c r="SC29" s="253"/>
      <c r="SD29" s="253"/>
      <c r="SE29" s="253"/>
      <c r="SF29" s="253"/>
      <c r="SG29" s="253"/>
      <c r="SH29" s="253"/>
      <c r="SI29" s="253"/>
      <c r="SJ29" s="253"/>
      <c r="SK29" s="253"/>
      <c r="SL29" s="253"/>
      <c r="SM29" s="253"/>
      <c r="SN29" s="253"/>
      <c r="SO29" s="253"/>
      <c r="SP29" s="253"/>
      <c r="SQ29" s="253"/>
      <c r="SR29" s="253"/>
      <c r="SS29" s="253"/>
      <c r="ST29" s="253"/>
      <c r="SU29" s="253"/>
      <c r="SV29" s="253"/>
      <c r="SW29" s="253"/>
      <c r="SX29" s="253"/>
      <c r="SY29" s="253"/>
      <c r="SZ29" s="253"/>
      <c r="TA29" s="253"/>
      <c r="TB29" s="253"/>
      <c r="TC29" s="253"/>
      <c r="TD29" s="253"/>
      <c r="TE29" s="253"/>
      <c r="TF29" s="253"/>
      <c r="TG29" s="253"/>
      <c r="TH29" s="253"/>
      <c r="TI29" s="253"/>
      <c r="TJ29" s="253"/>
      <c r="TK29" s="253"/>
      <c r="TL29" s="253"/>
      <c r="TM29" s="253"/>
      <c r="TN29" s="253"/>
      <c r="TO29" s="253"/>
      <c r="TP29" s="253"/>
      <c r="TQ29" s="253"/>
      <c r="TR29" s="253"/>
      <c r="TS29" s="253"/>
      <c r="TT29" s="253"/>
      <c r="TU29" s="253"/>
      <c r="TV29" s="253"/>
      <c r="TW29" s="253"/>
      <c r="TX29" s="253"/>
      <c r="TY29" s="253"/>
      <c r="TZ29" s="253"/>
      <c r="UA29" s="253"/>
      <c r="UB29" s="253"/>
      <c r="UC29" s="253"/>
      <c r="UD29" s="253"/>
      <c r="UE29" s="253"/>
      <c r="UF29" s="253"/>
      <c r="UG29" s="253"/>
      <c r="UH29" s="253"/>
      <c r="UI29" s="253"/>
      <c r="UJ29" s="253"/>
      <c r="UK29" s="253"/>
      <c r="UL29" s="253"/>
      <c r="UM29" s="253"/>
      <c r="UN29" s="253"/>
      <c r="UO29" s="253"/>
      <c r="UP29" s="253"/>
      <c r="UQ29" s="253"/>
      <c r="UR29" s="253"/>
      <c r="US29" s="253"/>
      <c r="UT29" s="253"/>
      <c r="UU29" s="253"/>
      <c r="UV29" s="253"/>
      <c r="UW29" s="253"/>
      <c r="UX29" s="253"/>
      <c r="UY29" s="253"/>
      <c r="UZ29" s="253"/>
      <c r="VA29" s="253"/>
      <c r="VB29" s="253"/>
      <c r="VC29" s="253"/>
      <c r="VD29" s="253"/>
      <c r="VE29" s="253"/>
      <c r="VF29" s="253"/>
      <c r="VG29" s="253"/>
      <c r="VH29" s="253"/>
      <c r="VI29" s="253"/>
      <c r="VJ29" s="253"/>
      <c r="VK29" s="253"/>
      <c r="VL29" s="253"/>
      <c r="VM29" s="253"/>
      <c r="VN29" s="253"/>
      <c r="VO29" s="253"/>
      <c r="VP29" s="253"/>
      <c r="VQ29" s="253"/>
      <c r="VR29" s="253"/>
      <c r="VS29" s="253"/>
      <c r="VT29" s="253"/>
      <c r="VU29" s="253"/>
      <c r="VV29" s="253"/>
      <c r="VW29" s="253"/>
      <c r="VX29" s="253"/>
      <c r="VY29" s="253"/>
      <c r="VZ29" s="253"/>
      <c r="WA29" s="253"/>
      <c r="WB29" s="253"/>
      <c r="WC29" s="253"/>
      <c r="WD29" s="253"/>
      <c r="WE29" s="253"/>
      <c r="WF29" s="253"/>
      <c r="WG29" s="253"/>
      <c r="WH29" s="253"/>
      <c r="WI29" s="253"/>
      <c r="WJ29" s="253"/>
      <c r="WK29" s="253"/>
      <c r="WL29" s="253"/>
      <c r="WM29" s="253"/>
      <c r="WN29" s="253"/>
      <c r="WO29" s="253"/>
      <c r="WP29" s="253"/>
      <c r="WQ29" s="253"/>
      <c r="WR29" s="253"/>
      <c r="WS29" s="253"/>
      <c r="WT29" s="253"/>
      <c r="WU29" s="253"/>
      <c r="WV29" s="253"/>
      <c r="WW29" s="253"/>
      <c r="WX29" s="253"/>
      <c r="WY29" s="253"/>
      <c r="WZ29" s="253"/>
      <c r="XA29" s="253"/>
      <c r="XB29" s="253"/>
      <c r="XC29" s="253"/>
      <c r="XD29" s="253"/>
      <c r="XE29" s="253"/>
      <c r="XF29" s="253"/>
      <c r="XG29" s="253"/>
      <c r="XH29" s="253"/>
      <c r="XI29" s="253"/>
      <c r="XJ29" s="253"/>
      <c r="XK29" s="253"/>
      <c r="XL29" s="253"/>
      <c r="XM29" s="253"/>
      <c r="XN29" s="253"/>
      <c r="XO29" s="253"/>
      <c r="XP29" s="253"/>
      <c r="XQ29" s="253"/>
      <c r="XR29" s="253"/>
      <c r="XS29" s="253"/>
      <c r="XT29" s="253"/>
      <c r="XU29" s="253"/>
      <c r="XV29" s="253"/>
      <c r="XW29" s="253"/>
      <c r="XX29" s="253"/>
      <c r="XY29" s="253"/>
      <c r="XZ29" s="253"/>
      <c r="YA29" s="253"/>
      <c r="YB29" s="253"/>
      <c r="YC29" s="253"/>
      <c r="YD29" s="253"/>
      <c r="YE29" s="253"/>
      <c r="YF29" s="253"/>
      <c r="YG29" s="253"/>
      <c r="YH29" s="253"/>
      <c r="YI29" s="253"/>
      <c r="YJ29" s="253"/>
      <c r="YK29" s="253"/>
      <c r="YL29" s="253"/>
      <c r="YM29" s="253"/>
      <c r="YN29" s="253"/>
      <c r="YO29" s="253"/>
      <c r="YP29" s="253"/>
      <c r="YQ29" s="253"/>
      <c r="YR29" s="253"/>
      <c r="YS29" s="253"/>
      <c r="YT29" s="253"/>
      <c r="YU29" s="253"/>
      <c r="YV29" s="253"/>
      <c r="YW29" s="253"/>
      <c r="YX29" s="253"/>
      <c r="YY29" s="253"/>
      <c r="YZ29" s="253"/>
      <c r="ZA29" s="253"/>
      <c r="ZB29" s="253"/>
      <c r="ZC29" s="253"/>
      <c r="ZD29" s="253"/>
      <c r="ZE29" s="253"/>
      <c r="ZF29" s="253"/>
      <c r="ZG29" s="253"/>
      <c r="ZH29" s="253"/>
      <c r="ZI29" s="253"/>
      <c r="ZJ29" s="253"/>
      <c r="ZK29" s="253"/>
      <c r="ZL29" s="253"/>
      <c r="ZM29" s="253"/>
      <c r="ZN29" s="253"/>
      <c r="ZO29" s="253"/>
      <c r="ZP29" s="253"/>
      <c r="ZQ29" s="253"/>
      <c r="ZR29" s="253"/>
      <c r="ZS29" s="253"/>
      <c r="ZT29" s="253"/>
      <c r="ZU29" s="253"/>
      <c r="ZV29" s="253"/>
      <c r="ZW29" s="253"/>
      <c r="ZX29" s="253"/>
      <c r="ZY29" s="253"/>
      <c r="ZZ29" s="253"/>
      <c r="AAA29" s="253"/>
      <c r="AAB29" s="253"/>
      <c r="AAC29" s="253"/>
      <c r="AAD29" s="253"/>
      <c r="AAE29" s="253"/>
      <c r="AAF29" s="253"/>
      <c r="AAG29" s="253"/>
      <c r="AAH29" s="253"/>
      <c r="AAI29" s="253"/>
      <c r="AAJ29" s="253"/>
      <c r="AAK29" s="253"/>
      <c r="AAL29" s="253"/>
      <c r="AAM29" s="253"/>
      <c r="AAN29" s="253"/>
      <c r="AAO29" s="253"/>
      <c r="AAP29" s="253"/>
      <c r="AAQ29" s="253"/>
      <c r="AAR29" s="253"/>
      <c r="AAS29" s="253"/>
      <c r="AAT29" s="253"/>
      <c r="AAU29" s="253"/>
      <c r="AAV29" s="253"/>
      <c r="AAW29" s="253"/>
      <c r="AAX29" s="253"/>
      <c r="AAY29" s="253"/>
      <c r="AAZ29" s="253"/>
      <c r="ABA29" s="253"/>
      <c r="ABB29" s="253"/>
      <c r="ABC29" s="253"/>
      <c r="ABD29" s="253"/>
      <c r="ABE29" s="253"/>
      <c r="ABF29" s="253"/>
      <c r="ABG29" s="253"/>
      <c r="ABH29" s="253"/>
      <c r="ABI29" s="253"/>
      <c r="ABJ29" s="253"/>
      <c r="ABK29" s="253"/>
      <c r="ABL29" s="253"/>
      <c r="ABM29" s="253"/>
      <c r="ABN29" s="253"/>
      <c r="ABO29" s="253"/>
      <c r="ABP29" s="253"/>
      <c r="ABQ29" s="253"/>
      <c r="ABR29" s="253"/>
      <c r="ABS29" s="253"/>
      <c r="ABT29" s="253"/>
      <c r="ABU29" s="253"/>
      <c r="ABV29" s="253"/>
      <c r="ABW29" s="253"/>
      <c r="ABX29" s="253"/>
      <c r="ABY29" s="253"/>
      <c r="ABZ29" s="253"/>
      <c r="ACA29" s="253"/>
      <c r="ACB29" s="253"/>
      <c r="ACC29" s="253"/>
      <c r="ACD29" s="253"/>
      <c r="ACE29" s="253"/>
      <c r="ACF29" s="253"/>
      <c r="ACG29" s="253"/>
      <c r="ACH29" s="253"/>
      <c r="ACI29" s="253"/>
      <c r="ACJ29" s="253"/>
      <c r="ACK29" s="253"/>
      <c r="ACL29" s="253"/>
      <c r="ACM29" s="253"/>
      <c r="ACN29" s="253"/>
      <c r="ACO29" s="253"/>
      <c r="ACP29" s="253"/>
      <c r="ACQ29" s="253"/>
      <c r="ACR29" s="253"/>
      <c r="ACS29" s="253"/>
      <c r="ACT29" s="253"/>
      <c r="ACU29" s="253"/>
      <c r="ACV29" s="253"/>
      <c r="ACW29" s="253"/>
      <c r="ACX29" s="253"/>
      <c r="ACY29" s="253"/>
      <c r="ACZ29" s="253"/>
      <c r="ADA29" s="253"/>
      <c r="ADB29" s="253"/>
      <c r="ADC29" s="253"/>
      <c r="ADD29" s="253"/>
      <c r="ADE29" s="253"/>
      <c r="ADF29" s="253"/>
      <c r="ADG29" s="253"/>
      <c r="ADH29" s="253"/>
      <c r="ADI29" s="253"/>
      <c r="ADJ29" s="253"/>
      <c r="ADK29" s="253"/>
      <c r="ADL29" s="253"/>
      <c r="ADM29" s="253"/>
      <c r="ADN29" s="253"/>
      <c r="ADO29" s="253"/>
      <c r="ADP29" s="253"/>
      <c r="ADQ29" s="253"/>
      <c r="ADR29" s="253"/>
      <c r="ADS29" s="253"/>
      <c r="ADT29" s="253"/>
      <c r="ADU29" s="253"/>
      <c r="ADV29" s="253"/>
      <c r="ADW29" s="253"/>
      <c r="ADX29" s="253"/>
      <c r="ADY29" s="253"/>
      <c r="ADZ29" s="253"/>
      <c r="AEA29" s="253"/>
      <c r="AEB29" s="253"/>
      <c r="AEC29" s="253"/>
      <c r="AED29" s="253"/>
      <c r="AEE29" s="253"/>
      <c r="AEF29" s="253"/>
      <c r="AEG29" s="253"/>
      <c r="AEH29" s="253"/>
      <c r="AEI29" s="253"/>
      <c r="AEJ29" s="253"/>
      <c r="AEK29" s="253"/>
      <c r="AEL29" s="253"/>
      <c r="AEM29" s="253"/>
      <c r="AEN29" s="253"/>
      <c r="AEO29" s="253"/>
      <c r="AEP29" s="253"/>
      <c r="AEQ29" s="253"/>
      <c r="AER29" s="253"/>
      <c r="AES29" s="253"/>
      <c r="AET29" s="253"/>
      <c r="AEU29" s="253"/>
      <c r="AEV29" s="253"/>
      <c r="AEW29" s="253"/>
      <c r="AEX29" s="253"/>
      <c r="AEY29" s="253"/>
      <c r="AEZ29" s="253"/>
      <c r="AFA29" s="253"/>
      <c r="AFB29" s="253"/>
      <c r="AFC29" s="253"/>
      <c r="AFD29" s="253"/>
      <c r="AFE29" s="253"/>
      <c r="AFF29" s="253"/>
      <c r="AFG29" s="253"/>
      <c r="AFH29" s="253"/>
      <c r="AFI29" s="253"/>
      <c r="AFJ29" s="253"/>
      <c r="AFK29" s="253"/>
      <c r="AFL29" s="253"/>
      <c r="AFM29" s="253"/>
      <c r="AFN29" s="253"/>
      <c r="AFO29" s="253"/>
      <c r="AFP29" s="253"/>
      <c r="AFQ29" s="253"/>
      <c r="AFR29" s="253"/>
      <c r="AFS29" s="253"/>
      <c r="AFT29" s="253"/>
      <c r="AFU29" s="253"/>
      <c r="AFV29" s="253"/>
      <c r="AFW29" s="253"/>
      <c r="AFX29" s="253"/>
      <c r="AFY29" s="253"/>
      <c r="AFZ29" s="253"/>
      <c r="AGA29" s="253"/>
      <c r="AGB29" s="253"/>
      <c r="AGC29" s="253"/>
      <c r="AGD29" s="253"/>
      <c r="AGE29" s="253"/>
      <c r="AGF29" s="253"/>
      <c r="AGG29" s="253"/>
      <c r="AGH29" s="253"/>
      <c r="AGI29" s="253"/>
      <c r="AGJ29" s="253"/>
      <c r="AGK29" s="253"/>
      <c r="AGL29" s="253"/>
      <c r="AGM29" s="253"/>
      <c r="AGN29" s="253"/>
      <c r="AGO29" s="253"/>
      <c r="AGP29" s="253"/>
      <c r="AGQ29" s="253"/>
      <c r="AGR29" s="253"/>
      <c r="AGS29" s="253"/>
      <c r="AGT29" s="253"/>
      <c r="AGU29" s="253"/>
      <c r="AGV29" s="253"/>
      <c r="AGW29" s="253"/>
      <c r="AGX29" s="253"/>
      <c r="AGY29" s="253"/>
      <c r="AGZ29" s="253"/>
      <c r="AHA29" s="253"/>
      <c r="AHB29" s="253"/>
      <c r="AHC29" s="253"/>
      <c r="AHD29" s="253"/>
      <c r="AHE29" s="253"/>
      <c r="AHF29" s="253"/>
      <c r="AHG29" s="253"/>
      <c r="AHH29" s="253"/>
      <c r="AHI29" s="253"/>
      <c r="AHJ29" s="253"/>
      <c r="AHK29" s="253"/>
      <c r="AHL29" s="253"/>
      <c r="AHM29" s="253"/>
      <c r="AHN29" s="253"/>
      <c r="AHO29" s="253"/>
      <c r="AHP29" s="253"/>
      <c r="AHQ29" s="253"/>
      <c r="AHR29" s="253"/>
      <c r="AHS29" s="253"/>
      <c r="AHT29" s="253"/>
      <c r="AHU29" s="253"/>
      <c r="AHV29" s="253"/>
      <c r="AHW29" s="253"/>
      <c r="AHX29" s="253"/>
      <c r="AHY29" s="253"/>
      <c r="AHZ29" s="253"/>
      <c r="AIA29" s="253"/>
      <c r="AIB29" s="253"/>
      <c r="AIC29" s="253"/>
      <c r="AID29" s="253"/>
      <c r="AIE29" s="253"/>
      <c r="AIF29" s="253"/>
      <c r="AIG29" s="253"/>
      <c r="AIH29" s="253"/>
      <c r="AII29" s="253"/>
      <c r="AIJ29" s="253"/>
      <c r="AIK29" s="253"/>
      <c r="AIL29" s="253"/>
      <c r="AIM29" s="253"/>
      <c r="AIN29" s="253"/>
      <c r="AIO29" s="253"/>
      <c r="AIP29" s="253"/>
      <c r="AIQ29" s="253"/>
      <c r="AIR29" s="253"/>
      <c r="AIS29" s="253"/>
      <c r="AIT29" s="253"/>
      <c r="AIU29" s="253"/>
      <c r="AIV29" s="253"/>
      <c r="AIW29" s="253"/>
      <c r="AIX29" s="253"/>
      <c r="AIY29" s="253"/>
      <c r="AIZ29" s="253"/>
      <c r="AJA29" s="253"/>
      <c r="AJB29" s="253"/>
      <c r="AJC29" s="253"/>
      <c r="AJD29" s="253"/>
      <c r="AJE29" s="253"/>
      <c r="AJF29" s="253"/>
      <c r="AJG29" s="253"/>
      <c r="AJH29" s="253"/>
      <c r="AJI29" s="253"/>
      <c r="AJJ29" s="253"/>
      <c r="AJK29" s="253"/>
      <c r="AJL29" s="253"/>
      <c r="AJM29" s="253"/>
      <c r="AJN29" s="253"/>
      <c r="AJO29" s="253"/>
      <c r="AJP29" s="253"/>
      <c r="AJQ29" s="253"/>
      <c r="AJR29" s="253"/>
      <c r="AJS29" s="253"/>
      <c r="AJT29" s="253"/>
      <c r="AJU29" s="253"/>
      <c r="AJV29" s="253"/>
      <c r="AJW29" s="253"/>
      <c r="AJX29" s="253"/>
      <c r="AJY29" s="253"/>
      <c r="AJZ29" s="253"/>
      <c r="AKA29" s="253"/>
      <c r="AKB29" s="253"/>
      <c r="AKC29" s="253"/>
      <c r="AKD29" s="253"/>
      <c r="AKE29" s="253"/>
      <c r="AKF29" s="253"/>
      <c r="AKG29" s="253"/>
      <c r="AKH29" s="253"/>
      <c r="AKI29" s="253"/>
      <c r="AKJ29" s="253"/>
      <c r="AKK29" s="253"/>
      <c r="AKL29" s="253"/>
      <c r="AKM29" s="253"/>
      <c r="AKN29" s="253"/>
      <c r="AKO29" s="253"/>
      <c r="AKP29" s="253"/>
      <c r="AKQ29" s="253"/>
      <c r="AKR29" s="253"/>
      <c r="AKS29" s="253"/>
      <c r="AKT29" s="253"/>
      <c r="AKU29" s="253"/>
      <c r="AKV29" s="253"/>
      <c r="AKW29" s="253"/>
      <c r="AKX29" s="253"/>
      <c r="AKY29" s="253"/>
      <c r="AKZ29" s="253"/>
      <c r="ALA29" s="253"/>
      <c r="ALB29" s="253"/>
      <c r="ALC29" s="253"/>
      <c r="ALD29" s="253"/>
      <c r="ALE29" s="253"/>
      <c r="ALF29" s="253"/>
      <c r="ALG29" s="253"/>
      <c r="ALH29" s="253"/>
      <c r="ALI29" s="253"/>
      <c r="ALJ29" s="253"/>
      <c r="ALK29" s="253"/>
      <c r="ALL29" s="253"/>
      <c r="ALM29" s="253"/>
      <c r="ALN29" s="253"/>
      <c r="ALO29" s="253"/>
      <c r="ALP29" s="253"/>
      <c r="ALQ29" s="253"/>
      <c r="ALR29" s="253"/>
      <c r="ALS29" s="253"/>
      <c r="ALT29" s="253"/>
      <c r="ALU29" s="253"/>
      <c r="ALV29" s="253"/>
      <c r="ALW29" s="253"/>
      <c r="ALX29" s="253"/>
      <c r="ALY29" s="253"/>
      <c r="ALZ29" s="253"/>
      <c r="AMA29" s="253"/>
      <c r="AMB29" s="253"/>
      <c r="AMC29" s="253"/>
      <c r="AMD29" s="253"/>
      <c r="AME29" s="253"/>
      <c r="AMF29" s="253"/>
      <c r="AMG29" s="253"/>
      <c r="AMH29" s="253"/>
      <c r="AMI29" s="253"/>
      <c r="AMJ29" s="253"/>
    </row>
    <row r="30" spans="1:1024" s="252" customFormat="1" ht="11.25">
      <c r="A30" s="269" t="s">
        <v>157</v>
      </c>
      <c r="B30" s="270"/>
      <c r="C30" s="270"/>
      <c r="D30" s="270"/>
      <c r="F30" s="253"/>
      <c r="G30" s="253"/>
      <c r="H30" s="253"/>
      <c r="I30" s="253"/>
      <c r="J30" s="253"/>
      <c r="K30" s="253"/>
      <c r="L30" s="253"/>
      <c r="M30" s="253"/>
      <c r="N30" s="253"/>
      <c r="O30" s="253"/>
      <c r="P30" s="253"/>
      <c r="Q30" s="253"/>
      <c r="R30" s="253"/>
      <c r="S30" s="253"/>
      <c r="T30" s="253"/>
      <c r="U30" s="253"/>
      <c r="V30" s="253"/>
      <c r="W30" s="253"/>
      <c r="X30" s="253"/>
      <c r="Y30" s="253"/>
      <c r="Z30" s="253"/>
      <c r="AA30" s="253"/>
      <c r="AB30" s="253"/>
      <c r="AC30" s="253"/>
      <c r="AD30" s="253"/>
      <c r="AE30" s="253"/>
      <c r="AF30" s="253"/>
      <c r="AG30" s="253"/>
      <c r="AH30" s="253"/>
      <c r="AI30" s="253"/>
      <c r="AJ30" s="253"/>
      <c r="AK30" s="253"/>
      <c r="AL30" s="253"/>
      <c r="AM30" s="253"/>
      <c r="AN30" s="253"/>
      <c r="AO30" s="253"/>
      <c r="AP30" s="253"/>
      <c r="AQ30" s="253"/>
      <c r="AR30" s="253"/>
      <c r="AS30" s="253"/>
      <c r="AT30" s="253"/>
      <c r="AU30" s="253"/>
      <c r="AV30" s="253"/>
      <c r="AW30" s="253"/>
      <c r="AX30" s="253"/>
      <c r="AY30" s="253"/>
      <c r="AZ30" s="253"/>
      <c r="BA30" s="253"/>
      <c r="BB30" s="253"/>
      <c r="BC30" s="253"/>
      <c r="BD30" s="253"/>
      <c r="BE30" s="253"/>
      <c r="BF30" s="253"/>
      <c r="BG30" s="253"/>
      <c r="BH30" s="253"/>
      <c r="BI30" s="253"/>
      <c r="BJ30" s="253"/>
      <c r="BK30" s="253"/>
      <c r="BL30" s="253"/>
      <c r="BM30" s="253"/>
      <c r="BN30" s="253"/>
      <c r="BO30" s="253"/>
      <c r="BP30" s="253"/>
      <c r="BQ30" s="253"/>
      <c r="BR30" s="253"/>
      <c r="BS30" s="253"/>
      <c r="BT30" s="253"/>
      <c r="BU30" s="253"/>
      <c r="BV30" s="253"/>
      <c r="BW30" s="253"/>
      <c r="BX30" s="253"/>
      <c r="BY30" s="253"/>
      <c r="BZ30" s="253"/>
      <c r="CA30" s="253"/>
      <c r="CB30" s="253"/>
      <c r="CC30" s="253"/>
      <c r="CD30" s="253"/>
      <c r="CE30" s="253"/>
      <c r="CF30" s="253"/>
      <c r="CG30" s="253"/>
      <c r="CH30" s="253"/>
      <c r="CI30" s="253"/>
      <c r="CJ30" s="253"/>
      <c r="CK30" s="253"/>
      <c r="CL30" s="253"/>
      <c r="CM30" s="253"/>
      <c r="CN30" s="253"/>
      <c r="CO30" s="253"/>
      <c r="CP30" s="253"/>
      <c r="CQ30" s="253"/>
      <c r="CR30" s="253"/>
      <c r="CS30" s="253"/>
      <c r="CT30" s="253"/>
      <c r="CU30" s="253"/>
      <c r="CV30" s="253"/>
      <c r="CW30" s="253"/>
      <c r="CX30" s="253"/>
      <c r="CY30" s="253"/>
      <c r="CZ30" s="253"/>
      <c r="DA30" s="253"/>
      <c r="DB30" s="253"/>
      <c r="DC30" s="253"/>
      <c r="DD30" s="253"/>
      <c r="DE30" s="253"/>
      <c r="DF30" s="253"/>
      <c r="DG30" s="253"/>
      <c r="DH30" s="253"/>
      <c r="DI30" s="253"/>
      <c r="DJ30" s="253"/>
      <c r="DK30" s="253"/>
      <c r="DL30" s="253"/>
      <c r="DM30" s="253"/>
      <c r="DN30" s="253"/>
      <c r="DO30" s="253"/>
      <c r="DP30" s="253"/>
      <c r="DQ30" s="253"/>
      <c r="DR30" s="253"/>
      <c r="DS30" s="253"/>
      <c r="DT30" s="253"/>
      <c r="DU30" s="253"/>
      <c r="DV30" s="253"/>
      <c r="DW30" s="253"/>
      <c r="DX30" s="253"/>
      <c r="DY30" s="253"/>
      <c r="DZ30" s="253"/>
      <c r="EA30" s="253"/>
      <c r="EB30" s="253"/>
      <c r="EC30" s="253"/>
      <c r="ED30" s="253"/>
      <c r="EE30" s="253"/>
      <c r="EF30" s="253"/>
      <c r="EG30" s="253"/>
      <c r="EH30" s="253"/>
      <c r="EI30" s="253"/>
      <c r="EJ30" s="253"/>
      <c r="EK30" s="253"/>
      <c r="EL30" s="253"/>
      <c r="EM30" s="253"/>
      <c r="EN30" s="253"/>
      <c r="EO30" s="253"/>
      <c r="EP30" s="253"/>
      <c r="EQ30" s="253"/>
      <c r="ER30" s="253"/>
      <c r="ES30" s="253"/>
      <c r="ET30" s="253"/>
      <c r="EU30" s="253"/>
      <c r="EV30" s="253"/>
      <c r="EW30" s="253"/>
      <c r="EX30" s="253"/>
      <c r="EY30" s="253"/>
      <c r="EZ30" s="253"/>
      <c r="FA30" s="253"/>
      <c r="FB30" s="253"/>
      <c r="FC30" s="253"/>
      <c r="FD30" s="253"/>
      <c r="FE30" s="253"/>
      <c r="FF30" s="253"/>
      <c r="FG30" s="253"/>
      <c r="FH30" s="253"/>
      <c r="FI30" s="253"/>
      <c r="FJ30" s="253"/>
      <c r="FK30" s="253"/>
      <c r="FL30" s="253"/>
      <c r="FM30" s="253"/>
      <c r="FN30" s="253"/>
      <c r="FO30" s="253"/>
      <c r="FP30" s="253"/>
      <c r="FQ30" s="253"/>
      <c r="FR30" s="253"/>
      <c r="FS30" s="253"/>
      <c r="FT30" s="253"/>
      <c r="FU30" s="253"/>
      <c r="FV30" s="253"/>
      <c r="FW30" s="253"/>
      <c r="FX30" s="253"/>
      <c r="FY30" s="253"/>
      <c r="FZ30" s="253"/>
      <c r="GA30" s="253"/>
      <c r="GB30" s="253"/>
      <c r="GC30" s="253"/>
      <c r="GD30" s="253"/>
      <c r="GE30" s="253"/>
      <c r="GF30" s="253"/>
      <c r="GG30" s="253"/>
      <c r="GH30" s="253"/>
      <c r="GI30" s="253"/>
      <c r="GJ30" s="253"/>
      <c r="GK30" s="253"/>
      <c r="GL30" s="253"/>
      <c r="GM30" s="253"/>
      <c r="GN30" s="253"/>
      <c r="GO30" s="253"/>
      <c r="GP30" s="253"/>
      <c r="GQ30" s="253"/>
      <c r="GR30" s="253"/>
      <c r="GS30" s="253"/>
      <c r="GT30" s="253"/>
      <c r="GU30" s="253"/>
      <c r="GV30" s="253"/>
      <c r="GW30" s="253"/>
      <c r="GX30" s="253"/>
      <c r="GY30" s="253"/>
      <c r="GZ30" s="253"/>
      <c r="HA30" s="253"/>
      <c r="HB30" s="253"/>
      <c r="HC30" s="253"/>
      <c r="HD30" s="253"/>
      <c r="HE30" s="253"/>
      <c r="HF30" s="253"/>
      <c r="HG30" s="253"/>
      <c r="HH30" s="253"/>
      <c r="HI30" s="253"/>
      <c r="HJ30" s="253"/>
      <c r="HK30" s="253"/>
      <c r="HL30" s="253"/>
      <c r="HM30" s="253"/>
      <c r="HN30" s="253"/>
      <c r="HO30" s="253"/>
      <c r="HP30" s="253"/>
      <c r="HQ30" s="253"/>
      <c r="HR30" s="253"/>
      <c r="HS30" s="253"/>
      <c r="HT30" s="253"/>
      <c r="HU30" s="253"/>
      <c r="HV30" s="253"/>
      <c r="HW30" s="253"/>
      <c r="HX30" s="253"/>
      <c r="HY30" s="253"/>
      <c r="HZ30" s="253"/>
      <c r="IA30" s="253"/>
      <c r="IB30" s="253"/>
      <c r="IC30" s="253"/>
      <c r="ID30" s="253"/>
      <c r="IE30" s="253"/>
      <c r="IF30" s="253"/>
      <c r="IG30" s="253"/>
      <c r="IH30" s="253"/>
      <c r="II30" s="253"/>
      <c r="IJ30" s="253"/>
      <c r="IK30" s="253"/>
      <c r="IL30" s="253"/>
      <c r="IM30" s="253"/>
      <c r="IN30" s="253"/>
      <c r="IO30" s="253"/>
      <c r="IP30" s="253"/>
      <c r="IQ30" s="253"/>
      <c r="IR30" s="253"/>
      <c r="IS30" s="253"/>
      <c r="IT30" s="253"/>
      <c r="IU30" s="253"/>
      <c r="IV30" s="253"/>
      <c r="IW30" s="253"/>
      <c r="IX30" s="253"/>
      <c r="IY30" s="253"/>
      <c r="IZ30" s="253"/>
      <c r="JA30" s="253"/>
      <c r="JB30" s="253"/>
      <c r="JC30" s="253"/>
      <c r="JD30" s="253"/>
      <c r="JE30" s="253"/>
      <c r="JF30" s="253"/>
      <c r="JG30" s="253"/>
      <c r="JH30" s="253"/>
      <c r="JI30" s="253"/>
      <c r="JJ30" s="253"/>
      <c r="JK30" s="253"/>
      <c r="JL30" s="253"/>
      <c r="JM30" s="253"/>
      <c r="JN30" s="253"/>
      <c r="JO30" s="253"/>
      <c r="JP30" s="253"/>
      <c r="JQ30" s="253"/>
      <c r="JR30" s="253"/>
      <c r="JS30" s="253"/>
      <c r="JT30" s="253"/>
      <c r="JU30" s="253"/>
      <c r="JV30" s="253"/>
      <c r="JW30" s="253"/>
      <c r="JX30" s="253"/>
      <c r="JY30" s="253"/>
      <c r="JZ30" s="253"/>
      <c r="KA30" s="253"/>
      <c r="KB30" s="253"/>
      <c r="KC30" s="253"/>
      <c r="KD30" s="253"/>
      <c r="KE30" s="253"/>
      <c r="KF30" s="253"/>
      <c r="KG30" s="253"/>
      <c r="KH30" s="253"/>
      <c r="KI30" s="253"/>
      <c r="KJ30" s="253"/>
      <c r="KK30" s="253"/>
      <c r="KL30" s="253"/>
      <c r="KM30" s="253"/>
      <c r="KN30" s="253"/>
      <c r="KO30" s="253"/>
      <c r="KP30" s="253"/>
      <c r="KQ30" s="253"/>
      <c r="KR30" s="253"/>
      <c r="KS30" s="253"/>
      <c r="KT30" s="253"/>
      <c r="KU30" s="253"/>
      <c r="KV30" s="253"/>
      <c r="KW30" s="253"/>
      <c r="KX30" s="253"/>
      <c r="KY30" s="253"/>
      <c r="KZ30" s="253"/>
      <c r="LA30" s="253"/>
      <c r="LB30" s="253"/>
      <c r="LC30" s="253"/>
      <c r="LD30" s="253"/>
      <c r="LE30" s="253"/>
      <c r="LF30" s="253"/>
      <c r="LG30" s="253"/>
      <c r="LH30" s="253"/>
      <c r="LI30" s="253"/>
      <c r="LJ30" s="253"/>
      <c r="LK30" s="253"/>
      <c r="LL30" s="253"/>
      <c r="LM30" s="253"/>
      <c r="LN30" s="253"/>
      <c r="LO30" s="253"/>
      <c r="LP30" s="253"/>
      <c r="LQ30" s="253"/>
      <c r="LR30" s="253"/>
      <c r="LS30" s="253"/>
      <c r="LT30" s="253"/>
      <c r="LU30" s="253"/>
      <c r="LV30" s="253"/>
      <c r="LW30" s="253"/>
      <c r="LX30" s="253"/>
      <c r="LY30" s="253"/>
      <c r="LZ30" s="253"/>
      <c r="MA30" s="253"/>
      <c r="MB30" s="253"/>
      <c r="MC30" s="253"/>
      <c r="MD30" s="253"/>
      <c r="ME30" s="253"/>
      <c r="MF30" s="253"/>
      <c r="MG30" s="253"/>
      <c r="MH30" s="253"/>
      <c r="MI30" s="253"/>
      <c r="MJ30" s="253"/>
      <c r="MK30" s="253"/>
      <c r="ML30" s="253"/>
      <c r="MM30" s="253"/>
      <c r="MN30" s="253"/>
      <c r="MO30" s="253"/>
      <c r="MP30" s="253"/>
      <c r="MQ30" s="253"/>
      <c r="MR30" s="253"/>
      <c r="MS30" s="253"/>
      <c r="MT30" s="253"/>
      <c r="MU30" s="253"/>
      <c r="MV30" s="253"/>
      <c r="MW30" s="253"/>
      <c r="MX30" s="253"/>
      <c r="MY30" s="253"/>
      <c r="MZ30" s="253"/>
      <c r="NA30" s="253"/>
      <c r="NB30" s="253"/>
      <c r="NC30" s="253"/>
      <c r="ND30" s="253"/>
      <c r="NE30" s="253"/>
      <c r="NF30" s="253"/>
      <c r="NG30" s="253"/>
      <c r="NH30" s="253"/>
      <c r="NI30" s="253"/>
      <c r="NJ30" s="253"/>
      <c r="NK30" s="253"/>
      <c r="NL30" s="253"/>
      <c r="NM30" s="253"/>
      <c r="NN30" s="253"/>
      <c r="NO30" s="253"/>
      <c r="NP30" s="253"/>
      <c r="NQ30" s="253"/>
      <c r="NR30" s="253"/>
      <c r="NS30" s="253"/>
      <c r="NT30" s="253"/>
      <c r="NU30" s="253"/>
      <c r="NV30" s="253"/>
      <c r="NW30" s="253"/>
      <c r="NX30" s="253"/>
      <c r="NY30" s="253"/>
      <c r="NZ30" s="253"/>
      <c r="OA30" s="253"/>
      <c r="OB30" s="253"/>
      <c r="OC30" s="253"/>
      <c r="OD30" s="253"/>
      <c r="OE30" s="253"/>
      <c r="OF30" s="253"/>
      <c r="OG30" s="253"/>
      <c r="OH30" s="253"/>
      <c r="OI30" s="253"/>
      <c r="OJ30" s="253"/>
      <c r="OK30" s="253"/>
      <c r="OL30" s="253"/>
      <c r="OM30" s="253"/>
      <c r="ON30" s="253"/>
      <c r="OO30" s="253"/>
      <c r="OP30" s="253"/>
      <c r="OQ30" s="253"/>
      <c r="OR30" s="253"/>
      <c r="OS30" s="253"/>
      <c r="OT30" s="253"/>
      <c r="OU30" s="253"/>
      <c r="OV30" s="253"/>
      <c r="OW30" s="253"/>
      <c r="OX30" s="253"/>
      <c r="OY30" s="253"/>
      <c r="OZ30" s="253"/>
      <c r="PA30" s="253"/>
      <c r="PB30" s="253"/>
      <c r="PC30" s="253"/>
      <c r="PD30" s="253"/>
      <c r="PE30" s="253"/>
      <c r="PF30" s="253"/>
      <c r="PG30" s="253"/>
      <c r="PH30" s="253"/>
      <c r="PI30" s="253"/>
      <c r="PJ30" s="253"/>
      <c r="PK30" s="253"/>
      <c r="PL30" s="253"/>
      <c r="PM30" s="253"/>
      <c r="PN30" s="253"/>
      <c r="PO30" s="253"/>
      <c r="PP30" s="253"/>
      <c r="PQ30" s="253"/>
      <c r="PR30" s="253"/>
      <c r="PS30" s="253"/>
      <c r="PT30" s="253"/>
      <c r="PU30" s="253"/>
      <c r="PV30" s="253"/>
      <c r="PW30" s="253"/>
      <c r="PX30" s="253"/>
      <c r="PY30" s="253"/>
      <c r="PZ30" s="253"/>
      <c r="QA30" s="253"/>
      <c r="QB30" s="253"/>
      <c r="QC30" s="253"/>
      <c r="QD30" s="253"/>
      <c r="QE30" s="253"/>
      <c r="QF30" s="253"/>
      <c r="QG30" s="253"/>
      <c r="QH30" s="253"/>
      <c r="QI30" s="253"/>
      <c r="QJ30" s="253"/>
      <c r="QK30" s="253"/>
      <c r="QL30" s="253"/>
      <c r="QM30" s="253"/>
      <c r="QN30" s="253"/>
      <c r="QO30" s="253"/>
      <c r="QP30" s="253"/>
      <c r="QQ30" s="253"/>
      <c r="QR30" s="253"/>
      <c r="QS30" s="253"/>
      <c r="QT30" s="253"/>
      <c r="QU30" s="253"/>
      <c r="QV30" s="253"/>
      <c r="QW30" s="253"/>
      <c r="QX30" s="253"/>
      <c r="QY30" s="253"/>
      <c r="QZ30" s="253"/>
      <c r="RA30" s="253"/>
      <c r="RB30" s="253"/>
      <c r="RC30" s="253"/>
      <c r="RD30" s="253"/>
      <c r="RE30" s="253"/>
      <c r="RF30" s="253"/>
      <c r="RG30" s="253"/>
      <c r="RH30" s="253"/>
      <c r="RI30" s="253"/>
      <c r="RJ30" s="253"/>
      <c r="RK30" s="253"/>
      <c r="RL30" s="253"/>
      <c r="RM30" s="253"/>
      <c r="RN30" s="253"/>
      <c r="RO30" s="253"/>
      <c r="RP30" s="253"/>
      <c r="RQ30" s="253"/>
      <c r="RR30" s="253"/>
      <c r="RS30" s="253"/>
      <c r="RT30" s="253"/>
      <c r="RU30" s="253"/>
      <c r="RV30" s="253"/>
      <c r="RW30" s="253"/>
      <c r="RX30" s="253"/>
      <c r="RY30" s="253"/>
      <c r="RZ30" s="253"/>
      <c r="SA30" s="253"/>
      <c r="SB30" s="253"/>
      <c r="SC30" s="253"/>
      <c r="SD30" s="253"/>
      <c r="SE30" s="253"/>
      <c r="SF30" s="253"/>
      <c r="SG30" s="253"/>
      <c r="SH30" s="253"/>
      <c r="SI30" s="253"/>
      <c r="SJ30" s="253"/>
      <c r="SK30" s="253"/>
      <c r="SL30" s="253"/>
      <c r="SM30" s="253"/>
      <c r="SN30" s="253"/>
      <c r="SO30" s="253"/>
      <c r="SP30" s="253"/>
      <c r="SQ30" s="253"/>
      <c r="SR30" s="253"/>
      <c r="SS30" s="253"/>
      <c r="ST30" s="253"/>
      <c r="SU30" s="253"/>
      <c r="SV30" s="253"/>
      <c r="SW30" s="253"/>
      <c r="SX30" s="253"/>
      <c r="SY30" s="253"/>
      <c r="SZ30" s="253"/>
      <c r="TA30" s="253"/>
      <c r="TB30" s="253"/>
      <c r="TC30" s="253"/>
      <c r="TD30" s="253"/>
      <c r="TE30" s="253"/>
      <c r="TF30" s="253"/>
      <c r="TG30" s="253"/>
      <c r="TH30" s="253"/>
      <c r="TI30" s="253"/>
      <c r="TJ30" s="253"/>
      <c r="TK30" s="253"/>
      <c r="TL30" s="253"/>
      <c r="TM30" s="253"/>
      <c r="TN30" s="253"/>
      <c r="TO30" s="253"/>
      <c r="TP30" s="253"/>
      <c r="TQ30" s="253"/>
      <c r="TR30" s="253"/>
      <c r="TS30" s="253"/>
      <c r="TT30" s="253"/>
      <c r="TU30" s="253"/>
      <c r="TV30" s="253"/>
      <c r="TW30" s="253"/>
      <c r="TX30" s="253"/>
      <c r="TY30" s="253"/>
      <c r="TZ30" s="253"/>
      <c r="UA30" s="253"/>
      <c r="UB30" s="253"/>
      <c r="UC30" s="253"/>
      <c r="UD30" s="253"/>
      <c r="UE30" s="253"/>
      <c r="UF30" s="253"/>
      <c r="UG30" s="253"/>
      <c r="UH30" s="253"/>
      <c r="UI30" s="253"/>
      <c r="UJ30" s="253"/>
      <c r="UK30" s="253"/>
      <c r="UL30" s="253"/>
      <c r="UM30" s="253"/>
      <c r="UN30" s="253"/>
      <c r="UO30" s="253"/>
      <c r="UP30" s="253"/>
      <c r="UQ30" s="253"/>
      <c r="UR30" s="253"/>
      <c r="US30" s="253"/>
      <c r="UT30" s="253"/>
      <c r="UU30" s="253"/>
      <c r="UV30" s="253"/>
      <c r="UW30" s="253"/>
      <c r="UX30" s="253"/>
      <c r="UY30" s="253"/>
      <c r="UZ30" s="253"/>
      <c r="VA30" s="253"/>
      <c r="VB30" s="253"/>
      <c r="VC30" s="253"/>
      <c r="VD30" s="253"/>
      <c r="VE30" s="253"/>
      <c r="VF30" s="253"/>
      <c r="VG30" s="253"/>
      <c r="VH30" s="253"/>
      <c r="VI30" s="253"/>
      <c r="VJ30" s="253"/>
      <c r="VK30" s="253"/>
      <c r="VL30" s="253"/>
      <c r="VM30" s="253"/>
      <c r="VN30" s="253"/>
      <c r="VO30" s="253"/>
      <c r="VP30" s="253"/>
      <c r="VQ30" s="253"/>
      <c r="VR30" s="253"/>
      <c r="VS30" s="253"/>
      <c r="VT30" s="253"/>
      <c r="VU30" s="253"/>
      <c r="VV30" s="253"/>
      <c r="VW30" s="253"/>
      <c r="VX30" s="253"/>
      <c r="VY30" s="253"/>
      <c r="VZ30" s="253"/>
      <c r="WA30" s="253"/>
      <c r="WB30" s="253"/>
      <c r="WC30" s="253"/>
      <c r="WD30" s="253"/>
      <c r="WE30" s="253"/>
      <c r="WF30" s="253"/>
      <c r="WG30" s="253"/>
      <c r="WH30" s="253"/>
      <c r="WI30" s="253"/>
      <c r="WJ30" s="253"/>
      <c r="WK30" s="253"/>
      <c r="WL30" s="253"/>
      <c r="WM30" s="253"/>
      <c r="WN30" s="253"/>
      <c r="WO30" s="253"/>
      <c r="WP30" s="253"/>
      <c r="WQ30" s="253"/>
      <c r="WR30" s="253"/>
      <c r="WS30" s="253"/>
      <c r="WT30" s="253"/>
      <c r="WU30" s="253"/>
      <c r="WV30" s="253"/>
      <c r="WW30" s="253"/>
      <c r="WX30" s="253"/>
      <c r="WY30" s="253"/>
      <c r="WZ30" s="253"/>
      <c r="XA30" s="253"/>
      <c r="XB30" s="253"/>
      <c r="XC30" s="253"/>
      <c r="XD30" s="253"/>
      <c r="XE30" s="253"/>
      <c r="XF30" s="253"/>
      <c r="XG30" s="253"/>
      <c r="XH30" s="253"/>
      <c r="XI30" s="253"/>
      <c r="XJ30" s="253"/>
      <c r="XK30" s="253"/>
      <c r="XL30" s="253"/>
      <c r="XM30" s="253"/>
      <c r="XN30" s="253"/>
      <c r="XO30" s="253"/>
      <c r="XP30" s="253"/>
      <c r="XQ30" s="253"/>
      <c r="XR30" s="253"/>
      <c r="XS30" s="253"/>
      <c r="XT30" s="253"/>
      <c r="XU30" s="253"/>
      <c r="XV30" s="253"/>
      <c r="XW30" s="253"/>
      <c r="XX30" s="253"/>
      <c r="XY30" s="253"/>
      <c r="XZ30" s="253"/>
      <c r="YA30" s="253"/>
      <c r="YB30" s="253"/>
      <c r="YC30" s="253"/>
      <c r="YD30" s="253"/>
      <c r="YE30" s="253"/>
      <c r="YF30" s="253"/>
      <c r="YG30" s="253"/>
      <c r="YH30" s="253"/>
      <c r="YI30" s="253"/>
      <c r="YJ30" s="253"/>
      <c r="YK30" s="253"/>
      <c r="YL30" s="253"/>
      <c r="YM30" s="253"/>
      <c r="YN30" s="253"/>
      <c r="YO30" s="253"/>
      <c r="YP30" s="253"/>
      <c r="YQ30" s="253"/>
      <c r="YR30" s="253"/>
      <c r="YS30" s="253"/>
      <c r="YT30" s="253"/>
      <c r="YU30" s="253"/>
      <c r="YV30" s="253"/>
      <c r="YW30" s="253"/>
      <c r="YX30" s="253"/>
      <c r="YY30" s="253"/>
      <c r="YZ30" s="253"/>
      <c r="ZA30" s="253"/>
      <c r="ZB30" s="253"/>
      <c r="ZC30" s="253"/>
      <c r="ZD30" s="253"/>
      <c r="ZE30" s="253"/>
      <c r="ZF30" s="253"/>
      <c r="ZG30" s="253"/>
      <c r="ZH30" s="253"/>
      <c r="ZI30" s="253"/>
      <c r="ZJ30" s="253"/>
      <c r="ZK30" s="253"/>
      <c r="ZL30" s="253"/>
      <c r="ZM30" s="253"/>
      <c r="ZN30" s="253"/>
      <c r="ZO30" s="253"/>
      <c r="ZP30" s="253"/>
      <c r="ZQ30" s="253"/>
      <c r="ZR30" s="253"/>
      <c r="ZS30" s="253"/>
      <c r="ZT30" s="253"/>
      <c r="ZU30" s="253"/>
      <c r="ZV30" s="253"/>
      <c r="ZW30" s="253"/>
      <c r="ZX30" s="253"/>
      <c r="ZY30" s="253"/>
      <c r="ZZ30" s="253"/>
      <c r="AAA30" s="253"/>
      <c r="AAB30" s="253"/>
      <c r="AAC30" s="253"/>
      <c r="AAD30" s="253"/>
      <c r="AAE30" s="253"/>
      <c r="AAF30" s="253"/>
      <c r="AAG30" s="253"/>
      <c r="AAH30" s="253"/>
      <c r="AAI30" s="253"/>
      <c r="AAJ30" s="253"/>
      <c r="AAK30" s="253"/>
      <c r="AAL30" s="253"/>
      <c r="AAM30" s="253"/>
      <c r="AAN30" s="253"/>
      <c r="AAO30" s="253"/>
      <c r="AAP30" s="253"/>
      <c r="AAQ30" s="253"/>
      <c r="AAR30" s="253"/>
      <c r="AAS30" s="253"/>
      <c r="AAT30" s="253"/>
      <c r="AAU30" s="253"/>
      <c r="AAV30" s="253"/>
      <c r="AAW30" s="253"/>
      <c r="AAX30" s="253"/>
      <c r="AAY30" s="253"/>
      <c r="AAZ30" s="253"/>
      <c r="ABA30" s="253"/>
      <c r="ABB30" s="253"/>
      <c r="ABC30" s="253"/>
      <c r="ABD30" s="253"/>
      <c r="ABE30" s="253"/>
      <c r="ABF30" s="253"/>
      <c r="ABG30" s="253"/>
      <c r="ABH30" s="253"/>
      <c r="ABI30" s="253"/>
      <c r="ABJ30" s="253"/>
      <c r="ABK30" s="253"/>
      <c r="ABL30" s="253"/>
      <c r="ABM30" s="253"/>
      <c r="ABN30" s="253"/>
      <c r="ABO30" s="253"/>
      <c r="ABP30" s="253"/>
      <c r="ABQ30" s="253"/>
      <c r="ABR30" s="253"/>
      <c r="ABS30" s="253"/>
      <c r="ABT30" s="253"/>
      <c r="ABU30" s="253"/>
      <c r="ABV30" s="253"/>
      <c r="ABW30" s="253"/>
      <c r="ABX30" s="253"/>
      <c r="ABY30" s="253"/>
      <c r="ABZ30" s="253"/>
      <c r="ACA30" s="253"/>
      <c r="ACB30" s="253"/>
      <c r="ACC30" s="253"/>
      <c r="ACD30" s="253"/>
      <c r="ACE30" s="253"/>
      <c r="ACF30" s="253"/>
      <c r="ACG30" s="253"/>
      <c r="ACH30" s="253"/>
      <c r="ACI30" s="253"/>
      <c r="ACJ30" s="253"/>
      <c r="ACK30" s="253"/>
      <c r="ACL30" s="253"/>
      <c r="ACM30" s="253"/>
      <c r="ACN30" s="253"/>
      <c r="ACO30" s="253"/>
      <c r="ACP30" s="253"/>
      <c r="ACQ30" s="253"/>
      <c r="ACR30" s="253"/>
      <c r="ACS30" s="253"/>
      <c r="ACT30" s="253"/>
      <c r="ACU30" s="253"/>
      <c r="ACV30" s="253"/>
      <c r="ACW30" s="253"/>
      <c r="ACX30" s="253"/>
      <c r="ACY30" s="253"/>
      <c r="ACZ30" s="253"/>
      <c r="ADA30" s="253"/>
      <c r="ADB30" s="253"/>
      <c r="ADC30" s="253"/>
      <c r="ADD30" s="253"/>
      <c r="ADE30" s="253"/>
      <c r="ADF30" s="253"/>
      <c r="ADG30" s="253"/>
      <c r="ADH30" s="253"/>
      <c r="ADI30" s="253"/>
      <c r="ADJ30" s="253"/>
      <c r="ADK30" s="253"/>
      <c r="ADL30" s="253"/>
      <c r="ADM30" s="253"/>
      <c r="ADN30" s="253"/>
      <c r="ADO30" s="253"/>
      <c r="ADP30" s="253"/>
      <c r="ADQ30" s="253"/>
      <c r="ADR30" s="253"/>
      <c r="ADS30" s="253"/>
      <c r="ADT30" s="253"/>
      <c r="ADU30" s="253"/>
      <c r="ADV30" s="253"/>
      <c r="ADW30" s="253"/>
      <c r="ADX30" s="253"/>
      <c r="ADY30" s="253"/>
      <c r="ADZ30" s="253"/>
      <c r="AEA30" s="253"/>
      <c r="AEB30" s="253"/>
      <c r="AEC30" s="253"/>
      <c r="AED30" s="253"/>
      <c r="AEE30" s="253"/>
      <c r="AEF30" s="253"/>
      <c r="AEG30" s="253"/>
      <c r="AEH30" s="253"/>
      <c r="AEI30" s="253"/>
      <c r="AEJ30" s="253"/>
      <c r="AEK30" s="253"/>
      <c r="AEL30" s="253"/>
      <c r="AEM30" s="253"/>
      <c r="AEN30" s="253"/>
      <c r="AEO30" s="253"/>
      <c r="AEP30" s="253"/>
      <c r="AEQ30" s="253"/>
      <c r="AER30" s="253"/>
      <c r="AES30" s="253"/>
      <c r="AET30" s="253"/>
      <c r="AEU30" s="253"/>
      <c r="AEV30" s="253"/>
      <c r="AEW30" s="253"/>
      <c r="AEX30" s="253"/>
      <c r="AEY30" s="253"/>
      <c r="AEZ30" s="253"/>
      <c r="AFA30" s="253"/>
      <c r="AFB30" s="253"/>
      <c r="AFC30" s="253"/>
      <c r="AFD30" s="253"/>
      <c r="AFE30" s="253"/>
      <c r="AFF30" s="253"/>
      <c r="AFG30" s="253"/>
      <c r="AFH30" s="253"/>
      <c r="AFI30" s="253"/>
      <c r="AFJ30" s="253"/>
      <c r="AFK30" s="253"/>
      <c r="AFL30" s="253"/>
      <c r="AFM30" s="253"/>
      <c r="AFN30" s="253"/>
      <c r="AFO30" s="253"/>
      <c r="AFP30" s="253"/>
      <c r="AFQ30" s="253"/>
      <c r="AFR30" s="253"/>
      <c r="AFS30" s="253"/>
      <c r="AFT30" s="253"/>
      <c r="AFU30" s="253"/>
      <c r="AFV30" s="253"/>
      <c r="AFW30" s="253"/>
      <c r="AFX30" s="253"/>
      <c r="AFY30" s="253"/>
      <c r="AFZ30" s="253"/>
      <c r="AGA30" s="253"/>
      <c r="AGB30" s="253"/>
      <c r="AGC30" s="253"/>
      <c r="AGD30" s="253"/>
      <c r="AGE30" s="253"/>
      <c r="AGF30" s="253"/>
      <c r="AGG30" s="253"/>
      <c r="AGH30" s="253"/>
      <c r="AGI30" s="253"/>
      <c r="AGJ30" s="253"/>
      <c r="AGK30" s="253"/>
      <c r="AGL30" s="253"/>
      <c r="AGM30" s="253"/>
      <c r="AGN30" s="253"/>
      <c r="AGO30" s="253"/>
      <c r="AGP30" s="253"/>
      <c r="AGQ30" s="253"/>
      <c r="AGR30" s="253"/>
      <c r="AGS30" s="253"/>
      <c r="AGT30" s="253"/>
      <c r="AGU30" s="253"/>
      <c r="AGV30" s="253"/>
      <c r="AGW30" s="253"/>
      <c r="AGX30" s="253"/>
      <c r="AGY30" s="253"/>
      <c r="AGZ30" s="253"/>
      <c r="AHA30" s="253"/>
      <c r="AHB30" s="253"/>
      <c r="AHC30" s="253"/>
      <c r="AHD30" s="253"/>
      <c r="AHE30" s="253"/>
      <c r="AHF30" s="253"/>
      <c r="AHG30" s="253"/>
      <c r="AHH30" s="253"/>
      <c r="AHI30" s="253"/>
      <c r="AHJ30" s="253"/>
      <c r="AHK30" s="253"/>
      <c r="AHL30" s="253"/>
      <c r="AHM30" s="253"/>
      <c r="AHN30" s="253"/>
      <c r="AHO30" s="253"/>
      <c r="AHP30" s="253"/>
      <c r="AHQ30" s="253"/>
      <c r="AHR30" s="253"/>
      <c r="AHS30" s="253"/>
      <c r="AHT30" s="253"/>
      <c r="AHU30" s="253"/>
      <c r="AHV30" s="253"/>
      <c r="AHW30" s="253"/>
      <c r="AHX30" s="253"/>
      <c r="AHY30" s="253"/>
      <c r="AHZ30" s="253"/>
      <c r="AIA30" s="253"/>
      <c r="AIB30" s="253"/>
      <c r="AIC30" s="253"/>
      <c r="AID30" s="253"/>
      <c r="AIE30" s="253"/>
      <c r="AIF30" s="253"/>
      <c r="AIG30" s="253"/>
      <c r="AIH30" s="253"/>
      <c r="AII30" s="253"/>
      <c r="AIJ30" s="253"/>
      <c r="AIK30" s="253"/>
      <c r="AIL30" s="253"/>
      <c r="AIM30" s="253"/>
      <c r="AIN30" s="253"/>
      <c r="AIO30" s="253"/>
      <c r="AIP30" s="253"/>
      <c r="AIQ30" s="253"/>
      <c r="AIR30" s="253"/>
      <c r="AIS30" s="253"/>
      <c r="AIT30" s="253"/>
      <c r="AIU30" s="253"/>
      <c r="AIV30" s="253"/>
      <c r="AIW30" s="253"/>
      <c r="AIX30" s="253"/>
      <c r="AIY30" s="253"/>
      <c r="AIZ30" s="253"/>
      <c r="AJA30" s="253"/>
      <c r="AJB30" s="253"/>
      <c r="AJC30" s="253"/>
      <c r="AJD30" s="253"/>
      <c r="AJE30" s="253"/>
      <c r="AJF30" s="253"/>
      <c r="AJG30" s="253"/>
      <c r="AJH30" s="253"/>
      <c r="AJI30" s="253"/>
      <c r="AJJ30" s="253"/>
      <c r="AJK30" s="253"/>
      <c r="AJL30" s="253"/>
      <c r="AJM30" s="253"/>
      <c r="AJN30" s="253"/>
      <c r="AJO30" s="253"/>
      <c r="AJP30" s="253"/>
      <c r="AJQ30" s="253"/>
      <c r="AJR30" s="253"/>
      <c r="AJS30" s="253"/>
      <c r="AJT30" s="253"/>
      <c r="AJU30" s="253"/>
      <c r="AJV30" s="253"/>
      <c r="AJW30" s="253"/>
      <c r="AJX30" s="253"/>
      <c r="AJY30" s="253"/>
      <c r="AJZ30" s="253"/>
      <c r="AKA30" s="253"/>
      <c r="AKB30" s="253"/>
      <c r="AKC30" s="253"/>
      <c r="AKD30" s="253"/>
      <c r="AKE30" s="253"/>
      <c r="AKF30" s="253"/>
      <c r="AKG30" s="253"/>
      <c r="AKH30" s="253"/>
      <c r="AKI30" s="253"/>
      <c r="AKJ30" s="253"/>
      <c r="AKK30" s="253"/>
      <c r="AKL30" s="253"/>
      <c r="AKM30" s="253"/>
      <c r="AKN30" s="253"/>
      <c r="AKO30" s="253"/>
      <c r="AKP30" s="253"/>
      <c r="AKQ30" s="253"/>
      <c r="AKR30" s="253"/>
      <c r="AKS30" s="253"/>
      <c r="AKT30" s="253"/>
      <c r="AKU30" s="253"/>
      <c r="AKV30" s="253"/>
      <c r="AKW30" s="253"/>
      <c r="AKX30" s="253"/>
      <c r="AKY30" s="253"/>
      <c r="AKZ30" s="253"/>
      <c r="ALA30" s="253"/>
      <c r="ALB30" s="253"/>
      <c r="ALC30" s="253"/>
      <c r="ALD30" s="253"/>
      <c r="ALE30" s="253"/>
      <c r="ALF30" s="253"/>
      <c r="ALG30" s="253"/>
      <c r="ALH30" s="253"/>
      <c r="ALI30" s="253"/>
      <c r="ALJ30" s="253"/>
      <c r="ALK30" s="253"/>
      <c r="ALL30" s="253"/>
      <c r="ALM30" s="253"/>
      <c r="ALN30" s="253"/>
      <c r="ALO30" s="253"/>
      <c r="ALP30" s="253"/>
      <c r="ALQ30" s="253"/>
      <c r="ALR30" s="253"/>
      <c r="ALS30" s="253"/>
      <c r="ALT30" s="253"/>
      <c r="ALU30" s="253"/>
      <c r="ALV30" s="253"/>
      <c r="ALW30" s="253"/>
      <c r="ALX30" s="253"/>
      <c r="ALY30" s="253"/>
      <c r="ALZ30" s="253"/>
      <c r="AMA30" s="253"/>
      <c r="AMB30" s="253"/>
      <c r="AMC30" s="253"/>
      <c r="AMD30" s="253"/>
      <c r="AME30" s="253"/>
      <c r="AMF30" s="253"/>
      <c r="AMG30" s="253"/>
      <c r="AMH30" s="253"/>
      <c r="AMI30" s="253"/>
      <c r="AMJ30" s="253"/>
    </row>
    <row r="31" spans="1:1024" s="252" customFormat="1" ht="11.25">
      <c r="A31" s="269" t="s">
        <v>152</v>
      </c>
      <c r="B31" s="270"/>
      <c r="C31" s="270"/>
      <c r="D31" s="270"/>
      <c r="F31" s="253"/>
      <c r="G31" s="253"/>
      <c r="H31" s="253"/>
      <c r="I31" s="253"/>
      <c r="J31" s="253"/>
      <c r="K31" s="253"/>
      <c r="L31" s="253"/>
      <c r="M31" s="253"/>
      <c r="N31" s="253"/>
      <c r="O31" s="253"/>
      <c r="P31" s="253"/>
      <c r="Q31" s="253"/>
      <c r="R31" s="253"/>
      <c r="S31" s="253"/>
      <c r="T31" s="253"/>
      <c r="U31" s="253"/>
      <c r="V31" s="253"/>
      <c r="W31" s="253"/>
      <c r="X31" s="253"/>
      <c r="Y31" s="253"/>
      <c r="Z31" s="253"/>
      <c r="AA31" s="253"/>
      <c r="AB31" s="253"/>
      <c r="AC31" s="253"/>
      <c r="AD31" s="253"/>
      <c r="AE31" s="253"/>
      <c r="AF31" s="253"/>
      <c r="AG31" s="253"/>
      <c r="AH31" s="253"/>
      <c r="AI31" s="253"/>
      <c r="AJ31" s="253"/>
      <c r="AK31" s="253"/>
      <c r="AL31" s="253"/>
      <c r="AM31" s="253"/>
      <c r="AN31" s="253"/>
      <c r="AO31" s="253"/>
      <c r="AP31" s="253"/>
      <c r="AQ31" s="253"/>
      <c r="AR31" s="253"/>
      <c r="AS31" s="253"/>
      <c r="AT31" s="253"/>
      <c r="AU31" s="253"/>
      <c r="AV31" s="253"/>
      <c r="AW31" s="253"/>
      <c r="AX31" s="253"/>
      <c r="AY31" s="253"/>
      <c r="AZ31" s="253"/>
      <c r="BA31" s="253"/>
      <c r="BB31" s="253"/>
      <c r="BC31" s="253"/>
      <c r="BD31" s="253"/>
      <c r="BE31" s="253"/>
      <c r="BF31" s="253"/>
      <c r="BG31" s="253"/>
      <c r="BH31" s="253"/>
      <c r="BI31" s="253"/>
      <c r="BJ31" s="253"/>
      <c r="BK31" s="253"/>
      <c r="BL31" s="253"/>
      <c r="BM31" s="253"/>
      <c r="BN31" s="253"/>
      <c r="BO31" s="253"/>
      <c r="BP31" s="253"/>
      <c r="BQ31" s="253"/>
      <c r="BR31" s="253"/>
      <c r="BS31" s="253"/>
      <c r="BT31" s="253"/>
      <c r="BU31" s="253"/>
      <c r="BV31" s="253"/>
      <c r="BW31" s="253"/>
      <c r="BX31" s="253"/>
      <c r="BY31" s="253"/>
      <c r="BZ31" s="253"/>
      <c r="CA31" s="253"/>
      <c r="CB31" s="253"/>
      <c r="CC31" s="253"/>
      <c r="CD31" s="253"/>
      <c r="CE31" s="253"/>
      <c r="CF31" s="253"/>
      <c r="CG31" s="253"/>
      <c r="CH31" s="253"/>
      <c r="CI31" s="253"/>
      <c r="CJ31" s="253"/>
      <c r="CK31" s="253"/>
      <c r="CL31" s="253"/>
      <c r="CM31" s="253"/>
      <c r="CN31" s="253"/>
      <c r="CO31" s="253"/>
      <c r="CP31" s="253"/>
      <c r="CQ31" s="253"/>
      <c r="CR31" s="253"/>
      <c r="CS31" s="253"/>
      <c r="CT31" s="253"/>
      <c r="CU31" s="253"/>
      <c r="CV31" s="253"/>
      <c r="CW31" s="253"/>
      <c r="CX31" s="253"/>
      <c r="CY31" s="253"/>
      <c r="CZ31" s="253"/>
      <c r="DA31" s="253"/>
      <c r="DB31" s="253"/>
      <c r="DC31" s="253"/>
      <c r="DD31" s="253"/>
      <c r="DE31" s="253"/>
      <c r="DF31" s="253"/>
      <c r="DG31" s="253"/>
      <c r="DH31" s="253"/>
      <c r="DI31" s="253"/>
      <c r="DJ31" s="253"/>
      <c r="DK31" s="253"/>
      <c r="DL31" s="253"/>
      <c r="DM31" s="253"/>
      <c r="DN31" s="253"/>
      <c r="DO31" s="253"/>
      <c r="DP31" s="253"/>
      <c r="DQ31" s="253"/>
      <c r="DR31" s="253"/>
      <c r="DS31" s="253"/>
      <c r="DT31" s="253"/>
      <c r="DU31" s="253"/>
      <c r="DV31" s="253"/>
      <c r="DW31" s="253"/>
      <c r="DX31" s="253"/>
      <c r="DY31" s="253"/>
      <c r="DZ31" s="253"/>
      <c r="EA31" s="253"/>
      <c r="EB31" s="253"/>
      <c r="EC31" s="253"/>
      <c r="ED31" s="253"/>
      <c r="EE31" s="253"/>
      <c r="EF31" s="253"/>
      <c r="EG31" s="253"/>
      <c r="EH31" s="253"/>
      <c r="EI31" s="253"/>
      <c r="EJ31" s="253"/>
      <c r="EK31" s="253"/>
      <c r="EL31" s="253"/>
      <c r="EM31" s="253"/>
      <c r="EN31" s="253"/>
      <c r="EO31" s="253"/>
      <c r="EP31" s="253"/>
      <c r="EQ31" s="253"/>
      <c r="ER31" s="253"/>
      <c r="ES31" s="253"/>
      <c r="ET31" s="253"/>
      <c r="EU31" s="253"/>
      <c r="EV31" s="253"/>
      <c r="EW31" s="253"/>
      <c r="EX31" s="253"/>
      <c r="EY31" s="253"/>
      <c r="EZ31" s="253"/>
      <c r="FA31" s="253"/>
      <c r="FB31" s="253"/>
      <c r="FC31" s="253"/>
      <c r="FD31" s="253"/>
      <c r="FE31" s="253"/>
      <c r="FF31" s="253"/>
      <c r="FG31" s="253"/>
      <c r="FH31" s="253"/>
      <c r="FI31" s="253"/>
      <c r="FJ31" s="253"/>
      <c r="FK31" s="253"/>
      <c r="FL31" s="253"/>
      <c r="FM31" s="253"/>
      <c r="FN31" s="253"/>
      <c r="FO31" s="253"/>
      <c r="FP31" s="253"/>
      <c r="FQ31" s="253"/>
      <c r="FR31" s="253"/>
      <c r="FS31" s="253"/>
      <c r="FT31" s="253"/>
      <c r="FU31" s="253"/>
      <c r="FV31" s="253"/>
      <c r="FW31" s="253"/>
      <c r="FX31" s="253"/>
      <c r="FY31" s="253"/>
      <c r="FZ31" s="253"/>
      <c r="GA31" s="253"/>
      <c r="GB31" s="253"/>
      <c r="GC31" s="253"/>
      <c r="GD31" s="253"/>
      <c r="GE31" s="253"/>
      <c r="GF31" s="253"/>
      <c r="GG31" s="253"/>
      <c r="GH31" s="253"/>
      <c r="GI31" s="253"/>
      <c r="GJ31" s="253"/>
      <c r="GK31" s="253"/>
      <c r="GL31" s="253"/>
      <c r="GM31" s="253"/>
      <c r="GN31" s="253"/>
      <c r="GO31" s="253"/>
      <c r="GP31" s="253"/>
      <c r="GQ31" s="253"/>
      <c r="GR31" s="253"/>
      <c r="GS31" s="253"/>
      <c r="GT31" s="253"/>
      <c r="GU31" s="253"/>
      <c r="GV31" s="253"/>
      <c r="GW31" s="253"/>
      <c r="GX31" s="253"/>
      <c r="GY31" s="253"/>
      <c r="GZ31" s="253"/>
      <c r="HA31" s="253"/>
      <c r="HB31" s="253"/>
      <c r="HC31" s="253"/>
      <c r="HD31" s="253"/>
      <c r="HE31" s="253"/>
      <c r="HF31" s="253"/>
      <c r="HG31" s="253"/>
      <c r="HH31" s="253"/>
      <c r="HI31" s="253"/>
      <c r="HJ31" s="253"/>
      <c r="HK31" s="253"/>
      <c r="HL31" s="253"/>
      <c r="HM31" s="253"/>
      <c r="HN31" s="253"/>
      <c r="HO31" s="253"/>
      <c r="HP31" s="253"/>
      <c r="HQ31" s="253"/>
      <c r="HR31" s="253"/>
      <c r="HS31" s="253"/>
      <c r="HT31" s="253"/>
      <c r="HU31" s="253"/>
      <c r="HV31" s="253"/>
      <c r="HW31" s="253"/>
      <c r="HX31" s="253"/>
      <c r="HY31" s="253"/>
      <c r="HZ31" s="253"/>
      <c r="IA31" s="253"/>
      <c r="IB31" s="253"/>
      <c r="IC31" s="253"/>
      <c r="ID31" s="253"/>
      <c r="IE31" s="253"/>
      <c r="IF31" s="253"/>
      <c r="IG31" s="253"/>
      <c r="IH31" s="253"/>
      <c r="II31" s="253"/>
      <c r="IJ31" s="253"/>
      <c r="IK31" s="253"/>
      <c r="IL31" s="253"/>
      <c r="IM31" s="253"/>
      <c r="IN31" s="253"/>
      <c r="IO31" s="253"/>
      <c r="IP31" s="253"/>
      <c r="IQ31" s="253"/>
      <c r="IR31" s="253"/>
      <c r="IS31" s="253"/>
      <c r="IT31" s="253"/>
      <c r="IU31" s="253"/>
      <c r="IV31" s="253"/>
      <c r="IW31" s="253"/>
      <c r="IX31" s="253"/>
      <c r="IY31" s="253"/>
      <c r="IZ31" s="253"/>
      <c r="JA31" s="253"/>
      <c r="JB31" s="253"/>
      <c r="JC31" s="253"/>
      <c r="JD31" s="253"/>
      <c r="JE31" s="253"/>
      <c r="JF31" s="253"/>
      <c r="JG31" s="253"/>
      <c r="JH31" s="253"/>
      <c r="JI31" s="253"/>
      <c r="JJ31" s="253"/>
      <c r="JK31" s="253"/>
      <c r="JL31" s="253"/>
      <c r="JM31" s="253"/>
      <c r="JN31" s="253"/>
      <c r="JO31" s="253"/>
      <c r="JP31" s="253"/>
      <c r="JQ31" s="253"/>
      <c r="JR31" s="253"/>
      <c r="JS31" s="253"/>
      <c r="JT31" s="253"/>
      <c r="JU31" s="253"/>
      <c r="JV31" s="253"/>
      <c r="JW31" s="253"/>
      <c r="JX31" s="253"/>
      <c r="JY31" s="253"/>
      <c r="JZ31" s="253"/>
      <c r="KA31" s="253"/>
      <c r="KB31" s="253"/>
      <c r="KC31" s="253"/>
      <c r="KD31" s="253"/>
      <c r="KE31" s="253"/>
      <c r="KF31" s="253"/>
      <c r="KG31" s="253"/>
      <c r="KH31" s="253"/>
      <c r="KI31" s="253"/>
      <c r="KJ31" s="253"/>
      <c r="KK31" s="253"/>
      <c r="KL31" s="253"/>
      <c r="KM31" s="253"/>
      <c r="KN31" s="253"/>
      <c r="KO31" s="253"/>
      <c r="KP31" s="253"/>
      <c r="KQ31" s="253"/>
      <c r="KR31" s="253"/>
      <c r="KS31" s="253"/>
      <c r="KT31" s="253"/>
      <c r="KU31" s="253"/>
      <c r="KV31" s="253"/>
      <c r="KW31" s="253"/>
      <c r="KX31" s="253"/>
      <c r="KY31" s="253"/>
      <c r="KZ31" s="253"/>
      <c r="LA31" s="253"/>
      <c r="LB31" s="253"/>
      <c r="LC31" s="253"/>
      <c r="LD31" s="253"/>
      <c r="LE31" s="253"/>
      <c r="LF31" s="253"/>
      <c r="LG31" s="253"/>
      <c r="LH31" s="253"/>
      <c r="LI31" s="253"/>
      <c r="LJ31" s="253"/>
      <c r="LK31" s="253"/>
      <c r="LL31" s="253"/>
      <c r="LM31" s="253"/>
      <c r="LN31" s="253"/>
      <c r="LO31" s="253"/>
      <c r="LP31" s="253"/>
      <c r="LQ31" s="253"/>
      <c r="LR31" s="253"/>
      <c r="LS31" s="253"/>
      <c r="LT31" s="253"/>
      <c r="LU31" s="253"/>
      <c r="LV31" s="253"/>
      <c r="LW31" s="253"/>
      <c r="LX31" s="253"/>
      <c r="LY31" s="253"/>
      <c r="LZ31" s="253"/>
      <c r="MA31" s="253"/>
      <c r="MB31" s="253"/>
      <c r="MC31" s="253"/>
      <c r="MD31" s="253"/>
      <c r="ME31" s="253"/>
      <c r="MF31" s="253"/>
      <c r="MG31" s="253"/>
      <c r="MH31" s="253"/>
      <c r="MI31" s="253"/>
      <c r="MJ31" s="253"/>
      <c r="MK31" s="253"/>
      <c r="ML31" s="253"/>
      <c r="MM31" s="253"/>
      <c r="MN31" s="253"/>
      <c r="MO31" s="253"/>
      <c r="MP31" s="253"/>
      <c r="MQ31" s="253"/>
      <c r="MR31" s="253"/>
      <c r="MS31" s="253"/>
      <c r="MT31" s="253"/>
      <c r="MU31" s="253"/>
      <c r="MV31" s="253"/>
      <c r="MW31" s="253"/>
      <c r="MX31" s="253"/>
      <c r="MY31" s="253"/>
      <c r="MZ31" s="253"/>
      <c r="NA31" s="253"/>
      <c r="NB31" s="253"/>
      <c r="NC31" s="253"/>
      <c r="ND31" s="253"/>
      <c r="NE31" s="253"/>
      <c r="NF31" s="253"/>
      <c r="NG31" s="253"/>
      <c r="NH31" s="253"/>
      <c r="NI31" s="253"/>
      <c r="NJ31" s="253"/>
      <c r="NK31" s="253"/>
      <c r="NL31" s="253"/>
      <c r="NM31" s="253"/>
      <c r="NN31" s="253"/>
      <c r="NO31" s="253"/>
      <c r="NP31" s="253"/>
      <c r="NQ31" s="253"/>
      <c r="NR31" s="253"/>
      <c r="NS31" s="253"/>
      <c r="NT31" s="253"/>
      <c r="NU31" s="253"/>
      <c r="NV31" s="253"/>
      <c r="NW31" s="253"/>
      <c r="NX31" s="253"/>
      <c r="NY31" s="253"/>
      <c r="NZ31" s="253"/>
      <c r="OA31" s="253"/>
      <c r="OB31" s="253"/>
      <c r="OC31" s="253"/>
      <c r="OD31" s="253"/>
      <c r="OE31" s="253"/>
      <c r="OF31" s="253"/>
      <c r="OG31" s="253"/>
      <c r="OH31" s="253"/>
      <c r="OI31" s="253"/>
      <c r="OJ31" s="253"/>
      <c r="OK31" s="253"/>
      <c r="OL31" s="253"/>
      <c r="OM31" s="253"/>
      <c r="ON31" s="253"/>
      <c r="OO31" s="253"/>
      <c r="OP31" s="253"/>
      <c r="OQ31" s="253"/>
      <c r="OR31" s="253"/>
      <c r="OS31" s="253"/>
      <c r="OT31" s="253"/>
      <c r="OU31" s="253"/>
      <c r="OV31" s="253"/>
      <c r="OW31" s="253"/>
      <c r="OX31" s="253"/>
      <c r="OY31" s="253"/>
      <c r="OZ31" s="253"/>
      <c r="PA31" s="253"/>
      <c r="PB31" s="253"/>
      <c r="PC31" s="253"/>
      <c r="PD31" s="253"/>
      <c r="PE31" s="253"/>
      <c r="PF31" s="253"/>
      <c r="PG31" s="253"/>
      <c r="PH31" s="253"/>
      <c r="PI31" s="253"/>
      <c r="PJ31" s="253"/>
      <c r="PK31" s="253"/>
      <c r="PL31" s="253"/>
      <c r="PM31" s="253"/>
      <c r="PN31" s="253"/>
      <c r="PO31" s="253"/>
      <c r="PP31" s="253"/>
      <c r="PQ31" s="253"/>
      <c r="PR31" s="253"/>
      <c r="PS31" s="253"/>
      <c r="PT31" s="253"/>
      <c r="PU31" s="253"/>
      <c r="PV31" s="253"/>
      <c r="PW31" s="253"/>
      <c r="PX31" s="253"/>
      <c r="PY31" s="253"/>
      <c r="PZ31" s="253"/>
      <c r="QA31" s="253"/>
      <c r="QB31" s="253"/>
      <c r="QC31" s="253"/>
      <c r="QD31" s="253"/>
      <c r="QE31" s="253"/>
      <c r="QF31" s="253"/>
      <c r="QG31" s="253"/>
      <c r="QH31" s="253"/>
      <c r="QI31" s="253"/>
      <c r="QJ31" s="253"/>
      <c r="QK31" s="253"/>
      <c r="QL31" s="253"/>
      <c r="QM31" s="253"/>
      <c r="QN31" s="253"/>
      <c r="QO31" s="253"/>
      <c r="QP31" s="253"/>
      <c r="QQ31" s="253"/>
      <c r="QR31" s="253"/>
      <c r="QS31" s="253"/>
      <c r="QT31" s="253"/>
      <c r="QU31" s="253"/>
      <c r="QV31" s="253"/>
      <c r="QW31" s="253"/>
      <c r="QX31" s="253"/>
      <c r="QY31" s="253"/>
      <c r="QZ31" s="253"/>
      <c r="RA31" s="253"/>
      <c r="RB31" s="253"/>
      <c r="RC31" s="253"/>
      <c r="RD31" s="253"/>
      <c r="RE31" s="253"/>
      <c r="RF31" s="253"/>
      <c r="RG31" s="253"/>
      <c r="RH31" s="253"/>
      <c r="RI31" s="253"/>
      <c r="RJ31" s="253"/>
      <c r="RK31" s="253"/>
      <c r="RL31" s="253"/>
      <c r="RM31" s="253"/>
      <c r="RN31" s="253"/>
      <c r="RO31" s="253"/>
      <c r="RP31" s="253"/>
      <c r="RQ31" s="253"/>
      <c r="RR31" s="253"/>
      <c r="RS31" s="253"/>
      <c r="RT31" s="253"/>
      <c r="RU31" s="253"/>
      <c r="RV31" s="253"/>
      <c r="RW31" s="253"/>
      <c r="RX31" s="253"/>
      <c r="RY31" s="253"/>
      <c r="RZ31" s="253"/>
      <c r="SA31" s="253"/>
      <c r="SB31" s="253"/>
      <c r="SC31" s="253"/>
      <c r="SD31" s="253"/>
      <c r="SE31" s="253"/>
      <c r="SF31" s="253"/>
      <c r="SG31" s="253"/>
      <c r="SH31" s="253"/>
      <c r="SI31" s="253"/>
      <c r="SJ31" s="253"/>
      <c r="SK31" s="253"/>
      <c r="SL31" s="253"/>
      <c r="SM31" s="253"/>
      <c r="SN31" s="253"/>
      <c r="SO31" s="253"/>
      <c r="SP31" s="253"/>
      <c r="SQ31" s="253"/>
      <c r="SR31" s="253"/>
      <c r="SS31" s="253"/>
      <c r="ST31" s="253"/>
      <c r="SU31" s="253"/>
      <c r="SV31" s="253"/>
      <c r="SW31" s="253"/>
      <c r="SX31" s="253"/>
      <c r="SY31" s="253"/>
      <c r="SZ31" s="253"/>
      <c r="TA31" s="253"/>
      <c r="TB31" s="253"/>
      <c r="TC31" s="253"/>
      <c r="TD31" s="253"/>
      <c r="TE31" s="253"/>
      <c r="TF31" s="253"/>
      <c r="TG31" s="253"/>
      <c r="TH31" s="253"/>
      <c r="TI31" s="253"/>
      <c r="TJ31" s="253"/>
      <c r="TK31" s="253"/>
      <c r="TL31" s="253"/>
      <c r="TM31" s="253"/>
      <c r="TN31" s="253"/>
      <c r="TO31" s="253"/>
      <c r="TP31" s="253"/>
      <c r="TQ31" s="253"/>
      <c r="TR31" s="253"/>
      <c r="TS31" s="253"/>
      <c r="TT31" s="253"/>
      <c r="TU31" s="253"/>
      <c r="TV31" s="253"/>
      <c r="TW31" s="253"/>
      <c r="TX31" s="253"/>
      <c r="TY31" s="253"/>
      <c r="TZ31" s="253"/>
      <c r="UA31" s="253"/>
      <c r="UB31" s="253"/>
      <c r="UC31" s="253"/>
      <c r="UD31" s="253"/>
      <c r="UE31" s="253"/>
      <c r="UF31" s="253"/>
      <c r="UG31" s="253"/>
      <c r="UH31" s="253"/>
      <c r="UI31" s="253"/>
      <c r="UJ31" s="253"/>
      <c r="UK31" s="253"/>
      <c r="UL31" s="253"/>
      <c r="UM31" s="253"/>
      <c r="UN31" s="253"/>
      <c r="UO31" s="253"/>
      <c r="UP31" s="253"/>
      <c r="UQ31" s="253"/>
      <c r="UR31" s="253"/>
      <c r="US31" s="253"/>
      <c r="UT31" s="253"/>
      <c r="UU31" s="253"/>
      <c r="UV31" s="253"/>
      <c r="UW31" s="253"/>
      <c r="UX31" s="253"/>
      <c r="UY31" s="253"/>
      <c r="UZ31" s="253"/>
      <c r="VA31" s="253"/>
      <c r="VB31" s="253"/>
      <c r="VC31" s="253"/>
      <c r="VD31" s="253"/>
      <c r="VE31" s="253"/>
      <c r="VF31" s="253"/>
      <c r="VG31" s="253"/>
      <c r="VH31" s="253"/>
      <c r="VI31" s="253"/>
      <c r="VJ31" s="253"/>
      <c r="VK31" s="253"/>
      <c r="VL31" s="253"/>
      <c r="VM31" s="253"/>
      <c r="VN31" s="253"/>
      <c r="VO31" s="253"/>
      <c r="VP31" s="253"/>
      <c r="VQ31" s="253"/>
      <c r="VR31" s="253"/>
      <c r="VS31" s="253"/>
      <c r="VT31" s="253"/>
      <c r="VU31" s="253"/>
      <c r="VV31" s="253"/>
      <c r="VW31" s="253"/>
      <c r="VX31" s="253"/>
      <c r="VY31" s="253"/>
      <c r="VZ31" s="253"/>
      <c r="WA31" s="253"/>
      <c r="WB31" s="253"/>
      <c r="WC31" s="253"/>
      <c r="WD31" s="253"/>
      <c r="WE31" s="253"/>
      <c r="WF31" s="253"/>
      <c r="WG31" s="253"/>
      <c r="WH31" s="253"/>
      <c r="WI31" s="253"/>
      <c r="WJ31" s="253"/>
      <c r="WK31" s="253"/>
      <c r="WL31" s="253"/>
      <c r="WM31" s="253"/>
      <c r="WN31" s="253"/>
      <c r="WO31" s="253"/>
      <c r="WP31" s="253"/>
      <c r="WQ31" s="253"/>
      <c r="WR31" s="253"/>
      <c r="WS31" s="253"/>
      <c r="WT31" s="253"/>
      <c r="WU31" s="253"/>
      <c r="WV31" s="253"/>
      <c r="WW31" s="253"/>
      <c r="WX31" s="253"/>
      <c r="WY31" s="253"/>
      <c r="WZ31" s="253"/>
      <c r="XA31" s="253"/>
      <c r="XB31" s="253"/>
      <c r="XC31" s="253"/>
      <c r="XD31" s="253"/>
      <c r="XE31" s="253"/>
      <c r="XF31" s="253"/>
      <c r="XG31" s="253"/>
      <c r="XH31" s="253"/>
      <c r="XI31" s="253"/>
      <c r="XJ31" s="253"/>
      <c r="XK31" s="253"/>
      <c r="XL31" s="253"/>
      <c r="XM31" s="253"/>
      <c r="XN31" s="253"/>
      <c r="XO31" s="253"/>
      <c r="XP31" s="253"/>
      <c r="XQ31" s="253"/>
      <c r="XR31" s="253"/>
      <c r="XS31" s="253"/>
      <c r="XT31" s="253"/>
      <c r="XU31" s="253"/>
      <c r="XV31" s="253"/>
      <c r="XW31" s="253"/>
      <c r="XX31" s="253"/>
      <c r="XY31" s="253"/>
      <c r="XZ31" s="253"/>
      <c r="YA31" s="253"/>
      <c r="YB31" s="253"/>
      <c r="YC31" s="253"/>
      <c r="YD31" s="253"/>
      <c r="YE31" s="253"/>
      <c r="YF31" s="253"/>
      <c r="YG31" s="253"/>
      <c r="YH31" s="253"/>
      <c r="YI31" s="253"/>
      <c r="YJ31" s="253"/>
      <c r="YK31" s="253"/>
      <c r="YL31" s="253"/>
      <c r="YM31" s="253"/>
      <c r="YN31" s="253"/>
      <c r="YO31" s="253"/>
      <c r="YP31" s="253"/>
      <c r="YQ31" s="253"/>
      <c r="YR31" s="253"/>
      <c r="YS31" s="253"/>
      <c r="YT31" s="253"/>
      <c r="YU31" s="253"/>
      <c r="YV31" s="253"/>
      <c r="YW31" s="253"/>
      <c r="YX31" s="253"/>
      <c r="YY31" s="253"/>
      <c r="YZ31" s="253"/>
      <c r="ZA31" s="253"/>
      <c r="ZB31" s="253"/>
      <c r="ZC31" s="253"/>
      <c r="ZD31" s="253"/>
      <c r="ZE31" s="253"/>
      <c r="ZF31" s="253"/>
      <c r="ZG31" s="253"/>
      <c r="ZH31" s="253"/>
      <c r="ZI31" s="253"/>
      <c r="ZJ31" s="253"/>
      <c r="ZK31" s="253"/>
      <c r="ZL31" s="253"/>
      <c r="ZM31" s="253"/>
      <c r="ZN31" s="253"/>
      <c r="ZO31" s="253"/>
      <c r="ZP31" s="253"/>
      <c r="ZQ31" s="253"/>
      <c r="ZR31" s="253"/>
      <c r="ZS31" s="253"/>
      <c r="ZT31" s="253"/>
      <c r="ZU31" s="253"/>
      <c r="ZV31" s="253"/>
      <c r="ZW31" s="253"/>
      <c r="ZX31" s="253"/>
      <c r="ZY31" s="253"/>
      <c r="ZZ31" s="253"/>
      <c r="AAA31" s="253"/>
      <c r="AAB31" s="253"/>
      <c r="AAC31" s="253"/>
      <c r="AAD31" s="253"/>
      <c r="AAE31" s="253"/>
      <c r="AAF31" s="253"/>
      <c r="AAG31" s="253"/>
      <c r="AAH31" s="253"/>
      <c r="AAI31" s="253"/>
      <c r="AAJ31" s="253"/>
      <c r="AAK31" s="253"/>
      <c r="AAL31" s="253"/>
      <c r="AAM31" s="253"/>
      <c r="AAN31" s="253"/>
      <c r="AAO31" s="253"/>
      <c r="AAP31" s="253"/>
      <c r="AAQ31" s="253"/>
      <c r="AAR31" s="253"/>
      <c r="AAS31" s="253"/>
      <c r="AAT31" s="253"/>
      <c r="AAU31" s="253"/>
      <c r="AAV31" s="253"/>
      <c r="AAW31" s="253"/>
      <c r="AAX31" s="253"/>
      <c r="AAY31" s="253"/>
      <c r="AAZ31" s="253"/>
      <c r="ABA31" s="253"/>
      <c r="ABB31" s="253"/>
      <c r="ABC31" s="253"/>
      <c r="ABD31" s="253"/>
      <c r="ABE31" s="253"/>
      <c r="ABF31" s="253"/>
      <c r="ABG31" s="253"/>
      <c r="ABH31" s="253"/>
      <c r="ABI31" s="253"/>
      <c r="ABJ31" s="253"/>
      <c r="ABK31" s="253"/>
      <c r="ABL31" s="253"/>
      <c r="ABM31" s="253"/>
      <c r="ABN31" s="253"/>
      <c r="ABO31" s="253"/>
      <c r="ABP31" s="253"/>
      <c r="ABQ31" s="253"/>
      <c r="ABR31" s="253"/>
      <c r="ABS31" s="253"/>
      <c r="ABT31" s="253"/>
      <c r="ABU31" s="253"/>
      <c r="ABV31" s="253"/>
      <c r="ABW31" s="253"/>
      <c r="ABX31" s="253"/>
      <c r="ABY31" s="253"/>
      <c r="ABZ31" s="253"/>
      <c r="ACA31" s="253"/>
      <c r="ACB31" s="253"/>
      <c r="ACC31" s="253"/>
      <c r="ACD31" s="253"/>
      <c r="ACE31" s="253"/>
      <c r="ACF31" s="253"/>
      <c r="ACG31" s="253"/>
      <c r="ACH31" s="253"/>
      <c r="ACI31" s="253"/>
      <c r="ACJ31" s="253"/>
      <c r="ACK31" s="253"/>
      <c r="ACL31" s="253"/>
      <c r="ACM31" s="253"/>
      <c r="ACN31" s="253"/>
      <c r="ACO31" s="253"/>
      <c r="ACP31" s="253"/>
      <c r="ACQ31" s="253"/>
      <c r="ACR31" s="253"/>
      <c r="ACS31" s="253"/>
      <c r="ACT31" s="253"/>
      <c r="ACU31" s="253"/>
      <c r="ACV31" s="253"/>
      <c r="ACW31" s="253"/>
      <c r="ACX31" s="253"/>
      <c r="ACY31" s="253"/>
      <c r="ACZ31" s="253"/>
      <c r="ADA31" s="253"/>
      <c r="ADB31" s="253"/>
      <c r="ADC31" s="253"/>
      <c r="ADD31" s="253"/>
      <c r="ADE31" s="253"/>
      <c r="ADF31" s="253"/>
      <c r="ADG31" s="253"/>
      <c r="ADH31" s="253"/>
      <c r="ADI31" s="253"/>
      <c r="ADJ31" s="253"/>
      <c r="ADK31" s="253"/>
      <c r="ADL31" s="253"/>
      <c r="ADM31" s="253"/>
      <c r="ADN31" s="253"/>
      <c r="ADO31" s="253"/>
      <c r="ADP31" s="253"/>
      <c r="ADQ31" s="253"/>
      <c r="ADR31" s="253"/>
      <c r="ADS31" s="253"/>
      <c r="ADT31" s="253"/>
      <c r="ADU31" s="253"/>
      <c r="ADV31" s="253"/>
      <c r="ADW31" s="253"/>
      <c r="ADX31" s="253"/>
      <c r="ADY31" s="253"/>
      <c r="ADZ31" s="253"/>
      <c r="AEA31" s="253"/>
      <c r="AEB31" s="253"/>
      <c r="AEC31" s="253"/>
      <c r="AED31" s="253"/>
      <c r="AEE31" s="253"/>
      <c r="AEF31" s="253"/>
      <c r="AEG31" s="253"/>
      <c r="AEH31" s="253"/>
      <c r="AEI31" s="253"/>
      <c r="AEJ31" s="253"/>
      <c r="AEK31" s="253"/>
      <c r="AEL31" s="253"/>
      <c r="AEM31" s="253"/>
      <c r="AEN31" s="253"/>
      <c r="AEO31" s="253"/>
      <c r="AEP31" s="253"/>
      <c r="AEQ31" s="253"/>
      <c r="AER31" s="253"/>
      <c r="AES31" s="253"/>
      <c r="AET31" s="253"/>
      <c r="AEU31" s="253"/>
      <c r="AEV31" s="253"/>
      <c r="AEW31" s="253"/>
      <c r="AEX31" s="253"/>
      <c r="AEY31" s="253"/>
      <c r="AEZ31" s="253"/>
      <c r="AFA31" s="253"/>
      <c r="AFB31" s="253"/>
      <c r="AFC31" s="253"/>
      <c r="AFD31" s="253"/>
      <c r="AFE31" s="253"/>
      <c r="AFF31" s="253"/>
      <c r="AFG31" s="253"/>
      <c r="AFH31" s="253"/>
      <c r="AFI31" s="253"/>
      <c r="AFJ31" s="253"/>
      <c r="AFK31" s="253"/>
      <c r="AFL31" s="253"/>
      <c r="AFM31" s="253"/>
      <c r="AFN31" s="253"/>
      <c r="AFO31" s="253"/>
      <c r="AFP31" s="253"/>
      <c r="AFQ31" s="253"/>
      <c r="AFR31" s="253"/>
      <c r="AFS31" s="253"/>
      <c r="AFT31" s="253"/>
      <c r="AFU31" s="253"/>
      <c r="AFV31" s="253"/>
      <c r="AFW31" s="253"/>
      <c r="AFX31" s="253"/>
      <c r="AFY31" s="253"/>
      <c r="AFZ31" s="253"/>
      <c r="AGA31" s="253"/>
      <c r="AGB31" s="253"/>
      <c r="AGC31" s="253"/>
      <c r="AGD31" s="253"/>
      <c r="AGE31" s="253"/>
      <c r="AGF31" s="253"/>
      <c r="AGG31" s="253"/>
      <c r="AGH31" s="253"/>
      <c r="AGI31" s="253"/>
      <c r="AGJ31" s="253"/>
      <c r="AGK31" s="253"/>
      <c r="AGL31" s="253"/>
      <c r="AGM31" s="253"/>
      <c r="AGN31" s="253"/>
      <c r="AGO31" s="253"/>
      <c r="AGP31" s="253"/>
      <c r="AGQ31" s="253"/>
      <c r="AGR31" s="253"/>
      <c r="AGS31" s="253"/>
      <c r="AGT31" s="253"/>
      <c r="AGU31" s="253"/>
      <c r="AGV31" s="253"/>
      <c r="AGW31" s="253"/>
      <c r="AGX31" s="253"/>
      <c r="AGY31" s="253"/>
      <c r="AGZ31" s="253"/>
      <c r="AHA31" s="253"/>
      <c r="AHB31" s="253"/>
      <c r="AHC31" s="253"/>
      <c r="AHD31" s="253"/>
      <c r="AHE31" s="253"/>
      <c r="AHF31" s="253"/>
      <c r="AHG31" s="253"/>
      <c r="AHH31" s="253"/>
      <c r="AHI31" s="253"/>
      <c r="AHJ31" s="253"/>
      <c r="AHK31" s="253"/>
      <c r="AHL31" s="253"/>
      <c r="AHM31" s="253"/>
      <c r="AHN31" s="253"/>
      <c r="AHO31" s="253"/>
      <c r="AHP31" s="253"/>
      <c r="AHQ31" s="253"/>
      <c r="AHR31" s="253"/>
      <c r="AHS31" s="253"/>
      <c r="AHT31" s="253"/>
      <c r="AHU31" s="253"/>
      <c r="AHV31" s="253"/>
      <c r="AHW31" s="253"/>
      <c r="AHX31" s="253"/>
      <c r="AHY31" s="253"/>
      <c r="AHZ31" s="253"/>
      <c r="AIA31" s="253"/>
      <c r="AIB31" s="253"/>
      <c r="AIC31" s="253"/>
      <c r="AID31" s="253"/>
      <c r="AIE31" s="253"/>
      <c r="AIF31" s="253"/>
      <c r="AIG31" s="253"/>
      <c r="AIH31" s="253"/>
      <c r="AII31" s="253"/>
      <c r="AIJ31" s="253"/>
      <c r="AIK31" s="253"/>
      <c r="AIL31" s="253"/>
      <c r="AIM31" s="253"/>
      <c r="AIN31" s="253"/>
      <c r="AIO31" s="253"/>
      <c r="AIP31" s="253"/>
      <c r="AIQ31" s="253"/>
      <c r="AIR31" s="253"/>
      <c r="AIS31" s="253"/>
      <c r="AIT31" s="253"/>
      <c r="AIU31" s="253"/>
      <c r="AIV31" s="253"/>
      <c r="AIW31" s="253"/>
      <c r="AIX31" s="253"/>
      <c r="AIY31" s="253"/>
      <c r="AIZ31" s="253"/>
      <c r="AJA31" s="253"/>
      <c r="AJB31" s="253"/>
      <c r="AJC31" s="253"/>
      <c r="AJD31" s="253"/>
      <c r="AJE31" s="253"/>
      <c r="AJF31" s="253"/>
      <c r="AJG31" s="253"/>
      <c r="AJH31" s="253"/>
      <c r="AJI31" s="253"/>
      <c r="AJJ31" s="253"/>
      <c r="AJK31" s="253"/>
      <c r="AJL31" s="253"/>
      <c r="AJM31" s="253"/>
      <c r="AJN31" s="253"/>
      <c r="AJO31" s="253"/>
      <c r="AJP31" s="253"/>
      <c r="AJQ31" s="253"/>
      <c r="AJR31" s="253"/>
      <c r="AJS31" s="253"/>
      <c r="AJT31" s="253"/>
      <c r="AJU31" s="253"/>
      <c r="AJV31" s="253"/>
      <c r="AJW31" s="253"/>
      <c r="AJX31" s="253"/>
      <c r="AJY31" s="253"/>
      <c r="AJZ31" s="253"/>
      <c r="AKA31" s="253"/>
      <c r="AKB31" s="253"/>
      <c r="AKC31" s="253"/>
      <c r="AKD31" s="253"/>
      <c r="AKE31" s="253"/>
      <c r="AKF31" s="253"/>
      <c r="AKG31" s="253"/>
      <c r="AKH31" s="253"/>
      <c r="AKI31" s="253"/>
      <c r="AKJ31" s="253"/>
      <c r="AKK31" s="253"/>
      <c r="AKL31" s="253"/>
      <c r="AKM31" s="253"/>
      <c r="AKN31" s="253"/>
      <c r="AKO31" s="253"/>
      <c r="AKP31" s="253"/>
      <c r="AKQ31" s="253"/>
      <c r="AKR31" s="253"/>
      <c r="AKS31" s="253"/>
      <c r="AKT31" s="253"/>
      <c r="AKU31" s="253"/>
      <c r="AKV31" s="253"/>
      <c r="AKW31" s="253"/>
      <c r="AKX31" s="253"/>
      <c r="AKY31" s="253"/>
      <c r="AKZ31" s="253"/>
      <c r="ALA31" s="253"/>
      <c r="ALB31" s="253"/>
      <c r="ALC31" s="253"/>
      <c r="ALD31" s="253"/>
      <c r="ALE31" s="253"/>
      <c r="ALF31" s="253"/>
      <c r="ALG31" s="253"/>
      <c r="ALH31" s="253"/>
      <c r="ALI31" s="253"/>
      <c r="ALJ31" s="253"/>
      <c r="ALK31" s="253"/>
      <c r="ALL31" s="253"/>
      <c r="ALM31" s="253"/>
      <c r="ALN31" s="253"/>
      <c r="ALO31" s="253"/>
      <c r="ALP31" s="253"/>
      <c r="ALQ31" s="253"/>
      <c r="ALR31" s="253"/>
      <c r="ALS31" s="253"/>
      <c r="ALT31" s="253"/>
      <c r="ALU31" s="253"/>
      <c r="ALV31" s="253"/>
      <c r="ALW31" s="253"/>
      <c r="ALX31" s="253"/>
      <c r="ALY31" s="253"/>
      <c r="ALZ31" s="253"/>
      <c r="AMA31" s="253"/>
      <c r="AMB31" s="253"/>
      <c r="AMC31" s="253"/>
      <c r="AMD31" s="253"/>
      <c r="AME31" s="253"/>
      <c r="AMF31" s="253"/>
      <c r="AMG31" s="253"/>
      <c r="AMH31" s="253"/>
      <c r="AMI31" s="253"/>
      <c r="AMJ31" s="253"/>
    </row>
    <row r="32" spans="1:1024" s="252" customFormat="1" ht="11.25">
      <c r="A32" s="264" t="s">
        <v>1988</v>
      </c>
      <c r="B32" s="273">
        <f>B26-B31</f>
        <v>0</v>
      </c>
      <c r="C32" s="273">
        <f>C26-C31</f>
        <v>0</v>
      </c>
      <c r="D32" s="273">
        <f>D26-D31</f>
        <v>0</v>
      </c>
      <c r="F32" s="253"/>
      <c r="G32" s="253"/>
      <c r="H32" s="253"/>
      <c r="I32" s="253"/>
      <c r="J32" s="253"/>
      <c r="K32" s="253"/>
      <c r="L32" s="253"/>
      <c r="M32" s="253"/>
      <c r="N32" s="253"/>
      <c r="O32" s="253"/>
      <c r="P32" s="253"/>
      <c r="Q32" s="253"/>
      <c r="R32" s="253"/>
      <c r="S32" s="253"/>
      <c r="T32" s="253"/>
      <c r="U32" s="253"/>
      <c r="V32" s="253"/>
      <c r="W32" s="253"/>
      <c r="X32" s="253"/>
      <c r="Y32" s="253"/>
      <c r="Z32" s="253"/>
      <c r="AA32" s="253"/>
      <c r="AB32" s="253"/>
      <c r="AC32" s="253"/>
      <c r="AD32" s="253"/>
      <c r="AE32" s="253"/>
      <c r="AF32" s="253"/>
      <c r="AG32" s="253"/>
      <c r="AH32" s="253"/>
      <c r="AI32" s="253"/>
      <c r="AJ32" s="253"/>
      <c r="AK32" s="253"/>
      <c r="AL32" s="253"/>
      <c r="AM32" s="253"/>
      <c r="AN32" s="253"/>
      <c r="AO32" s="253"/>
      <c r="AP32" s="253"/>
      <c r="AQ32" s="253"/>
      <c r="AR32" s="253"/>
      <c r="AS32" s="253"/>
      <c r="AT32" s="253"/>
      <c r="AU32" s="253"/>
      <c r="AV32" s="253"/>
      <c r="AW32" s="253"/>
      <c r="AX32" s="253"/>
      <c r="AY32" s="253"/>
      <c r="AZ32" s="253"/>
      <c r="BA32" s="253"/>
      <c r="BB32" s="253"/>
      <c r="BC32" s="253"/>
      <c r="BD32" s="253"/>
      <c r="BE32" s="253"/>
      <c r="BF32" s="253"/>
      <c r="BG32" s="253"/>
      <c r="BH32" s="253"/>
      <c r="BI32" s="253"/>
      <c r="BJ32" s="253"/>
      <c r="BK32" s="253"/>
      <c r="BL32" s="253"/>
      <c r="BM32" s="253"/>
      <c r="BN32" s="253"/>
      <c r="BO32" s="253"/>
      <c r="BP32" s="253"/>
      <c r="BQ32" s="253"/>
      <c r="BR32" s="253"/>
      <c r="BS32" s="253"/>
      <c r="BT32" s="253"/>
      <c r="BU32" s="253"/>
      <c r="BV32" s="253"/>
      <c r="BW32" s="253"/>
      <c r="BX32" s="253"/>
      <c r="BY32" s="253"/>
      <c r="BZ32" s="253"/>
      <c r="CA32" s="253"/>
      <c r="CB32" s="253"/>
      <c r="CC32" s="253"/>
      <c r="CD32" s="253"/>
      <c r="CE32" s="253"/>
      <c r="CF32" s="253"/>
      <c r="CG32" s="253"/>
      <c r="CH32" s="253"/>
      <c r="CI32" s="253"/>
      <c r="CJ32" s="253"/>
      <c r="CK32" s="253"/>
      <c r="CL32" s="253"/>
      <c r="CM32" s="253"/>
      <c r="CN32" s="253"/>
      <c r="CO32" s="253"/>
      <c r="CP32" s="253"/>
      <c r="CQ32" s="253"/>
      <c r="CR32" s="253"/>
      <c r="CS32" s="253"/>
      <c r="CT32" s="253"/>
      <c r="CU32" s="253"/>
      <c r="CV32" s="253"/>
      <c r="CW32" s="253"/>
      <c r="CX32" s="253"/>
      <c r="CY32" s="253"/>
      <c r="CZ32" s="253"/>
      <c r="DA32" s="253"/>
      <c r="DB32" s="253"/>
      <c r="DC32" s="253"/>
      <c r="DD32" s="253"/>
      <c r="DE32" s="253"/>
      <c r="DF32" s="253"/>
      <c r="DG32" s="253"/>
      <c r="DH32" s="253"/>
      <c r="DI32" s="253"/>
      <c r="DJ32" s="253"/>
      <c r="DK32" s="253"/>
      <c r="DL32" s="253"/>
      <c r="DM32" s="253"/>
      <c r="DN32" s="253"/>
      <c r="DO32" s="253"/>
      <c r="DP32" s="253"/>
      <c r="DQ32" s="253"/>
      <c r="DR32" s="253"/>
      <c r="DS32" s="253"/>
      <c r="DT32" s="253"/>
      <c r="DU32" s="253"/>
      <c r="DV32" s="253"/>
      <c r="DW32" s="253"/>
      <c r="DX32" s="253"/>
      <c r="DY32" s="253"/>
      <c r="DZ32" s="253"/>
      <c r="EA32" s="253"/>
      <c r="EB32" s="253"/>
      <c r="EC32" s="253"/>
      <c r="ED32" s="253"/>
      <c r="EE32" s="253"/>
      <c r="EF32" s="253"/>
      <c r="EG32" s="253"/>
      <c r="EH32" s="253"/>
      <c r="EI32" s="253"/>
      <c r="EJ32" s="253"/>
      <c r="EK32" s="253"/>
      <c r="EL32" s="253"/>
      <c r="EM32" s="253"/>
      <c r="EN32" s="253"/>
      <c r="EO32" s="253"/>
      <c r="EP32" s="253"/>
      <c r="EQ32" s="253"/>
      <c r="ER32" s="253"/>
      <c r="ES32" s="253"/>
      <c r="ET32" s="253"/>
      <c r="EU32" s="253"/>
      <c r="EV32" s="253"/>
      <c r="EW32" s="253"/>
      <c r="EX32" s="253"/>
      <c r="EY32" s="253"/>
      <c r="EZ32" s="253"/>
      <c r="FA32" s="253"/>
      <c r="FB32" s="253"/>
      <c r="FC32" s="253"/>
      <c r="FD32" s="253"/>
      <c r="FE32" s="253"/>
      <c r="FF32" s="253"/>
      <c r="FG32" s="253"/>
      <c r="FH32" s="253"/>
      <c r="FI32" s="253"/>
      <c r="FJ32" s="253"/>
      <c r="FK32" s="253"/>
      <c r="FL32" s="253"/>
      <c r="FM32" s="253"/>
      <c r="FN32" s="253"/>
      <c r="FO32" s="253"/>
      <c r="FP32" s="253"/>
      <c r="FQ32" s="253"/>
      <c r="FR32" s="253"/>
      <c r="FS32" s="253"/>
      <c r="FT32" s="253"/>
      <c r="FU32" s="253"/>
      <c r="FV32" s="253"/>
      <c r="FW32" s="253"/>
      <c r="FX32" s="253"/>
      <c r="FY32" s="253"/>
      <c r="FZ32" s="253"/>
      <c r="GA32" s="253"/>
      <c r="GB32" s="253"/>
      <c r="GC32" s="253"/>
      <c r="GD32" s="253"/>
      <c r="GE32" s="253"/>
      <c r="GF32" s="253"/>
      <c r="GG32" s="253"/>
      <c r="GH32" s="253"/>
      <c r="GI32" s="253"/>
      <c r="GJ32" s="253"/>
      <c r="GK32" s="253"/>
      <c r="GL32" s="253"/>
      <c r="GM32" s="253"/>
      <c r="GN32" s="253"/>
      <c r="GO32" s="253"/>
      <c r="GP32" s="253"/>
      <c r="GQ32" s="253"/>
      <c r="GR32" s="253"/>
      <c r="GS32" s="253"/>
      <c r="GT32" s="253"/>
      <c r="GU32" s="253"/>
      <c r="GV32" s="253"/>
      <c r="GW32" s="253"/>
      <c r="GX32" s="253"/>
      <c r="GY32" s="253"/>
      <c r="GZ32" s="253"/>
      <c r="HA32" s="253"/>
      <c r="HB32" s="253"/>
      <c r="HC32" s="253"/>
      <c r="HD32" s="253"/>
      <c r="HE32" s="253"/>
      <c r="HF32" s="253"/>
      <c r="HG32" s="253"/>
      <c r="HH32" s="253"/>
      <c r="HI32" s="253"/>
      <c r="HJ32" s="253"/>
      <c r="HK32" s="253"/>
      <c r="HL32" s="253"/>
      <c r="HM32" s="253"/>
      <c r="HN32" s="253"/>
      <c r="HO32" s="253"/>
      <c r="HP32" s="253"/>
      <c r="HQ32" s="253"/>
      <c r="HR32" s="253"/>
      <c r="HS32" s="253"/>
      <c r="HT32" s="253"/>
      <c r="HU32" s="253"/>
      <c r="HV32" s="253"/>
      <c r="HW32" s="253"/>
      <c r="HX32" s="253"/>
      <c r="HY32" s="253"/>
      <c r="HZ32" s="253"/>
      <c r="IA32" s="253"/>
      <c r="IB32" s="253"/>
      <c r="IC32" s="253"/>
      <c r="ID32" s="253"/>
      <c r="IE32" s="253"/>
      <c r="IF32" s="253"/>
      <c r="IG32" s="253"/>
      <c r="IH32" s="253"/>
      <c r="II32" s="253"/>
      <c r="IJ32" s="253"/>
      <c r="IK32" s="253"/>
      <c r="IL32" s="253"/>
      <c r="IM32" s="253"/>
      <c r="IN32" s="253"/>
      <c r="IO32" s="253"/>
      <c r="IP32" s="253"/>
      <c r="IQ32" s="253"/>
      <c r="IR32" s="253"/>
      <c r="IS32" s="253"/>
      <c r="IT32" s="253"/>
      <c r="IU32" s="253"/>
      <c r="IV32" s="253"/>
      <c r="IW32" s="253"/>
      <c r="IX32" s="253"/>
      <c r="IY32" s="253"/>
      <c r="IZ32" s="253"/>
      <c r="JA32" s="253"/>
      <c r="JB32" s="253"/>
      <c r="JC32" s="253"/>
      <c r="JD32" s="253"/>
      <c r="JE32" s="253"/>
      <c r="JF32" s="253"/>
      <c r="JG32" s="253"/>
      <c r="JH32" s="253"/>
      <c r="JI32" s="253"/>
      <c r="JJ32" s="253"/>
      <c r="JK32" s="253"/>
      <c r="JL32" s="253"/>
      <c r="JM32" s="253"/>
      <c r="JN32" s="253"/>
      <c r="JO32" s="253"/>
      <c r="JP32" s="253"/>
      <c r="JQ32" s="253"/>
      <c r="JR32" s="253"/>
      <c r="JS32" s="253"/>
      <c r="JT32" s="253"/>
      <c r="JU32" s="253"/>
      <c r="JV32" s="253"/>
      <c r="JW32" s="253"/>
      <c r="JX32" s="253"/>
      <c r="JY32" s="253"/>
      <c r="JZ32" s="253"/>
      <c r="KA32" s="253"/>
      <c r="KB32" s="253"/>
      <c r="KC32" s="253"/>
      <c r="KD32" s="253"/>
      <c r="KE32" s="253"/>
      <c r="KF32" s="253"/>
      <c r="KG32" s="253"/>
      <c r="KH32" s="253"/>
      <c r="KI32" s="253"/>
      <c r="KJ32" s="253"/>
      <c r="KK32" s="253"/>
      <c r="KL32" s="253"/>
      <c r="KM32" s="253"/>
      <c r="KN32" s="253"/>
      <c r="KO32" s="253"/>
      <c r="KP32" s="253"/>
      <c r="KQ32" s="253"/>
      <c r="KR32" s="253"/>
      <c r="KS32" s="253"/>
      <c r="KT32" s="253"/>
      <c r="KU32" s="253"/>
      <c r="KV32" s="253"/>
      <c r="KW32" s="253"/>
      <c r="KX32" s="253"/>
      <c r="KY32" s="253"/>
      <c r="KZ32" s="253"/>
      <c r="LA32" s="253"/>
      <c r="LB32" s="253"/>
      <c r="LC32" s="253"/>
      <c r="LD32" s="253"/>
      <c r="LE32" s="253"/>
      <c r="LF32" s="253"/>
      <c r="LG32" s="253"/>
      <c r="LH32" s="253"/>
      <c r="LI32" s="253"/>
      <c r="LJ32" s="253"/>
      <c r="LK32" s="253"/>
      <c r="LL32" s="253"/>
      <c r="LM32" s="253"/>
      <c r="LN32" s="253"/>
      <c r="LO32" s="253"/>
      <c r="LP32" s="253"/>
      <c r="LQ32" s="253"/>
      <c r="LR32" s="253"/>
      <c r="LS32" s="253"/>
      <c r="LT32" s="253"/>
      <c r="LU32" s="253"/>
      <c r="LV32" s="253"/>
      <c r="LW32" s="253"/>
      <c r="LX32" s="253"/>
      <c r="LY32" s="253"/>
      <c r="LZ32" s="253"/>
      <c r="MA32" s="253"/>
      <c r="MB32" s="253"/>
      <c r="MC32" s="253"/>
      <c r="MD32" s="253"/>
      <c r="ME32" s="253"/>
      <c r="MF32" s="253"/>
      <c r="MG32" s="253"/>
      <c r="MH32" s="253"/>
      <c r="MI32" s="253"/>
      <c r="MJ32" s="253"/>
      <c r="MK32" s="253"/>
      <c r="ML32" s="253"/>
      <c r="MM32" s="253"/>
      <c r="MN32" s="253"/>
      <c r="MO32" s="253"/>
      <c r="MP32" s="253"/>
      <c r="MQ32" s="253"/>
      <c r="MR32" s="253"/>
      <c r="MS32" s="253"/>
      <c r="MT32" s="253"/>
      <c r="MU32" s="253"/>
      <c r="MV32" s="253"/>
      <c r="MW32" s="253"/>
      <c r="MX32" s="253"/>
      <c r="MY32" s="253"/>
      <c r="MZ32" s="253"/>
      <c r="NA32" s="253"/>
      <c r="NB32" s="253"/>
      <c r="NC32" s="253"/>
      <c r="ND32" s="253"/>
      <c r="NE32" s="253"/>
      <c r="NF32" s="253"/>
      <c r="NG32" s="253"/>
      <c r="NH32" s="253"/>
      <c r="NI32" s="253"/>
      <c r="NJ32" s="253"/>
      <c r="NK32" s="253"/>
      <c r="NL32" s="253"/>
      <c r="NM32" s="253"/>
      <c r="NN32" s="253"/>
      <c r="NO32" s="253"/>
      <c r="NP32" s="253"/>
      <c r="NQ32" s="253"/>
      <c r="NR32" s="253"/>
      <c r="NS32" s="253"/>
      <c r="NT32" s="253"/>
      <c r="NU32" s="253"/>
      <c r="NV32" s="253"/>
      <c r="NW32" s="253"/>
      <c r="NX32" s="253"/>
      <c r="NY32" s="253"/>
      <c r="NZ32" s="253"/>
      <c r="OA32" s="253"/>
      <c r="OB32" s="253"/>
      <c r="OC32" s="253"/>
      <c r="OD32" s="253"/>
      <c r="OE32" s="253"/>
      <c r="OF32" s="253"/>
      <c r="OG32" s="253"/>
      <c r="OH32" s="253"/>
      <c r="OI32" s="253"/>
      <c r="OJ32" s="253"/>
      <c r="OK32" s="253"/>
      <c r="OL32" s="253"/>
      <c r="OM32" s="253"/>
      <c r="ON32" s="253"/>
      <c r="OO32" s="253"/>
      <c r="OP32" s="253"/>
      <c r="OQ32" s="253"/>
      <c r="OR32" s="253"/>
      <c r="OS32" s="253"/>
      <c r="OT32" s="253"/>
      <c r="OU32" s="253"/>
      <c r="OV32" s="253"/>
      <c r="OW32" s="253"/>
      <c r="OX32" s="253"/>
      <c r="OY32" s="253"/>
      <c r="OZ32" s="253"/>
      <c r="PA32" s="253"/>
      <c r="PB32" s="253"/>
      <c r="PC32" s="253"/>
      <c r="PD32" s="253"/>
      <c r="PE32" s="253"/>
      <c r="PF32" s="253"/>
      <c r="PG32" s="253"/>
      <c r="PH32" s="253"/>
      <c r="PI32" s="253"/>
      <c r="PJ32" s="253"/>
      <c r="PK32" s="253"/>
      <c r="PL32" s="253"/>
      <c r="PM32" s="253"/>
      <c r="PN32" s="253"/>
      <c r="PO32" s="253"/>
      <c r="PP32" s="253"/>
      <c r="PQ32" s="253"/>
      <c r="PR32" s="253"/>
      <c r="PS32" s="253"/>
      <c r="PT32" s="253"/>
      <c r="PU32" s="253"/>
      <c r="PV32" s="253"/>
      <c r="PW32" s="253"/>
      <c r="PX32" s="253"/>
      <c r="PY32" s="253"/>
      <c r="PZ32" s="253"/>
      <c r="QA32" s="253"/>
      <c r="QB32" s="253"/>
      <c r="QC32" s="253"/>
      <c r="QD32" s="253"/>
      <c r="QE32" s="253"/>
      <c r="QF32" s="253"/>
      <c r="QG32" s="253"/>
      <c r="QH32" s="253"/>
      <c r="QI32" s="253"/>
      <c r="QJ32" s="253"/>
      <c r="QK32" s="253"/>
      <c r="QL32" s="253"/>
      <c r="QM32" s="253"/>
      <c r="QN32" s="253"/>
      <c r="QO32" s="253"/>
      <c r="QP32" s="253"/>
      <c r="QQ32" s="253"/>
      <c r="QR32" s="253"/>
      <c r="QS32" s="253"/>
      <c r="QT32" s="253"/>
      <c r="QU32" s="253"/>
      <c r="QV32" s="253"/>
      <c r="QW32" s="253"/>
      <c r="QX32" s="253"/>
      <c r="QY32" s="253"/>
      <c r="QZ32" s="253"/>
      <c r="RA32" s="253"/>
      <c r="RB32" s="253"/>
      <c r="RC32" s="253"/>
      <c r="RD32" s="253"/>
      <c r="RE32" s="253"/>
      <c r="RF32" s="253"/>
      <c r="RG32" s="253"/>
      <c r="RH32" s="253"/>
      <c r="RI32" s="253"/>
      <c r="RJ32" s="253"/>
      <c r="RK32" s="253"/>
      <c r="RL32" s="253"/>
      <c r="RM32" s="253"/>
      <c r="RN32" s="253"/>
      <c r="RO32" s="253"/>
      <c r="RP32" s="253"/>
      <c r="RQ32" s="253"/>
      <c r="RR32" s="253"/>
      <c r="RS32" s="253"/>
      <c r="RT32" s="253"/>
      <c r="RU32" s="253"/>
      <c r="RV32" s="253"/>
      <c r="RW32" s="253"/>
      <c r="RX32" s="253"/>
      <c r="RY32" s="253"/>
      <c r="RZ32" s="253"/>
      <c r="SA32" s="253"/>
      <c r="SB32" s="253"/>
      <c r="SC32" s="253"/>
      <c r="SD32" s="253"/>
      <c r="SE32" s="253"/>
      <c r="SF32" s="253"/>
      <c r="SG32" s="253"/>
      <c r="SH32" s="253"/>
      <c r="SI32" s="253"/>
      <c r="SJ32" s="253"/>
      <c r="SK32" s="253"/>
      <c r="SL32" s="253"/>
      <c r="SM32" s="253"/>
      <c r="SN32" s="253"/>
      <c r="SO32" s="253"/>
      <c r="SP32" s="253"/>
      <c r="SQ32" s="253"/>
      <c r="SR32" s="253"/>
      <c r="SS32" s="253"/>
      <c r="ST32" s="253"/>
      <c r="SU32" s="253"/>
      <c r="SV32" s="253"/>
      <c r="SW32" s="253"/>
      <c r="SX32" s="253"/>
      <c r="SY32" s="253"/>
      <c r="SZ32" s="253"/>
      <c r="TA32" s="253"/>
      <c r="TB32" s="253"/>
      <c r="TC32" s="253"/>
      <c r="TD32" s="253"/>
      <c r="TE32" s="253"/>
      <c r="TF32" s="253"/>
      <c r="TG32" s="253"/>
      <c r="TH32" s="253"/>
      <c r="TI32" s="253"/>
      <c r="TJ32" s="253"/>
      <c r="TK32" s="253"/>
      <c r="TL32" s="253"/>
      <c r="TM32" s="253"/>
      <c r="TN32" s="253"/>
      <c r="TO32" s="253"/>
      <c r="TP32" s="253"/>
      <c r="TQ32" s="253"/>
      <c r="TR32" s="253"/>
      <c r="TS32" s="253"/>
      <c r="TT32" s="253"/>
      <c r="TU32" s="253"/>
      <c r="TV32" s="253"/>
      <c r="TW32" s="253"/>
      <c r="TX32" s="253"/>
      <c r="TY32" s="253"/>
      <c r="TZ32" s="253"/>
      <c r="UA32" s="253"/>
      <c r="UB32" s="253"/>
      <c r="UC32" s="253"/>
      <c r="UD32" s="253"/>
      <c r="UE32" s="253"/>
      <c r="UF32" s="253"/>
      <c r="UG32" s="253"/>
      <c r="UH32" s="253"/>
      <c r="UI32" s="253"/>
      <c r="UJ32" s="253"/>
      <c r="UK32" s="253"/>
      <c r="UL32" s="253"/>
      <c r="UM32" s="253"/>
      <c r="UN32" s="253"/>
      <c r="UO32" s="253"/>
      <c r="UP32" s="253"/>
      <c r="UQ32" s="253"/>
      <c r="UR32" s="253"/>
      <c r="US32" s="253"/>
      <c r="UT32" s="253"/>
      <c r="UU32" s="253"/>
      <c r="UV32" s="253"/>
      <c r="UW32" s="253"/>
      <c r="UX32" s="253"/>
      <c r="UY32" s="253"/>
      <c r="UZ32" s="253"/>
      <c r="VA32" s="253"/>
      <c r="VB32" s="253"/>
      <c r="VC32" s="253"/>
      <c r="VD32" s="253"/>
      <c r="VE32" s="253"/>
      <c r="VF32" s="253"/>
      <c r="VG32" s="253"/>
      <c r="VH32" s="253"/>
      <c r="VI32" s="253"/>
      <c r="VJ32" s="253"/>
      <c r="VK32" s="253"/>
      <c r="VL32" s="253"/>
      <c r="VM32" s="253"/>
      <c r="VN32" s="253"/>
      <c r="VO32" s="253"/>
      <c r="VP32" s="253"/>
      <c r="VQ32" s="253"/>
      <c r="VR32" s="253"/>
      <c r="VS32" s="253"/>
      <c r="VT32" s="253"/>
      <c r="VU32" s="253"/>
      <c r="VV32" s="253"/>
      <c r="VW32" s="253"/>
      <c r="VX32" s="253"/>
      <c r="VY32" s="253"/>
      <c r="VZ32" s="253"/>
      <c r="WA32" s="253"/>
      <c r="WB32" s="253"/>
      <c r="WC32" s="253"/>
      <c r="WD32" s="253"/>
      <c r="WE32" s="253"/>
      <c r="WF32" s="253"/>
      <c r="WG32" s="253"/>
      <c r="WH32" s="253"/>
      <c r="WI32" s="253"/>
      <c r="WJ32" s="253"/>
      <c r="WK32" s="253"/>
      <c r="WL32" s="253"/>
      <c r="WM32" s="253"/>
      <c r="WN32" s="253"/>
      <c r="WO32" s="253"/>
      <c r="WP32" s="253"/>
      <c r="WQ32" s="253"/>
      <c r="WR32" s="253"/>
      <c r="WS32" s="253"/>
      <c r="WT32" s="253"/>
      <c r="WU32" s="253"/>
      <c r="WV32" s="253"/>
      <c r="WW32" s="253"/>
      <c r="WX32" s="253"/>
      <c r="WY32" s="253"/>
      <c r="WZ32" s="253"/>
      <c r="XA32" s="253"/>
      <c r="XB32" s="253"/>
      <c r="XC32" s="253"/>
      <c r="XD32" s="253"/>
      <c r="XE32" s="253"/>
      <c r="XF32" s="253"/>
      <c r="XG32" s="253"/>
      <c r="XH32" s="253"/>
      <c r="XI32" s="253"/>
      <c r="XJ32" s="253"/>
      <c r="XK32" s="253"/>
      <c r="XL32" s="253"/>
      <c r="XM32" s="253"/>
      <c r="XN32" s="253"/>
      <c r="XO32" s="253"/>
      <c r="XP32" s="253"/>
      <c r="XQ32" s="253"/>
      <c r="XR32" s="253"/>
      <c r="XS32" s="253"/>
      <c r="XT32" s="253"/>
      <c r="XU32" s="253"/>
      <c r="XV32" s="253"/>
      <c r="XW32" s="253"/>
      <c r="XX32" s="253"/>
      <c r="XY32" s="253"/>
      <c r="XZ32" s="253"/>
      <c r="YA32" s="253"/>
      <c r="YB32" s="253"/>
      <c r="YC32" s="253"/>
      <c r="YD32" s="253"/>
      <c r="YE32" s="253"/>
      <c r="YF32" s="253"/>
      <c r="YG32" s="253"/>
      <c r="YH32" s="253"/>
      <c r="YI32" s="253"/>
      <c r="YJ32" s="253"/>
      <c r="YK32" s="253"/>
      <c r="YL32" s="253"/>
      <c r="YM32" s="253"/>
      <c r="YN32" s="253"/>
      <c r="YO32" s="253"/>
      <c r="YP32" s="253"/>
      <c r="YQ32" s="253"/>
      <c r="YR32" s="253"/>
      <c r="YS32" s="253"/>
      <c r="YT32" s="253"/>
      <c r="YU32" s="253"/>
      <c r="YV32" s="253"/>
      <c r="YW32" s="253"/>
      <c r="YX32" s="253"/>
      <c r="YY32" s="253"/>
      <c r="YZ32" s="253"/>
      <c r="ZA32" s="253"/>
      <c r="ZB32" s="253"/>
      <c r="ZC32" s="253"/>
      <c r="ZD32" s="253"/>
      <c r="ZE32" s="253"/>
      <c r="ZF32" s="253"/>
      <c r="ZG32" s="253"/>
      <c r="ZH32" s="253"/>
      <c r="ZI32" s="253"/>
      <c r="ZJ32" s="253"/>
      <c r="ZK32" s="253"/>
      <c r="ZL32" s="253"/>
      <c r="ZM32" s="253"/>
      <c r="ZN32" s="253"/>
      <c r="ZO32" s="253"/>
      <c r="ZP32" s="253"/>
      <c r="ZQ32" s="253"/>
      <c r="ZR32" s="253"/>
      <c r="ZS32" s="253"/>
      <c r="ZT32" s="253"/>
      <c r="ZU32" s="253"/>
      <c r="ZV32" s="253"/>
      <c r="ZW32" s="253"/>
      <c r="ZX32" s="253"/>
      <c r="ZY32" s="253"/>
      <c r="ZZ32" s="253"/>
      <c r="AAA32" s="253"/>
      <c r="AAB32" s="253"/>
      <c r="AAC32" s="253"/>
      <c r="AAD32" s="253"/>
      <c r="AAE32" s="253"/>
      <c r="AAF32" s="253"/>
      <c r="AAG32" s="253"/>
      <c r="AAH32" s="253"/>
      <c r="AAI32" s="253"/>
      <c r="AAJ32" s="253"/>
      <c r="AAK32" s="253"/>
      <c r="AAL32" s="253"/>
      <c r="AAM32" s="253"/>
      <c r="AAN32" s="253"/>
      <c r="AAO32" s="253"/>
      <c r="AAP32" s="253"/>
      <c r="AAQ32" s="253"/>
      <c r="AAR32" s="253"/>
      <c r="AAS32" s="253"/>
      <c r="AAT32" s="253"/>
      <c r="AAU32" s="253"/>
      <c r="AAV32" s="253"/>
      <c r="AAW32" s="253"/>
      <c r="AAX32" s="253"/>
      <c r="AAY32" s="253"/>
      <c r="AAZ32" s="253"/>
      <c r="ABA32" s="253"/>
      <c r="ABB32" s="253"/>
      <c r="ABC32" s="253"/>
      <c r="ABD32" s="253"/>
      <c r="ABE32" s="253"/>
      <c r="ABF32" s="253"/>
      <c r="ABG32" s="253"/>
      <c r="ABH32" s="253"/>
      <c r="ABI32" s="253"/>
      <c r="ABJ32" s="253"/>
      <c r="ABK32" s="253"/>
      <c r="ABL32" s="253"/>
      <c r="ABM32" s="253"/>
      <c r="ABN32" s="253"/>
      <c r="ABO32" s="253"/>
      <c r="ABP32" s="253"/>
      <c r="ABQ32" s="253"/>
      <c r="ABR32" s="253"/>
      <c r="ABS32" s="253"/>
      <c r="ABT32" s="253"/>
      <c r="ABU32" s="253"/>
      <c r="ABV32" s="253"/>
      <c r="ABW32" s="253"/>
      <c r="ABX32" s="253"/>
      <c r="ABY32" s="253"/>
      <c r="ABZ32" s="253"/>
      <c r="ACA32" s="253"/>
      <c r="ACB32" s="253"/>
      <c r="ACC32" s="253"/>
      <c r="ACD32" s="253"/>
      <c r="ACE32" s="253"/>
      <c r="ACF32" s="253"/>
      <c r="ACG32" s="253"/>
      <c r="ACH32" s="253"/>
      <c r="ACI32" s="253"/>
      <c r="ACJ32" s="253"/>
      <c r="ACK32" s="253"/>
      <c r="ACL32" s="253"/>
      <c r="ACM32" s="253"/>
      <c r="ACN32" s="253"/>
      <c r="ACO32" s="253"/>
      <c r="ACP32" s="253"/>
      <c r="ACQ32" s="253"/>
      <c r="ACR32" s="253"/>
      <c r="ACS32" s="253"/>
      <c r="ACT32" s="253"/>
      <c r="ACU32" s="253"/>
      <c r="ACV32" s="253"/>
      <c r="ACW32" s="253"/>
      <c r="ACX32" s="253"/>
      <c r="ACY32" s="253"/>
      <c r="ACZ32" s="253"/>
      <c r="ADA32" s="253"/>
      <c r="ADB32" s="253"/>
      <c r="ADC32" s="253"/>
      <c r="ADD32" s="253"/>
      <c r="ADE32" s="253"/>
      <c r="ADF32" s="253"/>
      <c r="ADG32" s="253"/>
      <c r="ADH32" s="253"/>
      <c r="ADI32" s="253"/>
      <c r="ADJ32" s="253"/>
      <c r="ADK32" s="253"/>
      <c r="ADL32" s="253"/>
      <c r="ADM32" s="253"/>
      <c r="ADN32" s="253"/>
      <c r="ADO32" s="253"/>
      <c r="ADP32" s="253"/>
      <c r="ADQ32" s="253"/>
      <c r="ADR32" s="253"/>
      <c r="ADS32" s="253"/>
      <c r="ADT32" s="253"/>
      <c r="ADU32" s="253"/>
      <c r="ADV32" s="253"/>
      <c r="ADW32" s="253"/>
      <c r="ADX32" s="253"/>
      <c r="ADY32" s="253"/>
      <c r="ADZ32" s="253"/>
      <c r="AEA32" s="253"/>
      <c r="AEB32" s="253"/>
      <c r="AEC32" s="253"/>
      <c r="AED32" s="253"/>
      <c r="AEE32" s="253"/>
      <c r="AEF32" s="253"/>
      <c r="AEG32" s="253"/>
      <c r="AEH32" s="253"/>
      <c r="AEI32" s="253"/>
      <c r="AEJ32" s="253"/>
      <c r="AEK32" s="253"/>
      <c r="AEL32" s="253"/>
      <c r="AEM32" s="253"/>
      <c r="AEN32" s="253"/>
      <c r="AEO32" s="253"/>
      <c r="AEP32" s="253"/>
      <c r="AEQ32" s="253"/>
      <c r="AER32" s="253"/>
      <c r="AES32" s="253"/>
      <c r="AET32" s="253"/>
      <c r="AEU32" s="253"/>
      <c r="AEV32" s="253"/>
      <c r="AEW32" s="253"/>
      <c r="AEX32" s="253"/>
      <c r="AEY32" s="253"/>
      <c r="AEZ32" s="253"/>
      <c r="AFA32" s="253"/>
      <c r="AFB32" s="253"/>
      <c r="AFC32" s="253"/>
      <c r="AFD32" s="253"/>
      <c r="AFE32" s="253"/>
      <c r="AFF32" s="253"/>
      <c r="AFG32" s="253"/>
      <c r="AFH32" s="253"/>
      <c r="AFI32" s="253"/>
      <c r="AFJ32" s="253"/>
      <c r="AFK32" s="253"/>
      <c r="AFL32" s="253"/>
      <c r="AFM32" s="253"/>
      <c r="AFN32" s="253"/>
      <c r="AFO32" s="253"/>
      <c r="AFP32" s="253"/>
      <c r="AFQ32" s="253"/>
      <c r="AFR32" s="253"/>
      <c r="AFS32" s="253"/>
      <c r="AFT32" s="253"/>
      <c r="AFU32" s="253"/>
      <c r="AFV32" s="253"/>
      <c r="AFW32" s="253"/>
      <c r="AFX32" s="253"/>
      <c r="AFY32" s="253"/>
      <c r="AFZ32" s="253"/>
      <c r="AGA32" s="253"/>
      <c r="AGB32" s="253"/>
      <c r="AGC32" s="253"/>
      <c r="AGD32" s="253"/>
      <c r="AGE32" s="253"/>
      <c r="AGF32" s="253"/>
      <c r="AGG32" s="253"/>
      <c r="AGH32" s="253"/>
      <c r="AGI32" s="253"/>
      <c r="AGJ32" s="253"/>
      <c r="AGK32" s="253"/>
      <c r="AGL32" s="253"/>
      <c r="AGM32" s="253"/>
      <c r="AGN32" s="253"/>
      <c r="AGO32" s="253"/>
      <c r="AGP32" s="253"/>
      <c r="AGQ32" s="253"/>
      <c r="AGR32" s="253"/>
      <c r="AGS32" s="253"/>
      <c r="AGT32" s="253"/>
      <c r="AGU32" s="253"/>
      <c r="AGV32" s="253"/>
      <c r="AGW32" s="253"/>
      <c r="AGX32" s="253"/>
      <c r="AGY32" s="253"/>
      <c r="AGZ32" s="253"/>
      <c r="AHA32" s="253"/>
      <c r="AHB32" s="253"/>
      <c r="AHC32" s="253"/>
      <c r="AHD32" s="253"/>
      <c r="AHE32" s="253"/>
      <c r="AHF32" s="253"/>
      <c r="AHG32" s="253"/>
      <c r="AHH32" s="253"/>
      <c r="AHI32" s="253"/>
      <c r="AHJ32" s="253"/>
      <c r="AHK32" s="253"/>
      <c r="AHL32" s="253"/>
      <c r="AHM32" s="253"/>
      <c r="AHN32" s="253"/>
      <c r="AHO32" s="253"/>
      <c r="AHP32" s="253"/>
      <c r="AHQ32" s="253"/>
      <c r="AHR32" s="253"/>
      <c r="AHS32" s="253"/>
      <c r="AHT32" s="253"/>
      <c r="AHU32" s="253"/>
      <c r="AHV32" s="253"/>
      <c r="AHW32" s="253"/>
      <c r="AHX32" s="253"/>
      <c r="AHY32" s="253"/>
      <c r="AHZ32" s="253"/>
      <c r="AIA32" s="253"/>
      <c r="AIB32" s="253"/>
      <c r="AIC32" s="253"/>
      <c r="AID32" s="253"/>
      <c r="AIE32" s="253"/>
      <c r="AIF32" s="253"/>
      <c r="AIG32" s="253"/>
      <c r="AIH32" s="253"/>
      <c r="AII32" s="253"/>
      <c r="AIJ32" s="253"/>
      <c r="AIK32" s="253"/>
      <c r="AIL32" s="253"/>
      <c r="AIM32" s="253"/>
      <c r="AIN32" s="253"/>
      <c r="AIO32" s="253"/>
      <c r="AIP32" s="253"/>
      <c r="AIQ32" s="253"/>
      <c r="AIR32" s="253"/>
      <c r="AIS32" s="253"/>
      <c r="AIT32" s="253"/>
      <c r="AIU32" s="253"/>
      <c r="AIV32" s="253"/>
      <c r="AIW32" s="253"/>
      <c r="AIX32" s="253"/>
      <c r="AIY32" s="253"/>
      <c r="AIZ32" s="253"/>
      <c r="AJA32" s="253"/>
      <c r="AJB32" s="253"/>
      <c r="AJC32" s="253"/>
      <c r="AJD32" s="253"/>
      <c r="AJE32" s="253"/>
      <c r="AJF32" s="253"/>
      <c r="AJG32" s="253"/>
      <c r="AJH32" s="253"/>
      <c r="AJI32" s="253"/>
      <c r="AJJ32" s="253"/>
      <c r="AJK32" s="253"/>
      <c r="AJL32" s="253"/>
      <c r="AJM32" s="253"/>
      <c r="AJN32" s="253"/>
      <c r="AJO32" s="253"/>
      <c r="AJP32" s="253"/>
      <c r="AJQ32" s="253"/>
      <c r="AJR32" s="253"/>
      <c r="AJS32" s="253"/>
      <c r="AJT32" s="253"/>
      <c r="AJU32" s="253"/>
      <c r="AJV32" s="253"/>
      <c r="AJW32" s="253"/>
      <c r="AJX32" s="253"/>
      <c r="AJY32" s="253"/>
      <c r="AJZ32" s="253"/>
      <c r="AKA32" s="253"/>
      <c r="AKB32" s="253"/>
      <c r="AKC32" s="253"/>
      <c r="AKD32" s="253"/>
      <c r="AKE32" s="253"/>
      <c r="AKF32" s="253"/>
      <c r="AKG32" s="253"/>
      <c r="AKH32" s="253"/>
      <c r="AKI32" s="253"/>
      <c r="AKJ32" s="253"/>
      <c r="AKK32" s="253"/>
      <c r="AKL32" s="253"/>
      <c r="AKM32" s="253"/>
      <c r="AKN32" s="253"/>
      <c r="AKO32" s="253"/>
      <c r="AKP32" s="253"/>
      <c r="AKQ32" s="253"/>
      <c r="AKR32" s="253"/>
      <c r="AKS32" s="253"/>
      <c r="AKT32" s="253"/>
      <c r="AKU32" s="253"/>
      <c r="AKV32" s="253"/>
      <c r="AKW32" s="253"/>
      <c r="AKX32" s="253"/>
      <c r="AKY32" s="253"/>
      <c r="AKZ32" s="253"/>
      <c r="ALA32" s="253"/>
      <c r="ALB32" s="253"/>
      <c r="ALC32" s="253"/>
      <c r="ALD32" s="253"/>
      <c r="ALE32" s="253"/>
      <c r="ALF32" s="253"/>
      <c r="ALG32" s="253"/>
      <c r="ALH32" s="253"/>
      <c r="ALI32" s="253"/>
      <c r="ALJ32" s="253"/>
      <c r="ALK32" s="253"/>
      <c r="ALL32" s="253"/>
      <c r="ALM32" s="253"/>
      <c r="ALN32" s="253"/>
      <c r="ALO32" s="253"/>
      <c r="ALP32" s="253"/>
      <c r="ALQ32" s="253"/>
      <c r="ALR32" s="253"/>
      <c r="ALS32" s="253"/>
      <c r="ALT32" s="253"/>
      <c r="ALU32" s="253"/>
      <c r="ALV32" s="253"/>
      <c r="ALW32" s="253"/>
      <c r="ALX32" s="253"/>
      <c r="ALY32" s="253"/>
      <c r="ALZ32" s="253"/>
      <c r="AMA32" s="253"/>
      <c r="AMB32" s="253"/>
      <c r="AMC32" s="253"/>
      <c r="AMD32" s="253"/>
      <c r="AME32" s="253"/>
      <c r="AMF32" s="253"/>
      <c r="AMG32" s="253"/>
      <c r="AMH32" s="253"/>
      <c r="AMI32" s="253"/>
      <c r="AMJ32" s="253"/>
    </row>
    <row r="33" spans="1:5" s="253" customFormat="1" ht="11.25">
      <c r="A33" s="264" t="s">
        <v>1989</v>
      </c>
      <c r="B33" s="273">
        <f>B32-B28</f>
        <v>0</v>
      </c>
      <c r="C33" s="273">
        <f>C32-C28</f>
        <v>0</v>
      </c>
      <c r="D33" s="273">
        <f>D32-D28</f>
        <v>0</v>
      </c>
      <c r="E33" s="252"/>
    </row>
    <row r="34" spans="1:5" s="253" customFormat="1" ht="11.25">
      <c r="A34" s="269" t="s">
        <v>158</v>
      </c>
      <c r="B34" s="270"/>
      <c r="C34" s="270"/>
      <c r="D34" s="270"/>
      <c r="E34" s="252"/>
    </row>
    <row r="35" spans="1:5" s="253" customFormat="1" ht="11.25">
      <c r="A35" s="269" t="s">
        <v>159</v>
      </c>
      <c r="B35" s="270"/>
      <c r="C35" s="270"/>
      <c r="D35" s="270"/>
      <c r="E35" s="252"/>
    </row>
    <row r="36" spans="1:5" s="253" customFormat="1" ht="11.25">
      <c r="A36" s="269" t="s">
        <v>160</v>
      </c>
      <c r="B36" s="271"/>
      <c r="C36" s="271"/>
      <c r="D36" s="271"/>
      <c r="E36" s="252"/>
    </row>
    <row r="37" spans="1:5" s="253" customFormat="1" ht="11.25">
      <c r="A37" s="269" t="s">
        <v>161</v>
      </c>
      <c r="B37" s="270"/>
      <c r="C37" s="270"/>
      <c r="D37" s="270"/>
      <c r="E37" s="252"/>
    </row>
    <row r="38" spans="1:5" s="253" customFormat="1" ht="11.25">
      <c r="A38" s="269" t="s">
        <v>162</v>
      </c>
      <c r="B38" s="270"/>
      <c r="C38" s="270"/>
      <c r="D38" s="270"/>
      <c r="E38" s="252"/>
    </row>
    <row r="39" spans="1:5" s="253" customFormat="1" ht="11.25">
      <c r="A39" s="264" t="s">
        <v>163</v>
      </c>
      <c r="B39" s="273">
        <f>B26-B27-SUM(B34:B38)+B10</f>
        <v>0</v>
      </c>
      <c r="C39" s="273">
        <f>C26-C27-SUM(C34:C38)+C10</f>
        <v>0</v>
      </c>
      <c r="D39" s="273">
        <f>D26-D27-SUM(D34:D38)+D10</f>
        <v>0</v>
      </c>
      <c r="E39" s="252"/>
    </row>
    <row r="40" spans="1:5" s="253" customFormat="1" ht="11.25">
      <c r="A40" s="264" t="s">
        <v>164</v>
      </c>
      <c r="B40" s="273">
        <f>B39-B10</f>
        <v>0</v>
      </c>
      <c r="C40" s="273">
        <f>C39-C10</f>
        <v>0</v>
      </c>
      <c r="D40" s="273">
        <f>D39-D10</f>
        <v>0</v>
      </c>
      <c r="E40" s="252"/>
    </row>
    <row r="41" spans="1:5" s="253" customFormat="1" ht="11.25">
      <c r="A41" s="269" t="s">
        <v>165</v>
      </c>
      <c r="B41" s="270"/>
      <c r="C41" s="270"/>
      <c r="D41" s="270"/>
      <c r="E41" s="252"/>
    </row>
    <row r="42" spans="1:5" s="253" customFormat="1" ht="11.25">
      <c r="A42" s="264" t="s">
        <v>166</v>
      </c>
      <c r="B42" s="273">
        <f>B39-B41</f>
        <v>0</v>
      </c>
      <c r="C42" s="273">
        <f>C39-C41</f>
        <v>0</v>
      </c>
      <c r="D42" s="273">
        <f>D39-D41</f>
        <v>0</v>
      </c>
      <c r="E42" s="252"/>
    </row>
    <row r="43" spans="1:5" s="253" customFormat="1" ht="11.25">
      <c r="A43" s="264" t="s">
        <v>167</v>
      </c>
      <c r="B43" s="273">
        <f>B40-B41</f>
        <v>0</v>
      </c>
      <c r="C43" s="273">
        <f>C40-C41</f>
        <v>0</v>
      </c>
      <c r="D43" s="273">
        <f>D40-D41</f>
        <v>0</v>
      </c>
      <c r="E43" s="252"/>
    </row>
    <row r="44" spans="1:5" s="253" customFormat="1" ht="11.25">
      <c r="A44" s="264" t="s">
        <v>168</v>
      </c>
      <c r="B44" s="273">
        <f>B43+B34+B36</f>
        <v>0</v>
      </c>
      <c r="C44" s="273">
        <f>C43+C34+C36</f>
        <v>0</v>
      </c>
      <c r="D44" s="273">
        <f>D43+D34+D36</f>
        <v>0</v>
      </c>
      <c r="E44" s="252"/>
    </row>
    <row r="45" spans="1:5" s="253" customFormat="1" ht="11.25">
      <c r="A45" s="264" t="s">
        <v>169</v>
      </c>
      <c r="B45" s="273">
        <f>B44+B37+B38</f>
        <v>0</v>
      </c>
      <c r="C45" s="273">
        <f>C44+C37+C38</f>
        <v>0</v>
      </c>
      <c r="D45" s="273">
        <f>D44+D37+D38</f>
        <v>0</v>
      </c>
      <c r="E45" s="252"/>
    </row>
    <row r="46" spans="1:5" s="253" customFormat="1" ht="11.25">
      <c r="A46" s="257" t="s">
        <v>1990</v>
      </c>
      <c r="B46" s="275"/>
      <c r="C46" s="275"/>
      <c r="D46" s="276"/>
      <c r="E46" s="277"/>
    </row>
    <row r="47" spans="1:5" s="253" customFormat="1" ht="11.25">
      <c r="A47" s="264" t="s">
        <v>1991</v>
      </c>
      <c r="B47" s="273">
        <f>B42-B46</f>
        <v>0</v>
      </c>
      <c r="C47" s="273">
        <f>C42-C46</f>
        <v>0</v>
      </c>
      <c r="D47" s="273">
        <f>D42-D46</f>
        <v>0</v>
      </c>
      <c r="E47" s="277"/>
    </row>
    <row r="48" spans="1:5" s="257" customFormat="1" ht="11.25">
      <c r="B48" s="275"/>
      <c r="C48" s="275"/>
      <c r="D48" s="276"/>
      <c r="E48" s="278"/>
    </row>
    <row r="49" spans="1:6 16383:16383" ht="11.25">
      <c r="A49" s="264"/>
      <c r="B49" s="265" t="s">
        <v>134</v>
      </c>
      <c r="C49" s="265" t="s">
        <v>134</v>
      </c>
      <c r="D49" s="265" t="s">
        <v>134</v>
      </c>
    </row>
    <row r="50" spans="1:6 16383:16383" ht="11.25">
      <c r="A50" s="267" t="s">
        <v>170</v>
      </c>
      <c r="B50" s="268">
        <f>B7</f>
        <v>42825</v>
      </c>
      <c r="C50" s="268">
        <f>C7</f>
        <v>43190</v>
      </c>
      <c r="D50" s="268">
        <f>D7</f>
        <v>43555</v>
      </c>
    </row>
    <row r="51" spans="1:6 16383:16383" s="257" customFormat="1" ht="11.25">
      <c r="A51" s="267" t="s">
        <v>171</v>
      </c>
      <c r="B51" s="280"/>
      <c r="C51" s="280"/>
      <c r="D51" s="280"/>
      <c r="E51" s="278"/>
    </row>
    <row r="52" spans="1:6 16383:16383" ht="11.25">
      <c r="A52" s="269" t="s">
        <v>172</v>
      </c>
      <c r="B52" s="270"/>
      <c r="C52" s="270"/>
      <c r="D52" s="270"/>
    </row>
    <row r="53" spans="1:6 16383:16383" ht="11.25">
      <c r="A53" s="269" t="s">
        <v>1992</v>
      </c>
      <c r="B53" s="270"/>
      <c r="C53" s="270"/>
      <c r="D53" s="270"/>
    </row>
    <row r="54" spans="1:6 16383:16383" ht="11.25">
      <c r="A54" s="269" t="s">
        <v>1993</v>
      </c>
      <c r="B54" s="270"/>
      <c r="C54" s="270"/>
      <c r="D54" s="270"/>
    </row>
    <row r="55" spans="1:6 16383:16383" s="282" customFormat="1" ht="11.25">
      <c r="A55" s="264" t="s">
        <v>174</v>
      </c>
      <c r="B55" s="273">
        <f>SUM(B52:B53)-B95</f>
        <v>0</v>
      </c>
      <c r="C55" s="273">
        <f>SUM(C52:C53)-C95</f>
        <v>0</v>
      </c>
      <c r="D55" s="273">
        <f>SUM(D52:D53)-D95</f>
        <v>0</v>
      </c>
      <c r="E55" s="266"/>
      <c r="F55" s="281"/>
    </row>
    <row r="56" spans="1:6 16383:16383" ht="11.25">
      <c r="A56" s="269" t="s">
        <v>175</v>
      </c>
      <c r="B56" s="271"/>
      <c r="C56" s="271"/>
      <c r="D56" s="271"/>
    </row>
    <row r="57" spans="1:6 16383:16383" s="253" customFormat="1" ht="11.25">
      <c r="A57" s="264" t="s">
        <v>176</v>
      </c>
      <c r="B57" s="273">
        <f>B55+B56-B81-B84-B92-B94</f>
        <v>0</v>
      </c>
      <c r="C57" s="273">
        <f>C55+C56-C81-C84-C92-C94</f>
        <v>0</v>
      </c>
      <c r="D57" s="273">
        <f>D55+D56-D81-D84-D92-D94</f>
        <v>0</v>
      </c>
      <c r="E57" s="266"/>
    </row>
    <row r="58" spans="1:6 16383:16383" ht="11.25">
      <c r="A58" s="269" t="s">
        <v>177</v>
      </c>
      <c r="B58" s="270"/>
      <c r="C58" s="270"/>
      <c r="D58" s="270"/>
    </row>
    <row r="59" spans="1:6 16383:16383" ht="11.25">
      <c r="A59" s="269" t="s">
        <v>178</v>
      </c>
      <c r="B59" s="270"/>
      <c r="C59" s="270"/>
      <c r="D59" s="270"/>
      <c r="XFC59" s="283"/>
    </row>
    <row r="60" spans="1:6 16383:16383" ht="11.25">
      <c r="A60" s="269" t="s">
        <v>179</v>
      </c>
      <c r="B60" s="270"/>
      <c r="C60" s="270"/>
      <c r="D60" s="270"/>
      <c r="XFC60" s="283"/>
    </row>
    <row r="61" spans="1:6 16383:16383" ht="11.25">
      <c r="A61" s="269" t="s">
        <v>180</v>
      </c>
      <c r="B61" s="271"/>
      <c r="C61" s="270"/>
      <c r="D61" s="270"/>
    </row>
    <row r="62" spans="1:6 16383:16383" ht="11.25">
      <c r="A62" s="269" t="s">
        <v>1994</v>
      </c>
      <c r="B62" s="271"/>
      <c r="C62" s="271"/>
      <c r="D62" s="271"/>
    </row>
    <row r="63" spans="1:6 16383:16383" s="282" customFormat="1" ht="11.25">
      <c r="A63" s="264" t="s">
        <v>181</v>
      </c>
      <c r="B63" s="273">
        <f>SUM(B58:B62)+B66</f>
        <v>0</v>
      </c>
      <c r="C63" s="273">
        <f>SUM(C58:C62)+C66</f>
        <v>0</v>
      </c>
      <c r="D63" s="273">
        <f>SUM(D58:D62)+D66</f>
        <v>0</v>
      </c>
      <c r="E63" s="266"/>
      <c r="F63" s="281"/>
    </row>
    <row r="64" spans="1:6 16383:16383" s="282" customFormat="1" ht="11.25">
      <c r="A64" s="264" t="s">
        <v>182</v>
      </c>
      <c r="B64" s="273">
        <f>SUM(B65:B68)+B58-B67</f>
        <v>0</v>
      </c>
      <c r="C64" s="273">
        <f>SUM(C65:C68)+C58-C67</f>
        <v>0</v>
      </c>
      <c r="D64" s="273">
        <f>SUM(D65:D68)+D58-D67</f>
        <v>0</v>
      </c>
      <c r="E64" s="266"/>
      <c r="F64" s="281"/>
    </row>
    <row r="65" spans="1:6" s="253" customFormat="1" ht="11.25">
      <c r="A65" s="269" t="s">
        <v>183</v>
      </c>
      <c r="B65" s="270"/>
      <c r="C65" s="270"/>
      <c r="D65" s="270"/>
      <c r="E65" s="252"/>
    </row>
    <row r="66" spans="1:6" s="253" customFormat="1" ht="11.25">
      <c r="A66" s="269" t="s">
        <v>184</v>
      </c>
      <c r="B66" s="271"/>
      <c r="C66" s="270"/>
      <c r="D66" s="270"/>
      <c r="E66" s="252"/>
    </row>
    <row r="67" spans="1:6" s="253" customFormat="1" ht="11.25">
      <c r="A67" s="269" t="s">
        <v>185</v>
      </c>
      <c r="B67" s="270"/>
      <c r="C67" s="270"/>
      <c r="D67" s="270"/>
      <c r="E67" s="252"/>
    </row>
    <row r="68" spans="1:6" s="253" customFormat="1" ht="11.25">
      <c r="A68" s="269" t="s">
        <v>186</v>
      </c>
      <c r="B68" s="271"/>
      <c r="C68" s="270"/>
      <c r="D68" s="270"/>
      <c r="E68" s="252"/>
    </row>
    <row r="69" spans="1:6" s="282" customFormat="1" ht="11.25">
      <c r="A69" s="264" t="s">
        <v>187</v>
      </c>
      <c r="B69" s="273">
        <f>B64+B63-B58-B66</f>
        <v>0</v>
      </c>
      <c r="C69" s="273">
        <f>C64+C63-C58-C66</f>
        <v>0</v>
      </c>
      <c r="D69" s="273">
        <f>D64+D63-D58-D66</f>
        <v>0</v>
      </c>
      <c r="E69" s="266"/>
      <c r="F69" s="281"/>
    </row>
    <row r="70" spans="1:6" s="282" customFormat="1" ht="11.25">
      <c r="A70" s="264" t="s">
        <v>188</v>
      </c>
      <c r="B70" s="273">
        <f>B55+B63+B56+B64-B58-B66+B54+B67</f>
        <v>0</v>
      </c>
      <c r="C70" s="273">
        <f>C55+C63+C56+C64-C58-C66+C54+C67</f>
        <v>0</v>
      </c>
      <c r="D70" s="273">
        <f>D55+D63+D56+D64-D58-D66+D54+D67</f>
        <v>0</v>
      </c>
      <c r="E70" s="266"/>
      <c r="F70" s="281"/>
    </row>
    <row r="71" spans="1:6" s="253" customFormat="1" ht="11.25">
      <c r="A71" s="269"/>
      <c r="B71" s="270"/>
      <c r="C71" s="270"/>
      <c r="D71" s="270"/>
      <c r="E71" s="252"/>
    </row>
    <row r="72" spans="1:6" s="282" customFormat="1" ht="11.25">
      <c r="A72" s="264" t="s">
        <v>189</v>
      </c>
      <c r="B72" s="284"/>
      <c r="C72" s="284"/>
      <c r="D72" s="284"/>
      <c r="E72" s="266"/>
      <c r="F72" s="281"/>
    </row>
    <row r="73" spans="1:6" s="253" customFormat="1" ht="11.25">
      <c r="A73" s="269" t="s">
        <v>190</v>
      </c>
      <c r="B73" s="270"/>
      <c r="C73" s="270"/>
      <c r="D73" s="270"/>
      <c r="E73" s="252"/>
    </row>
    <row r="74" spans="1:6" s="253" customFormat="1" ht="11.25">
      <c r="A74" s="269" t="s">
        <v>191</v>
      </c>
      <c r="B74" s="270"/>
      <c r="C74" s="270"/>
      <c r="D74" s="270"/>
      <c r="E74" s="252"/>
    </row>
    <row r="75" spans="1:6" s="253" customFormat="1" ht="11.25">
      <c r="A75" s="269" t="s">
        <v>192</v>
      </c>
      <c r="B75" s="270"/>
      <c r="C75" s="270"/>
      <c r="D75" s="270"/>
      <c r="E75" s="252"/>
    </row>
    <row r="76" spans="1:6" s="253" customFormat="1" ht="11.25">
      <c r="A76" s="269" t="s">
        <v>1995</v>
      </c>
      <c r="B76" s="270"/>
      <c r="C76" s="270"/>
      <c r="D76" s="270"/>
      <c r="E76" s="277"/>
    </row>
    <row r="77" spans="1:6" s="253" customFormat="1" ht="11.25">
      <c r="A77" s="269" t="s">
        <v>1993</v>
      </c>
      <c r="B77" s="270"/>
      <c r="C77" s="270"/>
      <c r="D77" s="270"/>
      <c r="E77" s="252"/>
    </row>
    <row r="78" spans="1:6" s="282" customFormat="1" ht="11.25">
      <c r="A78" s="264" t="s">
        <v>1996</v>
      </c>
      <c r="B78" s="273">
        <f>B73+B74-B75-B77+B76</f>
        <v>0</v>
      </c>
      <c r="C78" s="273">
        <f>C73+C74-C75-C77+C76</f>
        <v>0</v>
      </c>
      <c r="D78" s="273">
        <f>D73+D74-D75-D77+D76</f>
        <v>0</v>
      </c>
      <c r="E78" s="266"/>
      <c r="F78" s="281"/>
    </row>
    <row r="79" spans="1:6" s="282" customFormat="1" ht="11.25">
      <c r="A79" s="264" t="s">
        <v>194</v>
      </c>
      <c r="B79" s="273">
        <f>SUM(B80:B81)</f>
        <v>0</v>
      </c>
      <c r="C79" s="273">
        <f>SUM(C80:C81)</f>
        <v>0</v>
      </c>
      <c r="D79" s="273">
        <f>SUM(D80:D81)</f>
        <v>0</v>
      </c>
      <c r="E79" s="266"/>
      <c r="F79" s="281"/>
    </row>
    <row r="80" spans="1:6" s="253" customFormat="1" ht="11.25">
      <c r="A80" s="269" t="s">
        <v>195</v>
      </c>
      <c r="B80" s="270"/>
      <c r="C80" s="270"/>
      <c r="D80" s="270"/>
      <c r="E80" s="252"/>
    </row>
    <row r="81" spans="1:10" s="253" customFormat="1" ht="11.25">
      <c r="A81" s="269" t="s">
        <v>196</v>
      </c>
      <c r="B81" s="270"/>
      <c r="C81" s="270"/>
      <c r="D81" s="270"/>
      <c r="E81" s="252"/>
    </row>
    <row r="82" spans="1:10" s="282" customFormat="1" ht="11.25">
      <c r="A82" s="264" t="s">
        <v>197</v>
      </c>
      <c r="B82" s="273">
        <f>SUM(B83:B88)-B84-B87+B91</f>
        <v>0</v>
      </c>
      <c r="C82" s="273">
        <f>SUM(C83:C88)-C84-C87+C91</f>
        <v>0</v>
      </c>
      <c r="D82" s="273">
        <f>SUM(D83:D88)-D84-D87+D91</f>
        <v>0</v>
      </c>
      <c r="E82" s="266"/>
      <c r="F82" s="281"/>
    </row>
    <row r="83" spans="1:10" s="253" customFormat="1" ht="11.25">
      <c r="A83" s="269" t="s">
        <v>198</v>
      </c>
      <c r="B83" s="270"/>
      <c r="C83" s="270"/>
      <c r="D83" s="270"/>
      <c r="E83" s="252"/>
    </row>
    <row r="84" spans="1:10" s="253" customFormat="1" ht="11.25">
      <c r="A84" s="269" t="s">
        <v>199</v>
      </c>
      <c r="B84" s="270"/>
      <c r="C84" s="270"/>
      <c r="D84" s="270"/>
      <c r="E84" s="252"/>
    </row>
    <row r="85" spans="1:10" s="253" customFormat="1" ht="11.25">
      <c r="A85" s="269" t="s">
        <v>200</v>
      </c>
      <c r="B85" s="270"/>
      <c r="C85" s="270"/>
      <c r="D85" s="270"/>
      <c r="E85" s="252"/>
    </row>
    <row r="86" spans="1:10" s="253" customFormat="1" ht="11.25">
      <c r="A86" s="269" t="s">
        <v>201</v>
      </c>
      <c r="B86" s="270"/>
      <c r="C86" s="270"/>
      <c r="D86" s="270"/>
      <c r="E86" s="252"/>
    </row>
    <row r="87" spans="1:10" s="253" customFormat="1" ht="11.25">
      <c r="A87" s="269" t="s">
        <v>202</v>
      </c>
      <c r="B87" s="270"/>
      <c r="C87" s="270"/>
      <c r="D87" s="270"/>
      <c r="E87" s="252"/>
    </row>
    <row r="88" spans="1:10" s="253" customFormat="1" ht="11.25">
      <c r="A88" s="269" t="s">
        <v>203</v>
      </c>
      <c r="B88" s="271"/>
      <c r="C88" s="270"/>
      <c r="D88" s="270"/>
      <c r="E88" s="252"/>
    </row>
    <row r="89" spans="1:10" s="282" customFormat="1" ht="11.25">
      <c r="A89" s="264" t="s">
        <v>204</v>
      </c>
      <c r="B89" s="273">
        <f>SUM(B90:B92)</f>
        <v>0</v>
      </c>
      <c r="C89" s="273">
        <f>SUM(C90:C92)</f>
        <v>0</v>
      </c>
      <c r="D89" s="273">
        <f>SUM(D90:D92)</f>
        <v>0</v>
      </c>
      <c r="E89" s="266"/>
      <c r="F89" s="281"/>
    </row>
    <row r="90" spans="1:10" s="253" customFormat="1" ht="22.5">
      <c r="A90" s="285" t="s">
        <v>1997</v>
      </c>
      <c r="B90" s="286"/>
      <c r="C90" s="270"/>
      <c r="D90" s="270"/>
      <c r="E90" s="266"/>
      <c r="J90" s="253">
        <v>20</v>
      </c>
    </row>
    <row r="91" spans="1:10" s="253" customFormat="1" ht="11.25">
      <c r="A91" s="269" t="s">
        <v>1998</v>
      </c>
      <c r="B91" s="271"/>
      <c r="C91" s="270"/>
      <c r="D91" s="270"/>
      <c r="E91" s="272"/>
      <c r="J91" s="253">
        <v>20</v>
      </c>
    </row>
    <row r="92" spans="1:10" s="253" customFormat="1" ht="11.25">
      <c r="A92" s="269" t="s">
        <v>206</v>
      </c>
      <c r="B92" s="271"/>
      <c r="C92" s="270"/>
      <c r="D92" s="270"/>
      <c r="E92" s="272"/>
      <c r="J92" s="253">
        <v>20</v>
      </c>
    </row>
    <row r="93" spans="1:10" s="253" customFormat="1" ht="11.25">
      <c r="A93" s="269" t="s">
        <v>1999</v>
      </c>
      <c r="B93" s="271"/>
      <c r="C93" s="271"/>
      <c r="D93" s="271"/>
      <c r="E93" s="252"/>
      <c r="J93" s="253">
        <v>20</v>
      </c>
    </row>
    <row r="94" spans="1:10" s="253" customFormat="1" ht="11.25">
      <c r="A94" s="269" t="s">
        <v>207</v>
      </c>
      <c r="B94" s="271"/>
      <c r="C94" s="271"/>
      <c r="D94" s="271"/>
      <c r="E94" s="252"/>
      <c r="J94" s="253">
        <v>8</v>
      </c>
    </row>
    <row r="95" spans="1:10" s="253" customFormat="1" ht="11.25">
      <c r="A95" s="269" t="s">
        <v>2000</v>
      </c>
      <c r="B95" s="287"/>
      <c r="C95" s="287"/>
      <c r="D95" s="287"/>
      <c r="E95" s="277"/>
    </row>
    <row r="96" spans="1:10" s="282" customFormat="1" ht="11.25">
      <c r="A96" s="264" t="s">
        <v>208</v>
      </c>
      <c r="B96" s="273">
        <f>B78+B79+B82+B89+B87+B94-B91+B84+B93</f>
        <v>0</v>
      </c>
      <c r="C96" s="273">
        <f>C78+C79+C82+C89+C87+C94-C91+C84+C93</f>
        <v>0</v>
      </c>
      <c r="D96" s="273">
        <f>D78+D79+D82+D89+D87+D94-D91+D84+D93</f>
        <v>0</v>
      </c>
      <c r="E96" s="266"/>
      <c r="F96" s="281"/>
    </row>
    <row r="97" spans="1:1024" s="252" customFormat="1" ht="11.25">
      <c r="A97" s="288" t="s">
        <v>209</v>
      </c>
      <c r="B97" s="289">
        <f>B70-B96</f>
        <v>0</v>
      </c>
      <c r="C97" s="289">
        <f>C70-C96</f>
        <v>0</v>
      </c>
      <c r="D97" s="289">
        <f>D70-D96</f>
        <v>0</v>
      </c>
      <c r="F97" s="253"/>
      <c r="G97" s="253"/>
      <c r="H97" s="253"/>
      <c r="I97" s="253"/>
      <c r="J97" s="253"/>
      <c r="K97" s="253"/>
      <c r="L97" s="253"/>
      <c r="M97" s="253"/>
      <c r="N97" s="253"/>
      <c r="O97" s="253"/>
      <c r="P97" s="253"/>
      <c r="Q97" s="253"/>
      <c r="R97" s="253"/>
      <c r="S97" s="253"/>
      <c r="T97" s="253"/>
      <c r="U97" s="253"/>
      <c r="V97" s="253"/>
      <c r="W97" s="253"/>
      <c r="X97" s="253"/>
      <c r="Y97" s="253"/>
      <c r="Z97" s="253"/>
      <c r="AA97" s="253"/>
      <c r="AB97" s="253"/>
      <c r="AC97" s="253"/>
      <c r="AD97" s="253"/>
      <c r="AE97" s="253"/>
      <c r="AF97" s="253"/>
      <c r="AG97" s="253"/>
      <c r="AH97" s="253"/>
      <c r="AI97" s="253"/>
      <c r="AJ97" s="253"/>
      <c r="AK97" s="253"/>
      <c r="AL97" s="253"/>
      <c r="AM97" s="253"/>
      <c r="AN97" s="253"/>
      <c r="AO97" s="253"/>
      <c r="AP97" s="253"/>
      <c r="AQ97" s="253"/>
      <c r="AR97" s="253"/>
      <c r="AS97" s="253"/>
      <c r="AT97" s="253"/>
      <c r="AU97" s="253"/>
      <c r="AV97" s="253"/>
      <c r="AW97" s="253"/>
      <c r="AX97" s="253"/>
      <c r="AY97" s="253"/>
      <c r="AZ97" s="253"/>
      <c r="BA97" s="253"/>
      <c r="BB97" s="253"/>
      <c r="BC97" s="253"/>
      <c r="BD97" s="253"/>
      <c r="BE97" s="253"/>
      <c r="BF97" s="253"/>
      <c r="BG97" s="253"/>
      <c r="BH97" s="253"/>
      <c r="BI97" s="253"/>
      <c r="BJ97" s="253"/>
      <c r="BK97" s="253"/>
      <c r="BL97" s="253"/>
      <c r="BM97" s="253"/>
      <c r="BN97" s="253"/>
      <c r="BO97" s="253"/>
      <c r="BP97" s="253"/>
      <c r="BQ97" s="253"/>
      <c r="BR97" s="253"/>
      <c r="BS97" s="253"/>
      <c r="BT97" s="253"/>
      <c r="BU97" s="253"/>
      <c r="BV97" s="253"/>
      <c r="BW97" s="253"/>
      <c r="BX97" s="253"/>
      <c r="BY97" s="253"/>
      <c r="BZ97" s="253"/>
      <c r="CA97" s="253"/>
      <c r="CB97" s="253"/>
      <c r="CC97" s="253"/>
      <c r="CD97" s="253"/>
      <c r="CE97" s="253"/>
      <c r="CF97" s="253"/>
      <c r="CG97" s="253"/>
      <c r="CH97" s="253"/>
      <c r="CI97" s="253"/>
      <c r="CJ97" s="253"/>
      <c r="CK97" s="253"/>
      <c r="CL97" s="253"/>
      <c r="CM97" s="253"/>
      <c r="CN97" s="253"/>
      <c r="CO97" s="253"/>
      <c r="CP97" s="253"/>
      <c r="CQ97" s="253"/>
      <c r="CR97" s="253"/>
      <c r="CS97" s="253"/>
      <c r="CT97" s="253"/>
      <c r="CU97" s="253"/>
      <c r="CV97" s="253"/>
      <c r="CW97" s="253"/>
      <c r="CX97" s="253"/>
      <c r="CY97" s="253"/>
      <c r="CZ97" s="253"/>
      <c r="DA97" s="253"/>
      <c r="DB97" s="253"/>
      <c r="DC97" s="253"/>
      <c r="DD97" s="253"/>
      <c r="DE97" s="253"/>
      <c r="DF97" s="253"/>
      <c r="DG97" s="253"/>
      <c r="DH97" s="253"/>
      <c r="DI97" s="253"/>
      <c r="DJ97" s="253"/>
      <c r="DK97" s="253"/>
      <c r="DL97" s="253"/>
      <c r="DM97" s="253"/>
      <c r="DN97" s="253"/>
      <c r="DO97" s="253"/>
      <c r="DP97" s="253"/>
      <c r="DQ97" s="253"/>
      <c r="DR97" s="253"/>
      <c r="DS97" s="253"/>
      <c r="DT97" s="253"/>
      <c r="DU97" s="253"/>
      <c r="DV97" s="253"/>
      <c r="DW97" s="253"/>
      <c r="DX97" s="253"/>
      <c r="DY97" s="253"/>
      <c r="DZ97" s="253"/>
      <c r="EA97" s="253"/>
      <c r="EB97" s="253"/>
      <c r="EC97" s="253"/>
      <c r="ED97" s="253"/>
      <c r="EE97" s="253"/>
      <c r="EF97" s="253"/>
      <c r="EG97" s="253"/>
      <c r="EH97" s="253"/>
      <c r="EI97" s="253"/>
      <c r="EJ97" s="253"/>
      <c r="EK97" s="253"/>
      <c r="EL97" s="253"/>
      <c r="EM97" s="253"/>
      <c r="EN97" s="253"/>
      <c r="EO97" s="253"/>
      <c r="EP97" s="253"/>
      <c r="EQ97" s="253"/>
      <c r="ER97" s="253"/>
      <c r="ES97" s="253"/>
      <c r="ET97" s="253"/>
      <c r="EU97" s="253"/>
      <c r="EV97" s="253"/>
      <c r="EW97" s="253"/>
      <c r="EX97" s="253"/>
      <c r="EY97" s="253"/>
      <c r="EZ97" s="253"/>
      <c r="FA97" s="253"/>
      <c r="FB97" s="253"/>
      <c r="FC97" s="253"/>
      <c r="FD97" s="253"/>
      <c r="FE97" s="253"/>
      <c r="FF97" s="253"/>
      <c r="FG97" s="253"/>
      <c r="FH97" s="253"/>
      <c r="FI97" s="253"/>
      <c r="FJ97" s="253"/>
      <c r="FK97" s="253"/>
      <c r="FL97" s="253"/>
      <c r="FM97" s="253"/>
      <c r="FN97" s="253"/>
      <c r="FO97" s="253"/>
      <c r="FP97" s="253"/>
      <c r="FQ97" s="253"/>
      <c r="FR97" s="253"/>
      <c r="FS97" s="253"/>
      <c r="FT97" s="253"/>
      <c r="FU97" s="253"/>
      <c r="FV97" s="253"/>
      <c r="FW97" s="253"/>
      <c r="FX97" s="253"/>
      <c r="FY97" s="253"/>
      <c r="FZ97" s="253"/>
      <c r="GA97" s="253"/>
      <c r="GB97" s="253"/>
      <c r="GC97" s="253"/>
      <c r="GD97" s="253"/>
      <c r="GE97" s="253"/>
      <c r="GF97" s="253"/>
      <c r="GG97" s="253"/>
      <c r="GH97" s="253"/>
      <c r="GI97" s="253"/>
      <c r="GJ97" s="253"/>
      <c r="GK97" s="253"/>
      <c r="GL97" s="253"/>
      <c r="GM97" s="253"/>
      <c r="GN97" s="253"/>
      <c r="GO97" s="253"/>
      <c r="GP97" s="253"/>
      <c r="GQ97" s="253"/>
      <c r="GR97" s="253"/>
      <c r="GS97" s="253"/>
      <c r="GT97" s="253"/>
      <c r="GU97" s="253"/>
      <c r="GV97" s="253"/>
      <c r="GW97" s="253"/>
      <c r="GX97" s="253"/>
      <c r="GY97" s="253"/>
      <c r="GZ97" s="253"/>
      <c r="HA97" s="253"/>
      <c r="HB97" s="253"/>
      <c r="HC97" s="253"/>
      <c r="HD97" s="253"/>
      <c r="HE97" s="253"/>
      <c r="HF97" s="253"/>
      <c r="HG97" s="253"/>
      <c r="HH97" s="253"/>
      <c r="HI97" s="253"/>
      <c r="HJ97" s="253"/>
      <c r="HK97" s="253"/>
      <c r="HL97" s="253"/>
      <c r="HM97" s="253"/>
      <c r="HN97" s="253"/>
      <c r="HO97" s="253"/>
      <c r="HP97" s="253"/>
      <c r="HQ97" s="253"/>
      <c r="HR97" s="253"/>
      <c r="HS97" s="253"/>
      <c r="HT97" s="253"/>
      <c r="HU97" s="253"/>
      <c r="HV97" s="253"/>
      <c r="HW97" s="253"/>
      <c r="HX97" s="253"/>
      <c r="HY97" s="253"/>
      <c r="HZ97" s="253"/>
      <c r="IA97" s="253"/>
      <c r="IB97" s="253"/>
      <c r="IC97" s="253"/>
      <c r="ID97" s="253"/>
      <c r="IE97" s="253"/>
      <c r="IF97" s="253"/>
      <c r="IG97" s="253"/>
      <c r="IH97" s="253"/>
      <c r="II97" s="253"/>
      <c r="IJ97" s="253"/>
      <c r="IK97" s="253"/>
      <c r="IL97" s="253"/>
      <c r="IM97" s="253"/>
      <c r="IN97" s="253"/>
      <c r="IO97" s="253"/>
      <c r="IP97" s="253"/>
      <c r="IQ97" s="253"/>
      <c r="IR97" s="253"/>
      <c r="IS97" s="253"/>
      <c r="IT97" s="253"/>
      <c r="IU97" s="253"/>
      <c r="IV97" s="253"/>
      <c r="IW97" s="253"/>
      <c r="IX97" s="253"/>
      <c r="IY97" s="253"/>
      <c r="IZ97" s="253"/>
      <c r="JA97" s="253"/>
      <c r="JB97" s="253"/>
      <c r="JC97" s="253"/>
      <c r="JD97" s="253"/>
      <c r="JE97" s="253"/>
      <c r="JF97" s="253"/>
      <c r="JG97" s="253"/>
      <c r="JH97" s="253"/>
      <c r="JI97" s="253"/>
      <c r="JJ97" s="253"/>
      <c r="JK97" s="253"/>
      <c r="JL97" s="253"/>
      <c r="JM97" s="253"/>
      <c r="JN97" s="253"/>
      <c r="JO97" s="253"/>
      <c r="JP97" s="253"/>
      <c r="JQ97" s="253"/>
      <c r="JR97" s="253"/>
      <c r="JS97" s="253"/>
      <c r="JT97" s="253"/>
      <c r="JU97" s="253"/>
      <c r="JV97" s="253"/>
      <c r="JW97" s="253"/>
      <c r="JX97" s="253"/>
      <c r="JY97" s="253"/>
      <c r="JZ97" s="253"/>
      <c r="KA97" s="253"/>
      <c r="KB97" s="253"/>
      <c r="KC97" s="253"/>
      <c r="KD97" s="253"/>
      <c r="KE97" s="253"/>
      <c r="KF97" s="253"/>
      <c r="KG97" s="253"/>
      <c r="KH97" s="253"/>
      <c r="KI97" s="253"/>
      <c r="KJ97" s="253"/>
      <c r="KK97" s="253"/>
      <c r="KL97" s="253"/>
      <c r="KM97" s="253"/>
      <c r="KN97" s="253"/>
      <c r="KO97" s="253"/>
      <c r="KP97" s="253"/>
      <c r="KQ97" s="253"/>
      <c r="KR97" s="253"/>
      <c r="KS97" s="253"/>
      <c r="KT97" s="253"/>
      <c r="KU97" s="253"/>
      <c r="KV97" s="253"/>
      <c r="KW97" s="253"/>
      <c r="KX97" s="253"/>
      <c r="KY97" s="253"/>
      <c r="KZ97" s="253"/>
      <c r="LA97" s="253"/>
      <c r="LB97" s="253"/>
      <c r="LC97" s="253"/>
      <c r="LD97" s="253"/>
      <c r="LE97" s="253"/>
      <c r="LF97" s="253"/>
      <c r="LG97" s="253"/>
      <c r="LH97" s="253"/>
      <c r="LI97" s="253"/>
      <c r="LJ97" s="253"/>
      <c r="LK97" s="253"/>
      <c r="LL97" s="253"/>
      <c r="LM97" s="253"/>
      <c r="LN97" s="253"/>
      <c r="LO97" s="253"/>
      <c r="LP97" s="253"/>
      <c r="LQ97" s="253"/>
      <c r="LR97" s="253"/>
      <c r="LS97" s="253"/>
      <c r="LT97" s="253"/>
      <c r="LU97" s="253"/>
      <c r="LV97" s="253"/>
      <c r="LW97" s="253"/>
      <c r="LX97" s="253"/>
      <c r="LY97" s="253"/>
      <c r="LZ97" s="253"/>
      <c r="MA97" s="253"/>
      <c r="MB97" s="253"/>
      <c r="MC97" s="253"/>
      <c r="MD97" s="253"/>
      <c r="ME97" s="253"/>
      <c r="MF97" s="253"/>
      <c r="MG97" s="253"/>
      <c r="MH97" s="253"/>
      <c r="MI97" s="253"/>
      <c r="MJ97" s="253"/>
      <c r="MK97" s="253"/>
      <c r="ML97" s="253"/>
      <c r="MM97" s="253"/>
      <c r="MN97" s="253"/>
      <c r="MO97" s="253"/>
      <c r="MP97" s="253"/>
      <c r="MQ97" s="253"/>
      <c r="MR97" s="253"/>
      <c r="MS97" s="253"/>
      <c r="MT97" s="253"/>
      <c r="MU97" s="253"/>
      <c r="MV97" s="253"/>
      <c r="MW97" s="253"/>
      <c r="MX97" s="253"/>
      <c r="MY97" s="253"/>
      <c r="MZ97" s="253"/>
      <c r="NA97" s="253"/>
      <c r="NB97" s="253"/>
      <c r="NC97" s="253"/>
      <c r="ND97" s="253"/>
      <c r="NE97" s="253"/>
      <c r="NF97" s="253"/>
      <c r="NG97" s="253"/>
      <c r="NH97" s="253"/>
      <c r="NI97" s="253"/>
      <c r="NJ97" s="253"/>
      <c r="NK97" s="253"/>
      <c r="NL97" s="253"/>
      <c r="NM97" s="253"/>
      <c r="NN97" s="253"/>
      <c r="NO97" s="253"/>
      <c r="NP97" s="253"/>
      <c r="NQ97" s="253"/>
      <c r="NR97" s="253"/>
      <c r="NS97" s="253"/>
      <c r="NT97" s="253"/>
      <c r="NU97" s="253"/>
      <c r="NV97" s="253"/>
      <c r="NW97" s="253"/>
      <c r="NX97" s="253"/>
      <c r="NY97" s="253"/>
      <c r="NZ97" s="253"/>
      <c r="OA97" s="253"/>
      <c r="OB97" s="253"/>
      <c r="OC97" s="253"/>
      <c r="OD97" s="253"/>
      <c r="OE97" s="253"/>
      <c r="OF97" s="253"/>
      <c r="OG97" s="253"/>
      <c r="OH97" s="253"/>
      <c r="OI97" s="253"/>
      <c r="OJ97" s="253"/>
      <c r="OK97" s="253"/>
      <c r="OL97" s="253"/>
      <c r="OM97" s="253"/>
      <c r="ON97" s="253"/>
      <c r="OO97" s="253"/>
      <c r="OP97" s="253"/>
      <c r="OQ97" s="253"/>
      <c r="OR97" s="253"/>
      <c r="OS97" s="253"/>
      <c r="OT97" s="253"/>
      <c r="OU97" s="253"/>
      <c r="OV97" s="253"/>
      <c r="OW97" s="253"/>
      <c r="OX97" s="253"/>
      <c r="OY97" s="253"/>
      <c r="OZ97" s="253"/>
      <c r="PA97" s="253"/>
      <c r="PB97" s="253"/>
      <c r="PC97" s="253"/>
      <c r="PD97" s="253"/>
      <c r="PE97" s="253"/>
      <c r="PF97" s="253"/>
      <c r="PG97" s="253"/>
      <c r="PH97" s="253"/>
      <c r="PI97" s="253"/>
      <c r="PJ97" s="253"/>
      <c r="PK97" s="253"/>
      <c r="PL97" s="253"/>
      <c r="PM97" s="253"/>
      <c r="PN97" s="253"/>
      <c r="PO97" s="253"/>
      <c r="PP97" s="253"/>
      <c r="PQ97" s="253"/>
      <c r="PR97" s="253"/>
      <c r="PS97" s="253"/>
      <c r="PT97" s="253"/>
      <c r="PU97" s="253"/>
      <c r="PV97" s="253"/>
      <c r="PW97" s="253"/>
      <c r="PX97" s="253"/>
      <c r="PY97" s="253"/>
      <c r="PZ97" s="253"/>
      <c r="QA97" s="253"/>
      <c r="QB97" s="253"/>
      <c r="QC97" s="253"/>
      <c r="QD97" s="253"/>
      <c r="QE97" s="253"/>
      <c r="QF97" s="253"/>
      <c r="QG97" s="253"/>
      <c r="QH97" s="253"/>
      <c r="QI97" s="253"/>
      <c r="QJ97" s="253"/>
      <c r="QK97" s="253"/>
      <c r="QL97" s="253"/>
      <c r="QM97" s="253"/>
      <c r="QN97" s="253"/>
      <c r="QO97" s="253"/>
      <c r="QP97" s="253"/>
      <c r="QQ97" s="253"/>
      <c r="QR97" s="253"/>
      <c r="QS97" s="253"/>
      <c r="QT97" s="253"/>
      <c r="QU97" s="253"/>
      <c r="QV97" s="253"/>
      <c r="QW97" s="253"/>
      <c r="QX97" s="253"/>
      <c r="QY97" s="253"/>
      <c r="QZ97" s="253"/>
      <c r="RA97" s="253"/>
      <c r="RB97" s="253"/>
      <c r="RC97" s="253"/>
      <c r="RD97" s="253"/>
      <c r="RE97" s="253"/>
      <c r="RF97" s="253"/>
      <c r="RG97" s="253"/>
      <c r="RH97" s="253"/>
      <c r="RI97" s="253"/>
      <c r="RJ97" s="253"/>
      <c r="RK97" s="253"/>
      <c r="RL97" s="253"/>
      <c r="RM97" s="253"/>
      <c r="RN97" s="253"/>
      <c r="RO97" s="253"/>
      <c r="RP97" s="253"/>
      <c r="RQ97" s="253"/>
      <c r="RR97" s="253"/>
      <c r="RS97" s="253"/>
      <c r="RT97" s="253"/>
      <c r="RU97" s="253"/>
      <c r="RV97" s="253"/>
      <c r="RW97" s="253"/>
      <c r="RX97" s="253"/>
      <c r="RY97" s="253"/>
      <c r="RZ97" s="253"/>
      <c r="SA97" s="253"/>
      <c r="SB97" s="253"/>
      <c r="SC97" s="253"/>
      <c r="SD97" s="253"/>
      <c r="SE97" s="253"/>
      <c r="SF97" s="253"/>
      <c r="SG97" s="253"/>
      <c r="SH97" s="253"/>
      <c r="SI97" s="253"/>
      <c r="SJ97" s="253"/>
      <c r="SK97" s="253"/>
      <c r="SL97" s="253"/>
      <c r="SM97" s="253"/>
      <c r="SN97" s="253"/>
      <c r="SO97" s="253"/>
      <c r="SP97" s="253"/>
      <c r="SQ97" s="253"/>
      <c r="SR97" s="253"/>
      <c r="SS97" s="253"/>
      <c r="ST97" s="253"/>
      <c r="SU97" s="253"/>
      <c r="SV97" s="253"/>
      <c r="SW97" s="253"/>
      <c r="SX97" s="253"/>
      <c r="SY97" s="253"/>
      <c r="SZ97" s="253"/>
      <c r="TA97" s="253"/>
      <c r="TB97" s="253"/>
      <c r="TC97" s="253"/>
      <c r="TD97" s="253"/>
      <c r="TE97" s="253"/>
      <c r="TF97" s="253"/>
      <c r="TG97" s="253"/>
      <c r="TH97" s="253"/>
      <c r="TI97" s="253"/>
      <c r="TJ97" s="253"/>
      <c r="TK97" s="253"/>
      <c r="TL97" s="253"/>
      <c r="TM97" s="253"/>
      <c r="TN97" s="253"/>
      <c r="TO97" s="253"/>
      <c r="TP97" s="253"/>
      <c r="TQ97" s="253"/>
      <c r="TR97" s="253"/>
      <c r="TS97" s="253"/>
      <c r="TT97" s="253"/>
      <c r="TU97" s="253"/>
      <c r="TV97" s="253"/>
      <c r="TW97" s="253"/>
      <c r="TX97" s="253"/>
      <c r="TY97" s="253"/>
      <c r="TZ97" s="253"/>
      <c r="UA97" s="253"/>
      <c r="UB97" s="253"/>
      <c r="UC97" s="253"/>
      <c r="UD97" s="253"/>
      <c r="UE97" s="253"/>
      <c r="UF97" s="253"/>
      <c r="UG97" s="253"/>
      <c r="UH97" s="253"/>
      <c r="UI97" s="253"/>
      <c r="UJ97" s="253"/>
      <c r="UK97" s="253"/>
      <c r="UL97" s="253"/>
      <c r="UM97" s="253"/>
      <c r="UN97" s="253"/>
      <c r="UO97" s="253"/>
      <c r="UP97" s="253"/>
      <c r="UQ97" s="253"/>
      <c r="UR97" s="253"/>
      <c r="US97" s="253"/>
      <c r="UT97" s="253"/>
      <c r="UU97" s="253"/>
      <c r="UV97" s="253"/>
      <c r="UW97" s="253"/>
      <c r="UX97" s="253"/>
      <c r="UY97" s="253"/>
      <c r="UZ97" s="253"/>
      <c r="VA97" s="253"/>
      <c r="VB97" s="253"/>
      <c r="VC97" s="253"/>
      <c r="VD97" s="253"/>
      <c r="VE97" s="253"/>
      <c r="VF97" s="253"/>
      <c r="VG97" s="253"/>
      <c r="VH97" s="253"/>
      <c r="VI97" s="253"/>
      <c r="VJ97" s="253"/>
      <c r="VK97" s="253"/>
      <c r="VL97" s="253"/>
      <c r="VM97" s="253"/>
      <c r="VN97" s="253"/>
      <c r="VO97" s="253"/>
      <c r="VP97" s="253"/>
      <c r="VQ97" s="253"/>
      <c r="VR97" s="253"/>
      <c r="VS97" s="253"/>
      <c r="VT97" s="253"/>
      <c r="VU97" s="253"/>
      <c r="VV97" s="253"/>
      <c r="VW97" s="253"/>
      <c r="VX97" s="253"/>
      <c r="VY97" s="253"/>
      <c r="VZ97" s="253"/>
      <c r="WA97" s="253"/>
      <c r="WB97" s="253"/>
      <c r="WC97" s="253"/>
      <c r="WD97" s="253"/>
      <c r="WE97" s="253"/>
      <c r="WF97" s="253"/>
      <c r="WG97" s="253"/>
      <c r="WH97" s="253"/>
      <c r="WI97" s="253"/>
      <c r="WJ97" s="253"/>
      <c r="WK97" s="253"/>
      <c r="WL97" s="253"/>
      <c r="WM97" s="253"/>
      <c r="WN97" s="253"/>
      <c r="WO97" s="253"/>
      <c r="WP97" s="253"/>
      <c r="WQ97" s="253"/>
      <c r="WR97" s="253"/>
      <c r="WS97" s="253"/>
      <c r="WT97" s="253"/>
      <c r="WU97" s="253"/>
      <c r="WV97" s="253"/>
      <c r="WW97" s="253"/>
      <c r="WX97" s="253"/>
      <c r="WY97" s="253"/>
      <c r="WZ97" s="253"/>
      <c r="XA97" s="253"/>
      <c r="XB97" s="253"/>
      <c r="XC97" s="253"/>
      <c r="XD97" s="253"/>
      <c r="XE97" s="253"/>
      <c r="XF97" s="253"/>
      <c r="XG97" s="253"/>
      <c r="XH97" s="253"/>
      <c r="XI97" s="253"/>
      <c r="XJ97" s="253"/>
      <c r="XK97" s="253"/>
      <c r="XL97" s="253"/>
      <c r="XM97" s="253"/>
      <c r="XN97" s="253"/>
      <c r="XO97" s="253"/>
      <c r="XP97" s="253"/>
      <c r="XQ97" s="253"/>
      <c r="XR97" s="253"/>
      <c r="XS97" s="253"/>
      <c r="XT97" s="253"/>
      <c r="XU97" s="253"/>
      <c r="XV97" s="253"/>
      <c r="XW97" s="253"/>
      <c r="XX97" s="253"/>
      <c r="XY97" s="253"/>
      <c r="XZ97" s="253"/>
      <c r="YA97" s="253"/>
      <c r="YB97" s="253"/>
      <c r="YC97" s="253"/>
      <c r="YD97" s="253"/>
      <c r="YE97" s="253"/>
      <c r="YF97" s="253"/>
      <c r="YG97" s="253"/>
      <c r="YH97" s="253"/>
      <c r="YI97" s="253"/>
      <c r="YJ97" s="253"/>
      <c r="YK97" s="253"/>
      <c r="YL97" s="253"/>
      <c r="YM97" s="253"/>
      <c r="YN97" s="253"/>
      <c r="YO97" s="253"/>
      <c r="YP97" s="253"/>
      <c r="YQ97" s="253"/>
      <c r="YR97" s="253"/>
      <c r="YS97" s="253"/>
      <c r="YT97" s="253"/>
      <c r="YU97" s="253"/>
      <c r="YV97" s="253"/>
      <c r="YW97" s="253"/>
      <c r="YX97" s="253"/>
      <c r="YY97" s="253"/>
      <c r="YZ97" s="253"/>
      <c r="ZA97" s="253"/>
      <c r="ZB97" s="253"/>
      <c r="ZC97" s="253"/>
      <c r="ZD97" s="253"/>
      <c r="ZE97" s="253"/>
      <c r="ZF97" s="253"/>
      <c r="ZG97" s="253"/>
      <c r="ZH97" s="253"/>
      <c r="ZI97" s="253"/>
      <c r="ZJ97" s="253"/>
      <c r="ZK97" s="253"/>
      <c r="ZL97" s="253"/>
      <c r="ZM97" s="253"/>
      <c r="ZN97" s="253"/>
      <c r="ZO97" s="253"/>
      <c r="ZP97" s="253"/>
      <c r="ZQ97" s="253"/>
      <c r="ZR97" s="253"/>
      <c r="ZS97" s="253"/>
      <c r="ZT97" s="253"/>
      <c r="ZU97" s="253"/>
      <c r="ZV97" s="253"/>
      <c r="ZW97" s="253"/>
      <c r="ZX97" s="253"/>
      <c r="ZY97" s="253"/>
      <c r="ZZ97" s="253"/>
      <c r="AAA97" s="253"/>
      <c r="AAB97" s="253"/>
      <c r="AAC97" s="253"/>
      <c r="AAD97" s="253"/>
      <c r="AAE97" s="253"/>
      <c r="AAF97" s="253"/>
      <c r="AAG97" s="253"/>
      <c r="AAH97" s="253"/>
      <c r="AAI97" s="253"/>
      <c r="AAJ97" s="253"/>
      <c r="AAK97" s="253"/>
      <c r="AAL97" s="253"/>
      <c r="AAM97" s="253"/>
      <c r="AAN97" s="253"/>
      <c r="AAO97" s="253"/>
      <c r="AAP97" s="253"/>
      <c r="AAQ97" s="253"/>
      <c r="AAR97" s="253"/>
      <c r="AAS97" s="253"/>
      <c r="AAT97" s="253"/>
      <c r="AAU97" s="253"/>
      <c r="AAV97" s="253"/>
      <c r="AAW97" s="253"/>
      <c r="AAX97" s="253"/>
      <c r="AAY97" s="253"/>
      <c r="AAZ97" s="253"/>
      <c r="ABA97" s="253"/>
      <c r="ABB97" s="253"/>
      <c r="ABC97" s="253"/>
      <c r="ABD97" s="253"/>
      <c r="ABE97" s="253"/>
      <c r="ABF97" s="253"/>
      <c r="ABG97" s="253"/>
      <c r="ABH97" s="253"/>
      <c r="ABI97" s="253"/>
      <c r="ABJ97" s="253"/>
      <c r="ABK97" s="253"/>
      <c r="ABL97" s="253"/>
      <c r="ABM97" s="253"/>
      <c r="ABN97" s="253"/>
      <c r="ABO97" s="253"/>
      <c r="ABP97" s="253"/>
      <c r="ABQ97" s="253"/>
      <c r="ABR97" s="253"/>
      <c r="ABS97" s="253"/>
      <c r="ABT97" s="253"/>
      <c r="ABU97" s="253"/>
      <c r="ABV97" s="253"/>
      <c r="ABW97" s="253"/>
      <c r="ABX97" s="253"/>
      <c r="ABY97" s="253"/>
      <c r="ABZ97" s="253"/>
      <c r="ACA97" s="253"/>
      <c r="ACB97" s="253"/>
      <c r="ACC97" s="253"/>
      <c r="ACD97" s="253"/>
      <c r="ACE97" s="253"/>
      <c r="ACF97" s="253"/>
      <c r="ACG97" s="253"/>
      <c r="ACH97" s="253"/>
      <c r="ACI97" s="253"/>
      <c r="ACJ97" s="253"/>
      <c r="ACK97" s="253"/>
      <c r="ACL97" s="253"/>
      <c r="ACM97" s="253"/>
      <c r="ACN97" s="253"/>
      <c r="ACO97" s="253"/>
      <c r="ACP97" s="253"/>
      <c r="ACQ97" s="253"/>
      <c r="ACR97" s="253"/>
      <c r="ACS97" s="253"/>
      <c r="ACT97" s="253"/>
      <c r="ACU97" s="253"/>
      <c r="ACV97" s="253"/>
      <c r="ACW97" s="253"/>
      <c r="ACX97" s="253"/>
      <c r="ACY97" s="253"/>
      <c r="ACZ97" s="253"/>
      <c r="ADA97" s="253"/>
      <c r="ADB97" s="253"/>
      <c r="ADC97" s="253"/>
      <c r="ADD97" s="253"/>
      <c r="ADE97" s="253"/>
      <c r="ADF97" s="253"/>
      <c r="ADG97" s="253"/>
      <c r="ADH97" s="253"/>
      <c r="ADI97" s="253"/>
      <c r="ADJ97" s="253"/>
      <c r="ADK97" s="253"/>
      <c r="ADL97" s="253"/>
      <c r="ADM97" s="253"/>
      <c r="ADN97" s="253"/>
      <c r="ADO97" s="253"/>
      <c r="ADP97" s="253"/>
      <c r="ADQ97" s="253"/>
      <c r="ADR97" s="253"/>
      <c r="ADS97" s="253"/>
      <c r="ADT97" s="253"/>
      <c r="ADU97" s="253"/>
      <c r="ADV97" s="253"/>
      <c r="ADW97" s="253"/>
      <c r="ADX97" s="253"/>
      <c r="ADY97" s="253"/>
      <c r="ADZ97" s="253"/>
      <c r="AEA97" s="253"/>
      <c r="AEB97" s="253"/>
      <c r="AEC97" s="253"/>
      <c r="AED97" s="253"/>
      <c r="AEE97" s="253"/>
      <c r="AEF97" s="253"/>
      <c r="AEG97" s="253"/>
      <c r="AEH97" s="253"/>
      <c r="AEI97" s="253"/>
      <c r="AEJ97" s="253"/>
      <c r="AEK97" s="253"/>
      <c r="AEL97" s="253"/>
      <c r="AEM97" s="253"/>
      <c r="AEN97" s="253"/>
      <c r="AEO97" s="253"/>
      <c r="AEP97" s="253"/>
      <c r="AEQ97" s="253"/>
      <c r="AER97" s="253"/>
      <c r="AES97" s="253"/>
      <c r="AET97" s="253"/>
      <c r="AEU97" s="253"/>
      <c r="AEV97" s="253"/>
      <c r="AEW97" s="253"/>
      <c r="AEX97" s="253"/>
      <c r="AEY97" s="253"/>
      <c r="AEZ97" s="253"/>
      <c r="AFA97" s="253"/>
      <c r="AFB97" s="253"/>
      <c r="AFC97" s="253"/>
      <c r="AFD97" s="253"/>
      <c r="AFE97" s="253"/>
      <c r="AFF97" s="253"/>
      <c r="AFG97" s="253"/>
      <c r="AFH97" s="253"/>
      <c r="AFI97" s="253"/>
      <c r="AFJ97" s="253"/>
      <c r="AFK97" s="253"/>
      <c r="AFL97" s="253"/>
      <c r="AFM97" s="253"/>
      <c r="AFN97" s="253"/>
      <c r="AFO97" s="253"/>
      <c r="AFP97" s="253"/>
      <c r="AFQ97" s="253"/>
      <c r="AFR97" s="253"/>
      <c r="AFS97" s="253"/>
      <c r="AFT97" s="253"/>
      <c r="AFU97" s="253"/>
      <c r="AFV97" s="253"/>
      <c r="AFW97" s="253"/>
      <c r="AFX97" s="253"/>
      <c r="AFY97" s="253"/>
      <c r="AFZ97" s="253"/>
      <c r="AGA97" s="253"/>
      <c r="AGB97" s="253"/>
      <c r="AGC97" s="253"/>
      <c r="AGD97" s="253"/>
      <c r="AGE97" s="253"/>
      <c r="AGF97" s="253"/>
      <c r="AGG97" s="253"/>
      <c r="AGH97" s="253"/>
      <c r="AGI97" s="253"/>
      <c r="AGJ97" s="253"/>
      <c r="AGK97" s="253"/>
      <c r="AGL97" s="253"/>
      <c r="AGM97" s="253"/>
      <c r="AGN97" s="253"/>
      <c r="AGO97" s="253"/>
      <c r="AGP97" s="253"/>
      <c r="AGQ97" s="253"/>
      <c r="AGR97" s="253"/>
      <c r="AGS97" s="253"/>
      <c r="AGT97" s="253"/>
      <c r="AGU97" s="253"/>
      <c r="AGV97" s="253"/>
      <c r="AGW97" s="253"/>
      <c r="AGX97" s="253"/>
      <c r="AGY97" s="253"/>
      <c r="AGZ97" s="253"/>
      <c r="AHA97" s="253"/>
      <c r="AHB97" s="253"/>
      <c r="AHC97" s="253"/>
      <c r="AHD97" s="253"/>
      <c r="AHE97" s="253"/>
      <c r="AHF97" s="253"/>
      <c r="AHG97" s="253"/>
      <c r="AHH97" s="253"/>
      <c r="AHI97" s="253"/>
      <c r="AHJ97" s="253"/>
      <c r="AHK97" s="253"/>
      <c r="AHL97" s="253"/>
      <c r="AHM97" s="253"/>
      <c r="AHN97" s="253"/>
      <c r="AHO97" s="253"/>
      <c r="AHP97" s="253"/>
      <c r="AHQ97" s="253"/>
      <c r="AHR97" s="253"/>
      <c r="AHS97" s="253"/>
      <c r="AHT97" s="253"/>
      <c r="AHU97" s="253"/>
      <c r="AHV97" s="253"/>
      <c r="AHW97" s="253"/>
      <c r="AHX97" s="253"/>
      <c r="AHY97" s="253"/>
      <c r="AHZ97" s="253"/>
      <c r="AIA97" s="253"/>
      <c r="AIB97" s="253"/>
      <c r="AIC97" s="253"/>
      <c r="AID97" s="253"/>
      <c r="AIE97" s="253"/>
      <c r="AIF97" s="253"/>
      <c r="AIG97" s="253"/>
      <c r="AIH97" s="253"/>
      <c r="AII97" s="253"/>
      <c r="AIJ97" s="253"/>
      <c r="AIK97" s="253"/>
      <c r="AIL97" s="253"/>
      <c r="AIM97" s="253"/>
      <c r="AIN97" s="253"/>
      <c r="AIO97" s="253"/>
      <c r="AIP97" s="253"/>
      <c r="AIQ97" s="253"/>
      <c r="AIR97" s="253"/>
      <c r="AIS97" s="253"/>
      <c r="AIT97" s="253"/>
      <c r="AIU97" s="253"/>
      <c r="AIV97" s="253"/>
      <c r="AIW97" s="253"/>
      <c r="AIX97" s="253"/>
      <c r="AIY97" s="253"/>
      <c r="AIZ97" s="253"/>
      <c r="AJA97" s="253"/>
      <c r="AJB97" s="253"/>
      <c r="AJC97" s="253"/>
      <c r="AJD97" s="253"/>
      <c r="AJE97" s="253"/>
      <c r="AJF97" s="253"/>
      <c r="AJG97" s="253"/>
      <c r="AJH97" s="253"/>
      <c r="AJI97" s="253"/>
      <c r="AJJ97" s="253"/>
      <c r="AJK97" s="253"/>
      <c r="AJL97" s="253"/>
      <c r="AJM97" s="253"/>
      <c r="AJN97" s="253"/>
      <c r="AJO97" s="253"/>
      <c r="AJP97" s="253"/>
      <c r="AJQ97" s="253"/>
      <c r="AJR97" s="253"/>
      <c r="AJS97" s="253"/>
      <c r="AJT97" s="253"/>
      <c r="AJU97" s="253"/>
      <c r="AJV97" s="253"/>
      <c r="AJW97" s="253"/>
      <c r="AJX97" s="253"/>
      <c r="AJY97" s="253"/>
      <c r="AJZ97" s="253"/>
      <c r="AKA97" s="253"/>
      <c r="AKB97" s="253"/>
      <c r="AKC97" s="253"/>
      <c r="AKD97" s="253"/>
      <c r="AKE97" s="253"/>
      <c r="AKF97" s="253"/>
      <c r="AKG97" s="253"/>
      <c r="AKH97" s="253"/>
      <c r="AKI97" s="253"/>
      <c r="AKJ97" s="253"/>
      <c r="AKK97" s="253"/>
      <c r="AKL97" s="253"/>
      <c r="AKM97" s="253"/>
      <c r="AKN97" s="253"/>
      <c r="AKO97" s="253"/>
      <c r="AKP97" s="253"/>
      <c r="AKQ97" s="253"/>
      <c r="AKR97" s="253"/>
      <c r="AKS97" s="253"/>
      <c r="AKT97" s="253"/>
      <c r="AKU97" s="253"/>
      <c r="AKV97" s="253"/>
      <c r="AKW97" s="253"/>
      <c r="AKX97" s="253"/>
      <c r="AKY97" s="253"/>
      <c r="AKZ97" s="253"/>
      <c r="ALA97" s="253"/>
      <c r="ALB97" s="253"/>
      <c r="ALC97" s="253"/>
      <c r="ALD97" s="253"/>
      <c r="ALE97" s="253"/>
      <c r="ALF97" s="253"/>
      <c r="ALG97" s="253"/>
      <c r="ALH97" s="253"/>
      <c r="ALI97" s="253"/>
      <c r="ALJ97" s="253"/>
      <c r="ALK97" s="253"/>
      <c r="ALL97" s="253"/>
      <c r="ALM97" s="253"/>
      <c r="ALN97" s="253"/>
      <c r="ALO97" s="253"/>
      <c r="ALP97" s="253"/>
      <c r="ALQ97" s="253"/>
      <c r="ALR97" s="253"/>
      <c r="ALS97" s="253"/>
      <c r="ALT97" s="253"/>
      <c r="ALU97" s="253"/>
      <c r="ALV97" s="253"/>
      <c r="ALW97" s="253"/>
      <c r="ALX97" s="253"/>
      <c r="ALY97" s="253"/>
      <c r="ALZ97" s="253"/>
      <c r="AMA97" s="253"/>
      <c r="AMB97" s="253"/>
      <c r="AMC97" s="253"/>
      <c r="AMD97" s="253"/>
      <c r="AME97" s="253"/>
      <c r="AMF97" s="253"/>
      <c r="AMG97" s="253"/>
      <c r="AMH97" s="253"/>
      <c r="AMI97" s="253"/>
      <c r="AMJ97" s="253"/>
    </row>
    <row r="98" spans="1:1024" s="252" customFormat="1" ht="11.25">
      <c r="A98" s="257"/>
      <c r="B98" s="290"/>
      <c r="C98" s="290"/>
      <c r="D98" s="291"/>
      <c r="F98" s="253"/>
      <c r="G98" s="253"/>
      <c r="H98" s="253"/>
      <c r="I98" s="253"/>
      <c r="J98" s="253"/>
      <c r="K98" s="253"/>
      <c r="L98" s="253"/>
      <c r="M98" s="253"/>
      <c r="N98" s="253"/>
      <c r="O98" s="253"/>
      <c r="P98" s="253"/>
      <c r="Q98" s="253"/>
      <c r="R98" s="253"/>
      <c r="S98" s="253"/>
      <c r="T98" s="253"/>
      <c r="U98" s="253"/>
      <c r="V98" s="253"/>
      <c r="W98" s="253"/>
      <c r="X98" s="253"/>
      <c r="Y98" s="253"/>
      <c r="Z98" s="253"/>
      <c r="AA98" s="253"/>
      <c r="AB98" s="253"/>
      <c r="AC98" s="253"/>
      <c r="AD98" s="253"/>
      <c r="AE98" s="253"/>
      <c r="AF98" s="253"/>
      <c r="AG98" s="253"/>
      <c r="AH98" s="253"/>
      <c r="AI98" s="253"/>
      <c r="AJ98" s="253"/>
      <c r="AK98" s="253"/>
      <c r="AL98" s="253"/>
      <c r="AM98" s="253"/>
      <c r="AN98" s="253"/>
      <c r="AO98" s="253"/>
      <c r="AP98" s="253"/>
      <c r="AQ98" s="253"/>
      <c r="AR98" s="253"/>
      <c r="AS98" s="253"/>
      <c r="AT98" s="253"/>
      <c r="AU98" s="253"/>
      <c r="AV98" s="253"/>
      <c r="AW98" s="253"/>
      <c r="AX98" s="253"/>
      <c r="AY98" s="253"/>
      <c r="AZ98" s="253"/>
      <c r="BA98" s="253"/>
      <c r="BB98" s="253"/>
      <c r="BC98" s="253"/>
      <c r="BD98" s="253"/>
      <c r="BE98" s="253"/>
      <c r="BF98" s="253"/>
      <c r="BG98" s="253"/>
      <c r="BH98" s="253"/>
      <c r="BI98" s="253"/>
      <c r="BJ98" s="253"/>
      <c r="BK98" s="253"/>
      <c r="BL98" s="253"/>
      <c r="BM98" s="253"/>
      <c r="BN98" s="253"/>
      <c r="BO98" s="253"/>
      <c r="BP98" s="253"/>
      <c r="BQ98" s="253"/>
      <c r="BR98" s="253"/>
      <c r="BS98" s="253"/>
      <c r="BT98" s="253"/>
      <c r="BU98" s="253"/>
      <c r="BV98" s="253"/>
      <c r="BW98" s="253"/>
      <c r="BX98" s="253"/>
      <c r="BY98" s="253"/>
      <c r="BZ98" s="253"/>
      <c r="CA98" s="253"/>
      <c r="CB98" s="253"/>
      <c r="CC98" s="253"/>
      <c r="CD98" s="253"/>
      <c r="CE98" s="253"/>
      <c r="CF98" s="253"/>
      <c r="CG98" s="253"/>
      <c r="CH98" s="253"/>
      <c r="CI98" s="253"/>
      <c r="CJ98" s="253"/>
      <c r="CK98" s="253"/>
      <c r="CL98" s="253"/>
      <c r="CM98" s="253"/>
      <c r="CN98" s="253"/>
      <c r="CO98" s="253"/>
      <c r="CP98" s="253"/>
      <c r="CQ98" s="253"/>
      <c r="CR98" s="253"/>
      <c r="CS98" s="253"/>
      <c r="CT98" s="253"/>
      <c r="CU98" s="253"/>
      <c r="CV98" s="253"/>
      <c r="CW98" s="253"/>
      <c r="CX98" s="253"/>
      <c r="CY98" s="253"/>
      <c r="CZ98" s="253"/>
      <c r="DA98" s="253"/>
      <c r="DB98" s="253"/>
      <c r="DC98" s="253"/>
      <c r="DD98" s="253"/>
      <c r="DE98" s="253"/>
      <c r="DF98" s="253"/>
      <c r="DG98" s="253"/>
      <c r="DH98" s="253"/>
      <c r="DI98" s="253"/>
      <c r="DJ98" s="253"/>
      <c r="DK98" s="253"/>
      <c r="DL98" s="253"/>
      <c r="DM98" s="253"/>
      <c r="DN98" s="253"/>
      <c r="DO98" s="253"/>
      <c r="DP98" s="253"/>
      <c r="DQ98" s="253"/>
      <c r="DR98" s="253"/>
      <c r="DS98" s="253"/>
      <c r="DT98" s="253"/>
      <c r="DU98" s="253"/>
      <c r="DV98" s="253"/>
      <c r="DW98" s="253"/>
      <c r="DX98" s="253"/>
      <c r="DY98" s="253"/>
      <c r="DZ98" s="253"/>
      <c r="EA98" s="253"/>
      <c r="EB98" s="253"/>
      <c r="EC98" s="253"/>
      <c r="ED98" s="253"/>
      <c r="EE98" s="253"/>
      <c r="EF98" s="253"/>
      <c r="EG98" s="253"/>
      <c r="EH98" s="253"/>
      <c r="EI98" s="253"/>
      <c r="EJ98" s="253"/>
      <c r="EK98" s="253"/>
      <c r="EL98" s="253"/>
      <c r="EM98" s="253"/>
      <c r="EN98" s="253"/>
      <c r="EO98" s="253"/>
      <c r="EP98" s="253"/>
      <c r="EQ98" s="253"/>
      <c r="ER98" s="253"/>
      <c r="ES98" s="253"/>
      <c r="ET98" s="253"/>
      <c r="EU98" s="253"/>
      <c r="EV98" s="253"/>
      <c r="EW98" s="253"/>
      <c r="EX98" s="253"/>
      <c r="EY98" s="253"/>
      <c r="EZ98" s="253"/>
      <c r="FA98" s="253"/>
      <c r="FB98" s="253"/>
      <c r="FC98" s="253"/>
      <c r="FD98" s="253"/>
      <c r="FE98" s="253"/>
      <c r="FF98" s="253"/>
      <c r="FG98" s="253"/>
      <c r="FH98" s="253"/>
      <c r="FI98" s="253"/>
      <c r="FJ98" s="253"/>
      <c r="FK98" s="253"/>
      <c r="FL98" s="253"/>
      <c r="FM98" s="253"/>
      <c r="FN98" s="253"/>
      <c r="FO98" s="253"/>
      <c r="FP98" s="253"/>
      <c r="FQ98" s="253"/>
      <c r="FR98" s="253"/>
      <c r="FS98" s="253"/>
      <c r="FT98" s="253"/>
      <c r="FU98" s="253"/>
      <c r="FV98" s="253"/>
      <c r="FW98" s="253"/>
      <c r="FX98" s="253"/>
      <c r="FY98" s="253"/>
      <c r="FZ98" s="253"/>
      <c r="GA98" s="253"/>
      <c r="GB98" s="253"/>
      <c r="GC98" s="253"/>
      <c r="GD98" s="253"/>
      <c r="GE98" s="253"/>
      <c r="GF98" s="253"/>
      <c r="GG98" s="253"/>
      <c r="GH98" s="253"/>
      <c r="GI98" s="253"/>
      <c r="GJ98" s="253"/>
      <c r="GK98" s="253"/>
      <c r="GL98" s="253"/>
      <c r="GM98" s="253"/>
      <c r="GN98" s="253"/>
      <c r="GO98" s="253"/>
      <c r="GP98" s="253"/>
      <c r="GQ98" s="253"/>
      <c r="GR98" s="253"/>
      <c r="GS98" s="253"/>
      <c r="GT98" s="253"/>
      <c r="GU98" s="253"/>
      <c r="GV98" s="253"/>
      <c r="GW98" s="253"/>
      <c r="GX98" s="253"/>
      <c r="GY98" s="253"/>
      <c r="GZ98" s="253"/>
      <c r="HA98" s="253"/>
      <c r="HB98" s="253"/>
      <c r="HC98" s="253"/>
      <c r="HD98" s="253"/>
      <c r="HE98" s="253"/>
      <c r="HF98" s="253"/>
      <c r="HG98" s="253"/>
      <c r="HH98" s="253"/>
      <c r="HI98" s="253"/>
      <c r="HJ98" s="253"/>
      <c r="HK98" s="253"/>
      <c r="HL98" s="253"/>
      <c r="HM98" s="253"/>
      <c r="HN98" s="253"/>
      <c r="HO98" s="253"/>
      <c r="HP98" s="253"/>
      <c r="HQ98" s="253"/>
      <c r="HR98" s="253"/>
      <c r="HS98" s="253"/>
      <c r="HT98" s="253"/>
      <c r="HU98" s="253"/>
      <c r="HV98" s="253"/>
      <c r="HW98" s="253"/>
      <c r="HX98" s="253"/>
      <c r="HY98" s="253"/>
      <c r="HZ98" s="253"/>
      <c r="IA98" s="253"/>
      <c r="IB98" s="253"/>
      <c r="IC98" s="253"/>
      <c r="ID98" s="253"/>
      <c r="IE98" s="253"/>
      <c r="IF98" s="253"/>
      <c r="IG98" s="253"/>
      <c r="IH98" s="253"/>
      <c r="II98" s="253"/>
      <c r="IJ98" s="253"/>
      <c r="IK98" s="253"/>
      <c r="IL98" s="253"/>
      <c r="IM98" s="253"/>
      <c r="IN98" s="253"/>
      <c r="IO98" s="253"/>
      <c r="IP98" s="253"/>
      <c r="IQ98" s="253"/>
      <c r="IR98" s="253"/>
      <c r="IS98" s="253"/>
      <c r="IT98" s="253"/>
      <c r="IU98" s="253"/>
      <c r="IV98" s="253"/>
      <c r="IW98" s="253"/>
      <c r="IX98" s="253"/>
      <c r="IY98" s="253"/>
      <c r="IZ98" s="253"/>
      <c r="JA98" s="253"/>
      <c r="JB98" s="253"/>
      <c r="JC98" s="253"/>
      <c r="JD98" s="253"/>
      <c r="JE98" s="253"/>
      <c r="JF98" s="253"/>
      <c r="JG98" s="253"/>
      <c r="JH98" s="253"/>
      <c r="JI98" s="253"/>
      <c r="JJ98" s="253"/>
      <c r="JK98" s="253"/>
      <c r="JL98" s="253"/>
      <c r="JM98" s="253"/>
      <c r="JN98" s="253"/>
      <c r="JO98" s="253"/>
      <c r="JP98" s="253"/>
      <c r="JQ98" s="253"/>
      <c r="JR98" s="253"/>
      <c r="JS98" s="253"/>
      <c r="JT98" s="253"/>
      <c r="JU98" s="253"/>
      <c r="JV98" s="253"/>
      <c r="JW98" s="253"/>
      <c r="JX98" s="253"/>
      <c r="JY98" s="253"/>
      <c r="JZ98" s="253"/>
      <c r="KA98" s="253"/>
      <c r="KB98" s="253"/>
      <c r="KC98" s="253"/>
      <c r="KD98" s="253"/>
      <c r="KE98" s="253"/>
      <c r="KF98" s="253"/>
      <c r="KG98" s="253"/>
      <c r="KH98" s="253"/>
      <c r="KI98" s="253"/>
      <c r="KJ98" s="253"/>
      <c r="KK98" s="253"/>
      <c r="KL98" s="253"/>
      <c r="KM98" s="253"/>
      <c r="KN98" s="253"/>
      <c r="KO98" s="253"/>
      <c r="KP98" s="253"/>
      <c r="KQ98" s="253"/>
      <c r="KR98" s="253"/>
      <c r="KS98" s="253"/>
      <c r="KT98" s="253"/>
      <c r="KU98" s="253"/>
      <c r="KV98" s="253"/>
      <c r="KW98" s="253"/>
      <c r="KX98" s="253"/>
      <c r="KY98" s="253"/>
      <c r="KZ98" s="253"/>
      <c r="LA98" s="253"/>
      <c r="LB98" s="253"/>
      <c r="LC98" s="253"/>
      <c r="LD98" s="253"/>
      <c r="LE98" s="253"/>
      <c r="LF98" s="253"/>
      <c r="LG98" s="253"/>
      <c r="LH98" s="253"/>
      <c r="LI98" s="253"/>
      <c r="LJ98" s="253"/>
      <c r="LK98" s="253"/>
      <c r="LL98" s="253"/>
      <c r="LM98" s="253"/>
      <c r="LN98" s="253"/>
      <c r="LO98" s="253"/>
      <c r="LP98" s="253"/>
      <c r="LQ98" s="253"/>
      <c r="LR98" s="253"/>
      <c r="LS98" s="253"/>
      <c r="LT98" s="253"/>
      <c r="LU98" s="253"/>
      <c r="LV98" s="253"/>
      <c r="LW98" s="253"/>
      <c r="LX98" s="253"/>
      <c r="LY98" s="253"/>
      <c r="LZ98" s="253"/>
      <c r="MA98" s="253"/>
      <c r="MB98" s="253"/>
      <c r="MC98" s="253"/>
      <c r="MD98" s="253"/>
      <c r="ME98" s="253"/>
      <c r="MF98" s="253"/>
      <c r="MG98" s="253"/>
      <c r="MH98" s="253"/>
      <c r="MI98" s="253"/>
      <c r="MJ98" s="253"/>
      <c r="MK98" s="253"/>
      <c r="ML98" s="253"/>
      <c r="MM98" s="253"/>
      <c r="MN98" s="253"/>
      <c r="MO98" s="253"/>
      <c r="MP98" s="253"/>
      <c r="MQ98" s="253"/>
      <c r="MR98" s="253"/>
      <c r="MS98" s="253"/>
      <c r="MT98" s="253"/>
      <c r="MU98" s="253"/>
      <c r="MV98" s="253"/>
      <c r="MW98" s="253"/>
      <c r="MX98" s="253"/>
      <c r="MY98" s="253"/>
      <c r="MZ98" s="253"/>
      <c r="NA98" s="253"/>
      <c r="NB98" s="253"/>
      <c r="NC98" s="253"/>
      <c r="ND98" s="253"/>
      <c r="NE98" s="253"/>
      <c r="NF98" s="253"/>
      <c r="NG98" s="253"/>
      <c r="NH98" s="253"/>
      <c r="NI98" s="253"/>
      <c r="NJ98" s="253"/>
      <c r="NK98" s="253"/>
      <c r="NL98" s="253"/>
      <c r="NM98" s="253"/>
      <c r="NN98" s="253"/>
      <c r="NO98" s="253"/>
      <c r="NP98" s="253"/>
      <c r="NQ98" s="253"/>
      <c r="NR98" s="253"/>
      <c r="NS98" s="253"/>
      <c r="NT98" s="253"/>
      <c r="NU98" s="253"/>
      <c r="NV98" s="253"/>
      <c r="NW98" s="253"/>
      <c r="NX98" s="253"/>
      <c r="NY98" s="253"/>
      <c r="NZ98" s="253"/>
      <c r="OA98" s="253"/>
      <c r="OB98" s="253"/>
      <c r="OC98" s="253"/>
      <c r="OD98" s="253"/>
      <c r="OE98" s="253"/>
      <c r="OF98" s="253"/>
      <c r="OG98" s="253"/>
      <c r="OH98" s="253"/>
      <c r="OI98" s="253"/>
      <c r="OJ98" s="253"/>
      <c r="OK98" s="253"/>
      <c r="OL98" s="253"/>
      <c r="OM98" s="253"/>
      <c r="ON98" s="253"/>
      <c r="OO98" s="253"/>
      <c r="OP98" s="253"/>
      <c r="OQ98" s="253"/>
      <c r="OR98" s="253"/>
      <c r="OS98" s="253"/>
      <c r="OT98" s="253"/>
      <c r="OU98" s="253"/>
      <c r="OV98" s="253"/>
      <c r="OW98" s="253"/>
      <c r="OX98" s="253"/>
      <c r="OY98" s="253"/>
      <c r="OZ98" s="253"/>
      <c r="PA98" s="253"/>
      <c r="PB98" s="253"/>
      <c r="PC98" s="253"/>
      <c r="PD98" s="253"/>
      <c r="PE98" s="253"/>
      <c r="PF98" s="253"/>
      <c r="PG98" s="253"/>
      <c r="PH98" s="253"/>
      <c r="PI98" s="253"/>
      <c r="PJ98" s="253"/>
      <c r="PK98" s="253"/>
      <c r="PL98" s="253"/>
      <c r="PM98" s="253"/>
      <c r="PN98" s="253"/>
      <c r="PO98" s="253"/>
      <c r="PP98" s="253"/>
      <c r="PQ98" s="253"/>
      <c r="PR98" s="253"/>
      <c r="PS98" s="253"/>
      <c r="PT98" s="253"/>
      <c r="PU98" s="253"/>
      <c r="PV98" s="253"/>
      <c r="PW98" s="253"/>
      <c r="PX98" s="253"/>
      <c r="PY98" s="253"/>
      <c r="PZ98" s="253"/>
      <c r="QA98" s="253"/>
      <c r="QB98" s="253"/>
      <c r="QC98" s="253"/>
      <c r="QD98" s="253"/>
      <c r="QE98" s="253"/>
      <c r="QF98" s="253"/>
      <c r="QG98" s="253"/>
      <c r="QH98" s="253"/>
      <c r="QI98" s="253"/>
      <c r="QJ98" s="253"/>
      <c r="QK98" s="253"/>
      <c r="QL98" s="253"/>
      <c r="QM98" s="253"/>
      <c r="QN98" s="253"/>
      <c r="QO98" s="253"/>
      <c r="QP98" s="253"/>
      <c r="QQ98" s="253"/>
      <c r="QR98" s="253"/>
      <c r="QS98" s="253"/>
      <c r="QT98" s="253"/>
      <c r="QU98" s="253"/>
      <c r="QV98" s="253"/>
      <c r="QW98" s="253"/>
      <c r="QX98" s="253"/>
      <c r="QY98" s="253"/>
      <c r="QZ98" s="253"/>
      <c r="RA98" s="253"/>
      <c r="RB98" s="253"/>
      <c r="RC98" s="253"/>
      <c r="RD98" s="253"/>
      <c r="RE98" s="253"/>
      <c r="RF98" s="253"/>
      <c r="RG98" s="253"/>
      <c r="RH98" s="253"/>
      <c r="RI98" s="253"/>
      <c r="RJ98" s="253"/>
      <c r="RK98" s="253"/>
      <c r="RL98" s="253"/>
      <c r="RM98" s="253"/>
      <c r="RN98" s="253"/>
      <c r="RO98" s="253"/>
      <c r="RP98" s="253"/>
      <c r="RQ98" s="253"/>
      <c r="RR98" s="253"/>
      <c r="RS98" s="253"/>
      <c r="RT98" s="253"/>
      <c r="RU98" s="253"/>
      <c r="RV98" s="253"/>
      <c r="RW98" s="253"/>
      <c r="RX98" s="253"/>
      <c r="RY98" s="253"/>
      <c r="RZ98" s="253"/>
      <c r="SA98" s="253"/>
      <c r="SB98" s="253"/>
      <c r="SC98" s="253"/>
      <c r="SD98" s="253"/>
      <c r="SE98" s="253"/>
      <c r="SF98" s="253"/>
      <c r="SG98" s="253"/>
      <c r="SH98" s="253"/>
      <c r="SI98" s="253"/>
      <c r="SJ98" s="253"/>
      <c r="SK98" s="253"/>
      <c r="SL98" s="253"/>
      <c r="SM98" s="253"/>
      <c r="SN98" s="253"/>
      <c r="SO98" s="253"/>
      <c r="SP98" s="253"/>
      <c r="SQ98" s="253"/>
      <c r="SR98" s="253"/>
      <c r="SS98" s="253"/>
      <c r="ST98" s="253"/>
      <c r="SU98" s="253"/>
      <c r="SV98" s="253"/>
      <c r="SW98" s="253"/>
      <c r="SX98" s="253"/>
      <c r="SY98" s="253"/>
      <c r="SZ98" s="253"/>
      <c r="TA98" s="253"/>
      <c r="TB98" s="253"/>
      <c r="TC98" s="253"/>
      <c r="TD98" s="253"/>
      <c r="TE98" s="253"/>
      <c r="TF98" s="253"/>
      <c r="TG98" s="253"/>
      <c r="TH98" s="253"/>
      <c r="TI98" s="253"/>
      <c r="TJ98" s="253"/>
      <c r="TK98" s="253"/>
      <c r="TL98" s="253"/>
      <c r="TM98" s="253"/>
      <c r="TN98" s="253"/>
      <c r="TO98" s="253"/>
      <c r="TP98" s="253"/>
      <c r="TQ98" s="253"/>
      <c r="TR98" s="253"/>
      <c r="TS98" s="253"/>
      <c r="TT98" s="253"/>
      <c r="TU98" s="253"/>
      <c r="TV98" s="253"/>
      <c r="TW98" s="253"/>
      <c r="TX98" s="253"/>
      <c r="TY98" s="253"/>
      <c r="TZ98" s="253"/>
      <c r="UA98" s="253"/>
      <c r="UB98" s="253"/>
      <c r="UC98" s="253"/>
      <c r="UD98" s="253"/>
      <c r="UE98" s="253"/>
      <c r="UF98" s="253"/>
      <c r="UG98" s="253"/>
      <c r="UH98" s="253"/>
      <c r="UI98" s="253"/>
      <c r="UJ98" s="253"/>
      <c r="UK98" s="253"/>
      <c r="UL98" s="253"/>
      <c r="UM98" s="253"/>
      <c r="UN98" s="253"/>
      <c r="UO98" s="253"/>
      <c r="UP98" s="253"/>
      <c r="UQ98" s="253"/>
      <c r="UR98" s="253"/>
      <c r="US98" s="253"/>
      <c r="UT98" s="253"/>
      <c r="UU98" s="253"/>
      <c r="UV98" s="253"/>
      <c r="UW98" s="253"/>
      <c r="UX98" s="253"/>
      <c r="UY98" s="253"/>
      <c r="UZ98" s="253"/>
      <c r="VA98" s="253"/>
      <c r="VB98" s="253"/>
      <c r="VC98" s="253"/>
      <c r="VD98" s="253"/>
      <c r="VE98" s="253"/>
      <c r="VF98" s="253"/>
      <c r="VG98" s="253"/>
      <c r="VH98" s="253"/>
      <c r="VI98" s="253"/>
      <c r="VJ98" s="253"/>
      <c r="VK98" s="253"/>
      <c r="VL98" s="253"/>
      <c r="VM98" s="253"/>
      <c r="VN98" s="253"/>
      <c r="VO98" s="253"/>
      <c r="VP98" s="253"/>
      <c r="VQ98" s="253"/>
      <c r="VR98" s="253"/>
      <c r="VS98" s="253"/>
      <c r="VT98" s="253"/>
      <c r="VU98" s="253"/>
      <c r="VV98" s="253"/>
      <c r="VW98" s="253"/>
      <c r="VX98" s="253"/>
      <c r="VY98" s="253"/>
      <c r="VZ98" s="253"/>
      <c r="WA98" s="253"/>
      <c r="WB98" s="253"/>
      <c r="WC98" s="253"/>
      <c r="WD98" s="253"/>
      <c r="WE98" s="253"/>
      <c r="WF98" s="253"/>
      <c r="WG98" s="253"/>
      <c r="WH98" s="253"/>
      <c r="WI98" s="253"/>
      <c r="WJ98" s="253"/>
      <c r="WK98" s="253"/>
      <c r="WL98" s="253"/>
      <c r="WM98" s="253"/>
      <c r="WN98" s="253"/>
      <c r="WO98" s="253"/>
      <c r="WP98" s="253"/>
      <c r="WQ98" s="253"/>
      <c r="WR98" s="253"/>
      <c r="WS98" s="253"/>
      <c r="WT98" s="253"/>
      <c r="WU98" s="253"/>
      <c r="WV98" s="253"/>
      <c r="WW98" s="253"/>
      <c r="WX98" s="253"/>
      <c r="WY98" s="253"/>
      <c r="WZ98" s="253"/>
      <c r="XA98" s="253"/>
      <c r="XB98" s="253"/>
      <c r="XC98" s="253"/>
      <c r="XD98" s="253"/>
      <c r="XE98" s="253"/>
      <c r="XF98" s="253"/>
      <c r="XG98" s="253"/>
      <c r="XH98" s="253"/>
      <c r="XI98" s="253"/>
      <c r="XJ98" s="253"/>
      <c r="XK98" s="253"/>
      <c r="XL98" s="253"/>
      <c r="XM98" s="253"/>
      <c r="XN98" s="253"/>
      <c r="XO98" s="253"/>
      <c r="XP98" s="253"/>
      <c r="XQ98" s="253"/>
      <c r="XR98" s="253"/>
      <c r="XS98" s="253"/>
      <c r="XT98" s="253"/>
      <c r="XU98" s="253"/>
      <c r="XV98" s="253"/>
      <c r="XW98" s="253"/>
      <c r="XX98" s="253"/>
      <c r="XY98" s="253"/>
      <c r="XZ98" s="253"/>
      <c r="YA98" s="253"/>
      <c r="YB98" s="253"/>
      <c r="YC98" s="253"/>
      <c r="YD98" s="253"/>
      <c r="YE98" s="253"/>
      <c r="YF98" s="253"/>
      <c r="YG98" s="253"/>
      <c r="YH98" s="253"/>
      <c r="YI98" s="253"/>
      <c r="YJ98" s="253"/>
      <c r="YK98" s="253"/>
      <c r="YL98" s="253"/>
      <c r="YM98" s="253"/>
      <c r="YN98" s="253"/>
      <c r="YO98" s="253"/>
      <c r="YP98" s="253"/>
      <c r="YQ98" s="253"/>
      <c r="YR98" s="253"/>
      <c r="YS98" s="253"/>
      <c r="YT98" s="253"/>
      <c r="YU98" s="253"/>
      <c r="YV98" s="253"/>
      <c r="YW98" s="253"/>
      <c r="YX98" s="253"/>
      <c r="YY98" s="253"/>
      <c r="YZ98" s="253"/>
      <c r="ZA98" s="253"/>
      <c r="ZB98" s="253"/>
      <c r="ZC98" s="253"/>
      <c r="ZD98" s="253"/>
      <c r="ZE98" s="253"/>
      <c r="ZF98" s="253"/>
      <c r="ZG98" s="253"/>
      <c r="ZH98" s="253"/>
      <c r="ZI98" s="253"/>
      <c r="ZJ98" s="253"/>
      <c r="ZK98" s="253"/>
      <c r="ZL98" s="253"/>
      <c r="ZM98" s="253"/>
      <c r="ZN98" s="253"/>
      <c r="ZO98" s="253"/>
      <c r="ZP98" s="253"/>
      <c r="ZQ98" s="253"/>
      <c r="ZR98" s="253"/>
      <c r="ZS98" s="253"/>
      <c r="ZT98" s="253"/>
      <c r="ZU98" s="253"/>
      <c r="ZV98" s="253"/>
      <c r="ZW98" s="253"/>
      <c r="ZX98" s="253"/>
      <c r="ZY98" s="253"/>
      <c r="ZZ98" s="253"/>
      <c r="AAA98" s="253"/>
      <c r="AAB98" s="253"/>
      <c r="AAC98" s="253"/>
      <c r="AAD98" s="253"/>
      <c r="AAE98" s="253"/>
      <c r="AAF98" s="253"/>
      <c r="AAG98" s="253"/>
      <c r="AAH98" s="253"/>
      <c r="AAI98" s="253"/>
      <c r="AAJ98" s="253"/>
      <c r="AAK98" s="253"/>
      <c r="AAL98" s="253"/>
      <c r="AAM98" s="253"/>
      <c r="AAN98" s="253"/>
      <c r="AAO98" s="253"/>
      <c r="AAP98" s="253"/>
      <c r="AAQ98" s="253"/>
      <c r="AAR98" s="253"/>
      <c r="AAS98" s="253"/>
      <c r="AAT98" s="253"/>
      <c r="AAU98" s="253"/>
      <c r="AAV98" s="253"/>
      <c r="AAW98" s="253"/>
      <c r="AAX98" s="253"/>
      <c r="AAY98" s="253"/>
      <c r="AAZ98" s="253"/>
      <c r="ABA98" s="253"/>
      <c r="ABB98" s="253"/>
      <c r="ABC98" s="253"/>
      <c r="ABD98" s="253"/>
      <c r="ABE98" s="253"/>
      <c r="ABF98" s="253"/>
      <c r="ABG98" s="253"/>
      <c r="ABH98" s="253"/>
      <c r="ABI98" s="253"/>
      <c r="ABJ98" s="253"/>
      <c r="ABK98" s="253"/>
      <c r="ABL98" s="253"/>
      <c r="ABM98" s="253"/>
      <c r="ABN98" s="253"/>
      <c r="ABO98" s="253"/>
      <c r="ABP98" s="253"/>
      <c r="ABQ98" s="253"/>
      <c r="ABR98" s="253"/>
      <c r="ABS98" s="253"/>
      <c r="ABT98" s="253"/>
      <c r="ABU98" s="253"/>
      <c r="ABV98" s="253"/>
      <c r="ABW98" s="253"/>
      <c r="ABX98" s="253"/>
      <c r="ABY98" s="253"/>
      <c r="ABZ98" s="253"/>
      <c r="ACA98" s="253"/>
      <c r="ACB98" s="253"/>
      <c r="ACC98" s="253"/>
      <c r="ACD98" s="253"/>
      <c r="ACE98" s="253"/>
      <c r="ACF98" s="253"/>
      <c r="ACG98" s="253"/>
      <c r="ACH98" s="253"/>
      <c r="ACI98" s="253"/>
      <c r="ACJ98" s="253"/>
      <c r="ACK98" s="253"/>
      <c r="ACL98" s="253"/>
      <c r="ACM98" s="253"/>
      <c r="ACN98" s="253"/>
      <c r="ACO98" s="253"/>
      <c r="ACP98" s="253"/>
      <c r="ACQ98" s="253"/>
      <c r="ACR98" s="253"/>
      <c r="ACS98" s="253"/>
      <c r="ACT98" s="253"/>
      <c r="ACU98" s="253"/>
      <c r="ACV98" s="253"/>
      <c r="ACW98" s="253"/>
      <c r="ACX98" s="253"/>
      <c r="ACY98" s="253"/>
      <c r="ACZ98" s="253"/>
      <c r="ADA98" s="253"/>
      <c r="ADB98" s="253"/>
      <c r="ADC98" s="253"/>
      <c r="ADD98" s="253"/>
      <c r="ADE98" s="253"/>
      <c r="ADF98" s="253"/>
      <c r="ADG98" s="253"/>
      <c r="ADH98" s="253"/>
      <c r="ADI98" s="253"/>
      <c r="ADJ98" s="253"/>
      <c r="ADK98" s="253"/>
      <c r="ADL98" s="253"/>
      <c r="ADM98" s="253"/>
      <c r="ADN98" s="253"/>
      <c r="ADO98" s="253"/>
      <c r="ADP98" s="253"/>
      <c r="ADQ98" s="253"/>
      <c r="ADR98" s="253"/>
      <c r="ADS98" s="253"/>
      <c r="ADT98" s="253"/>
      <c r="ADU98" s="253"/>
      <c r="ADV98" s="253"/>
      <c r="ADW98" s="253"/>
      <c r="ADX98" s="253"/>
      <c r="ADY98" s="253"/>
      <c r="ADZ98" s="253"/>
      <c r="AEA98" s="253"/>
      <c r="AEB98" s="253"/>
      <c r="AEC98" s="253"/>
      <c r="AED98" s="253"/>
      <c r="AEE98" s="253"/>
      <c r="AEF98" s="253"/>
      <c r="AEG98" s="253"/>
      <c r="AEH98" s="253"/>
      <c r="AEI98" s="253"/>
      <c r="AEJ98" s="253"/>
      <c r="AEK98" s="253"/>
      <c r="AEL98" s="253"/>
      <c r="AEM98" s="253"/>
      <c r="AEN98" s="253"/>
      <c r="AEO98" s="253"/>
      <c r="AEP98" s="253"/>
      <c r="AEQ98" s="253"/>
      <c r="AER98" s="253"/>
      <c r="AES98" s="253"/>
      <c r="AET98" s="253"/>
      <c r="AEU98" s="253"/>
      <c r="AEV98" s="253"/>
      <c r="AEW98" s="253"/>
      <c r="AEX98" s="253"/>
      <c r="AEY98" s="253"/>
      <c r="AEZ98" s="253"/>
      <c r="AFA98" s="253"/>
      <c r="AFB98" s="253"/>
      <c r="AFC98" s="253"/>
      <c r="AFD98" s="253"/>
      <c r="AFE98" s="253"/>
      <c r="AFF98" s="253"/>
      <c r="AFG98" s="253"/>
      <c r="AFH98" s="253"/>
      <c r="AFI98" s="253"/>
      <c r="AFJ98" s="253"/>
      <c r="AFK98" s="253"/>
      <c r="AFL98" s="253"/>
      <c r="AFM98" s="253"/>
      <c r="AFN98" s="253"/>
      <c r="AFO98" s="253"/>
      <c r="AFP98" s="253"/>
      <c r="AFQ98" s="253"/>
      <c r="AFR98" s="253"/>
      <c r="AFS98" s="253"/>
      <c r="AFT98" s="253"/>
      <c r="AFU98" s="253"/>
      <c r="AFV98" s="253"/>
      <c r="AFW98" s="253"/>
      <c r="AFX98" s="253"/>
      <c r="AFY98" s="253"/>
      <c r="AFZ98" s="253"/>
      <c r="AGA98" s="253"/>
      <c r="AGB98" s="253"/>
      <c r="AGC98" s="253"/>
      <c r="AGD98" s="253"/>
      <c r="AGE98" s="253"/>
      <c r="AGF98" s="253"/>
      <c r="AGG98" s="253"/>
      <c r="AGH98" s="253"/>
      <c r="AGI98" s="253"/>
      <c r="AGJ98" s="253"/>
      <c r="AGK98" s="253"/>
      <c r="AGL98" s="253"/>
      <c r="AGM98" s="253"/>
      <c r="AGN98" s="253"/>
      <c r="AGO98" s="253"/>
      <c r="AGP98" s="253"/>
      <c r="AGQ98" s="253"/>
      <c r="AGR98" s="253"/>
      <c r="AGS98" s="253"/>
      <c r="AGT98" s="253"/>
      <c r="AGU98" s="253"/>
      <c r="AGV98" s="253"/>
      <c r="AGW98" s="253"/>
      <c r="AGX98" s="253"/>
      <c r="AGY98" s="253"/>
      <c r="AGZ98" s="253"/>
      <c r="AHA98" s="253"/>
      <c r="AHB98" s="253"/>
      <c r="AHC98" s="253"/>
      <c r="AHD98" s="253"/>
      <c r="AHE98" s="253"/>
      <c r="AHF98" s="253"/>
      <c r="AHG98" s="253"/>
      <c r="AHH98" s="253"/>
      <c r="AHI98" s="253"/>
      <c r="AHJ98" s="253"/>
      <c r="AHK98" s="253"/>
      <c r="AHL98" s="253"/>
      <c r="AHM98" s="253"/>
      <c r="AHN98" s="253"/>
      <c r="AHO98" s="253"/>
      <c r="AHP98" s="253"/>
      <c r="AHQ98" s="253"/>
      <c r="AHR98" s="253"/>
      <c r="AHS98" s="253"/>
      <c r="AHT98" s="253"/>
      <c r="AHU98" s="253"/>
      <c r="AHV98" s="253"/>
      <c r="AHW98" s="253"/>
      <c r="AHX98" s="253"/>
      <c r="AHY98" s="253"/>
      <c r="AHZ98" s="253"/>
      <c r="AIA98" s="253"/>
      <c r="AIB98" s="253"/>
      <c r="AIC98" s="253"/>
      <c r="AID98" s="253"/>
      <c r="AIE98" s="253"/>
      <c r="AIF98" s="253"/>
      <c r="AIG98" s="253"/>
      <c r="AIH98" s="253"/>
      <c r="AII98" s="253"/>
      <c r="AIJ98" s="253"/>
      <c r="AIK98" s="253"/>
      <c r="AIL98" s="253"/>
      <c r="AIM98" s="253"/>
      <c r="AIN98" s="253"/>
      <c r="AIO98" s="253"/>
      <c r="AIP98" s="253"/>
      <c r="AIQ98" s="253"/>
      <c r="AIR98" s="253"/>
      <c r="AIS98" s="253"/>
      <c r="AIT98" s="253"/>
      <c r="AIU98" s="253"/>
      <c r="AIV98" s="253"/>
      <c r="AIW98" s="253"/>
      <c r="AIX98" s="253"/>
      <c r="AIY98" s="253"/>
      <c r="AIZ98" s="253"/>
      <c r="AJA98" s="253"/>
      <c r="AJB98" s="253"/>
      <c r="AJC98" s="253"/>
      <c r="AJD98" s="253"/>
      <c r="AJE98" s="253"/>
      <c r="AJF98" s="253"/>
      <c r="AJG98" s="253"/>
      <c r="AJH98" s="253"/>
      <c r="AJI98" s="253"/>
      <c r="AJJ98" s="253"/>
      <c r="AJK98" s="253"/>
      <c r="AJL98" s="253"/>
      <c r="AJM98" s="253"/>
      <c r="AJN98" s="253"/>
      <c r="AJO98" s="253"/>
      <c r="AJP98" s="253"/>
      <c r="AJQ98" s="253"/>
      <c r="AJR98" s="253"/>
      <c r="AJS98" s="253"/>
      <c r="AJT98" s="253"/>
      <c r="AJU98" s="253"/>
      <c r="AJV98" s="253"/>
      <c r="AJW98" s="253"/>
      <c r="AJX98" s="253"/>
      <c r="AJY98" s="253"/>
      <c r="AJZ98" s="253"/>
      <c r="AKA98" s="253"/>
      <c r="AKB98" s="253"/>
      <c r="AKC98" s="253"/>
      <c r="AKD98" s="253"/>
      <c r="AKE98" s="253"/>
      <c r="AKF98" s="253"/>
      <c r="AKG98" s="253"/>
      <c r="AKH98" s="253"/>
      <c r="AKI98" s="253"/>
      <c r="AKJ98" s="253"/>
      <c r="AKK98" s="253"/>
      <c r="AKL98" s="253"/>
      <c r="AKM98" s="253"/>
      <c r="AKN98" s="253"/>
      <c r="AKO98" s="253"/>
      <c r="AKP98" s="253"/>
      <c r="AKQ98" s="253"/>
      <c r="AKR98" s="253"/>
      <c r="AKS98" s="253"/>
      <c r="AKT98" s="253"/>
      <c r="AKU98" s="253"/>
      <c r="AKV98" s="253"/>
      <c r="AKW98" s="253"/>
      <c r="AKX98" s="253"/>
      <c r="AKY98" s="253"/>
      <c r="AKZ98" s="253"/>
      <c r="ALA98" s="253"/>
      <c r="ALB98" s="253"/>
      <c r="ALC98" s="253"/>
      <c r="ALD98" s="253"/>
      <c r="ALE98" s="253"/>
      <c r="ALF98" s="253"/>
      <c r="ALG98" s="253"/>
      <c r="ALH98" s="253"/>
      <c r="ALI98" s="253"/>
      <c r="ALJ98" s="253"/>
      <c r="ALK98" s="253"/>
      <c r="ALL98" s="253"/>
      <c r="ALM98" s="253"/>
      <c r="ALN98" s="253"/>
      <c r="ALO98" s="253"/>
      <c r="ALP98" s="253"/>
      <c r="ALQ98" s="253"/>
      <c r="ALR98" s="253"/>
      <c r="ALS98" s="253"/>
      <c r="ALT98" s="253"/>
      <c r="ALU98" s="253"/>
      <c r="ALV98" s="253"/>
      <c r="ALW98" s="253"/>
      <c r="ALX98" s="253"/>
      <c r="ALY98" s="253"/>
      <c r="ALZ98" s="253"/>
      <c r="AMA98" s="253"/>
      <c r="AMB98" s="253"/>
      <c r="AMC98" s="253"/>
      <c r="AMD98" s="253"/>
      <c r="AME98" s="253"/>
      <c r="AMF98" s="253"/>
      <c r="AMG98" s="253"/>
      <c r="AMH98" s="253"/>
      <c r="AMI98" s="253"/>
      <c r="AMJ98" s="253"/>
    </row>
    <row r="99" spans="1:1024" s="252" customFormat="1" ht="11.25">
      <c r="A99" s="267" t="s">
        <v>210</v>
      </c>
      <c r="B99" s="280">
        <f>B50</f>
        <v>42825</v>
      </c>
      <c r="C99" s="280">
        <f>C50</f>
        <v>43190</v>
      </c>
      <c r="D99" s="280">
        <f>D50</f>
        <v>43555</v>
      </c>
      <c r="F99" s="253"/>
      <c r="G99" s="253"/>
      <c r="H99" s="253"/>
      <c r="I99" s="253"/>
      <c r="J99" s="253"/>
      <c r="K99" s="253"/>
      <c r="L99" s="253"/>
      <c r="M99" s="253"/>
      <c r="N99" s="253"/>
      <c r="O99" s="253"/>
      <c r="P99" s="253"/>
      <c r="Q99" s="253"/>
      <c r="R99" s="253"/>
      <c r="S99" s="253"/>
      <c r="T99" s="253"/>
      <c r="U99" s="253"/>
      <c r="V99" s="253"/>
      <c r="W99" s="253"/>
      <c r="X99" s="253"/>
      <c r="Y99" s="253"/>
      <c r="Z99" s="253"/>
      <c r="AA99" s="253"/>
      <c r="AB99" s="253"/>
      <c r="AC99" s="253"/>
      <c r="AD99" s="253"/>
      <c r="AE99" s="253"/>
      <c r="AF99" s="253"/>
      <c r="AG99" s="253"/>
      <c r="AH99" s="253"/>
      <c r="AI99" s="253"/>
      <c r="AJ99" s="253"/>
      <c r="AK99" s="253"/>
      <c r="AL99" s="253"/>
      <c r="AM99" s="253"/>
      <c r="AN99" s="253"/>
      <c r="AO99" s="253"/>
      <c r="AP99" s="253"/>
      <c r="AQ99" s="253"/>
      <c r="AR99" s="253"/>
      <c r="AS99" s="253"/>
      <c r="AT99" s="253"/>
      <c r="AU99" s="253"/>
      <c r="AV99" s="253"/>
      <c r="AW99" s="253"/>
      <c r="AX99" s="253"/>
      <c r="AY99" s="253"/>
      <c r="AZ99" s="253"/>
      <c r="BA99" s="253"/>
      <c r="BB99" s="253"/>
      <c r="BC99" s="253"/>
      <c r="BD99" s="253"/>
      <c r="BE99" s="253"/>
      <c r="BF99" s="253"/>
      <c r="BG99" s="253"/>
      <c r="BH99" s="253"/>
      <c r="BI99" s="253"/>
      <c r="BJ99" s="253"/>
      <c r="BK99" s="253"/>
      <c r="BL99" s="253"/>
      <c r="BM99" s="253"/>
      <c r="BN99" s="253"/>
      <c r="BO99" s="253"/>
      <c r="BP99" s="253"/>
      <c r="BQ99" s="253"/>
      <c r="BR99" s="253"/>
      <c r="BS99" s="253"/>
      <c r="BT99" s="253"/>
      <c r="BU99" s="253"/>
      <c r="BV99" s="253"/>
      <c r="BW99" s="253"/>
      <c r="BX99" s="253"/>
      <c r="BY99" s="253"/>
      <c r="BZ99" s="253"/>
      <c r="CA99" s="253"/>
      <c r="CB99" s="253"/>
      <c r="CC99" s="253"/>
      <c r="CD99" s="253"/>
      <c r="CE99" s="253"/>
      <c r="CF99" s="253"/>
      <c r="CG99" s="253"/>
      <c r="CH99" s="253"/>
      <c r="CI99" s="253"/>
      <c r="CJ99" s="253"/>
      <c r="CK99" s="253"/>
      <c r="CL99" s="253"/>
      <c r="CM99" s="253"/>
      <c r="CN99" s="253"/>
      <c r="CO99" s="253"/>
      <c r="CP99" s="253"/>
      <c r="CQ99" s="253"/>
      <c r="CR99" s="253"/>
      <c r="CS99" s="253"/>
      <c r="CT99" s="253"/>
      <c r="CU99" s="253"/>
      <c r="CV99" s="253"/>
      <c r="CW99" s="253"/>
      <c r="CX99" s="253"/>
      <c r="CY99" s="253"/>
      <c r="CZ99" s="253"/>
      <c r="DA99" s="253"/>
      <c r="DB99" s="253"/>
      <c r="DC99" s="253"/>
      <c r="DD99" s="253"/>
      <c r="DE99" s="253"/>
      <c r="DF99" s="253"/>
      <c r="DG99" s="253"/>
      <c r="DH99" s="253"/>
      <c r="DI99" s="253"/>
      <c r="DJ99" s="253"/>
      <c r="DK99" s="253"/>
      <c r="DL99" s="253"/>
      <c r="DM99" s="253"/>
      <c r="DN99" s="253"/>
      <c r="DO99" s="253"/>
      <c r="DP99" s="253"/>
      <c r="DQ99" s="253"/>
      <c r="DR99" s="253"/>
      <c r="DS99" s="253"/>
      <c r="DT99" s="253"/>
      <c r="DU99" s="253"/>
      <c r="DV99" s="253"/>
      <c r="DW99" s="253"/>
      <c r="DX99" s="253"/>
      <c r="DY99" s="253"/>
      <c r="DZ99" s="253"/>
      <c r="EA99" s="253"/>
      <c r="EB99" s="253"/>
      <c r="EC99" s="253"/>
      <c r="ED99" s="253"/>
      <c r="EE99" s="253"/>
      <c r="EF99" s="253"/>
      <c r="EG99" s="253"/>
      <c r="EH99" s="253"/>
      <c r="EI99" s="253"/>
      <c r="EJ99" s="253"/>
      <c r="EK99" s="253"/>
      <c r="EL99" s="253"/>
      <c r="EM99" s="253"/>
      <c r="EN99" s="253"/>
      <c r="EO99" s="253"/>
      <c r="EP99" s="253"/>
      <c r="EQ99" s="253"/>
      <c r="ER99" s="253"/>
      <c r="ES99" s="253"/>
      <c r="ET99" s="253"/>
      <c r="EU99" s="253"/>
      <c r="EV99" s="253"/>
      <c r="EW99" s="253"/>
      <c r="EX99" s="253"/>
      <c r="EY99" s="253"/>
      <c r="EZ99" s="253"/>
      <c r="FA99" s="253"/>
      <c r="FB99" s="253"/>
      <c r="FC99" s="253"/>
      <c r="FD99" s="253"/>
      <c r="FE99" s="253"/>
      <c r="FF99" s="253"/>
      <c r="FG99" s="253"/>
      <c r="FH99" s="253"/>
      <c r="FI99" s="253"/>
      <c r="FJ99" s="253"/>
      <c r="FK99" s="253"/>
      <c r="FL99" s="253"/>
      <c r="FM99" s="253"/>
      <c r="FN99" s="253"/>
      <c r="FO99" s="253"/>
      <c r="FP99" s="253"/>
      <c r="FQ99" s="253"/>
      <c r="FR99" s="253"/>
      <c r="FS99" s="253"/>
      <c r="FT99" s="253"/>
      <c r="FU99" s="253"/>
      <c r="FV99" s="253"/>
      <c r="FW99" s="253"/>
      <c r="FX99" s="253"/>
      <c r="FY99" s="253"/>
      <c r="FZ99" s="253"/>
      <c r="GA99" s="253"/>
      <c r="GB99" s="253"/>
      <c r="GC99" s="253"/>
      <c r="GD99" s="253"/>
      <c r="GE99" s="253"/>
      <c r="GF99" s="253"/>
      <c r="GG99" s="253"/>
      <c r="GH99" s="253"/>
      <c r="GI99" s="253"/>
      <c r="GJ99" s="253"/>
      <c r="GK99" s="253"/>
      <c r="GL99" s="253"/>
      <c r="GM99" s="253"/>
      <c r="GN99" s="253"/>
      <c r="GO99" s="253"/>
      <c r="GP99" s="253"/>
      <c r="GQ99" s="253"/>
      <c r="GR99" s="253"/>
      <c r="GS99" s="253"/>
      <c r="GT99" s="253"/>
      <c r="GU99" s="253"/>
      <c r="GV99" s="253"/>
      <c r="GW99" s="253"/>
      <c r="GX99" s="253"/>
      <c r="GY99" s="253"/>
      <c r="GZ99" s="253"/>
      <c r="HA99" s="253"/>
      <c r="HB99" s="253"/>
      <c r="HC99" s="253"/>
      <c r="HD99" s="253"/>
      <c r="HE99" s="253"/>
      <c r="HF99" s="253"/>
      <c r="HG99" s="253"/>
      <c r="HH99" s="253"/>
      <c r="HI99" s="253"/>
      <c r="HJ99" s="253"/>
      <c r="HK99" s="253"/>
      <c r="HL99" s="253"/>
      <c r="HM99" s="253"/>
      <c r="HN99" s="253"/>
      <c r="HO99" s="253"/>
      <c r="HP99" s="253"/>
      <c r="HQ99" s="253"/>
      <c r="HR99" s="253"/>
      <c r="HS99" s="253"/>
      <c r="HT99" s="253"/>
      <c r="HU99" s="253"/>
      <c r="HV99" s="253"/>
      <c r="HW99" s="253"/>
      <c r="HX99" s="253"/>
      <c r="HY99" s="253"/>
      <c r="HZ99" s="253"/>
      <c r="IA99" s="253"/>
      <c r="IB99" s="253"/>
      <c r="IC99" s="253"/>
      <c r="ID99" s="253"/>
      <c r="IE99" s="253"/>
      <c r="IF99" s="253"/>
      <c r="IG99" s="253"/>
      <c r="IH99" s="253"/>
      <c r="II99" s="253"/>
      <c r="IJ99" s="253"/>
      <c r="IK99" s="253"/>
      <c r="IL99" s="253"/>
      <c r="IM99" s="253"/>
      <c r="IN99" s="253"/>
      <c r="IO99" s="253"/>
      <c r="IP99" s="253"/>
      <c r="IQ99" s="253"/>
      <c r="IR99" s="253"/>
      <c r="IS99" s="253"/>
      <c r="IT99" s="253"/>
      <c r="IU99" s="253"/>
      <c r="IV99" s="253"/>
      <c r="IW99" s="253"/>
      <c r="IX99" s="253"/>
      <c r="IY99" s="253"/>
      <c r="IZ99" s="253"/>
      <c r="JA99" s="253"/>
      <c r="JB99" s="253"/>
      <c r="JC99" s="253"/>
      <c r="JD99" s="253"/>
      <c r="JE99" s="253"/>
      <c r="JF99" s="253"/>
      <c r="JG99" s="253"/>
      <c r="JH99" s="253"/>
      <c r="JI99" s="253"/>
      <c r="JJ99" s="253"/>
      <c r="JK99" s="253"/>
      <c r="JL99" s="253"/>
      <c r="JM99" s="253"/>
      <c r="JN99" s="253"/>
      <c r="JO99" s="253"/>
      <c r="JP99" s="253"/>
      <c r="JQ99" s="253"/>
      <c r="JR99" s="253"/>
      <c r="JS99" s="253"/>
      <c r="JT99" s="253"/>
      <c r="JU99" s="253"/>
      <c r="JV99" s="253"/>
      <c r="JW99" s="253"/>
      <c r="JX99" s="253"/>
      <c r="JY99" s="253"/>
      <c r="JZ99" s="253"/>
      <c r="KA99" s="253"/>
      <c r="KB99" s="253"/>
      <c r="KC99" s="253"/>
      <c r="KD99" s="253"/>
      <c r="KE99" s="253"/>
      <c r="KF99" s="253"/>
      <c r="KG99" s="253"/>
      <c r="KH99" s="253"/>
      <c r="KI99" s="253"/>
      <c r="KJ99" s="253"/>
      <c r="KK99" s="253"/>
      <c r="KL99" s="253"/>
      <c r="KM99" s="253"/>
      <c r="KN99" s="253"/>
      <c r="KO99" s="253"/>
      <c r="KP99" s="253"/>
      <c r="KQ99" s="253"/>
      <c r="KR99" s="253"/>
      <c r="KS99" s="253"/>
      <c r="KT99" s="253"/>
      <c r="KU99" s="253"/>
      <c r="KV99" s="253"/>
      <c r="KW99" s="253"/>
      <c r="KX99" s="253"/>
      <c r="KY99" s="253"/>
      <c r="KZ99" s="253"/>
      <c r="LA99" s="253"/>
      <c r="LB99" s="253"/>
      <c r="LC99" s="253"/>
      <c r="LD99" s="253"/>
      <c r="LE99" s="253"/>
      <c r="LF99" s="253"/>
      <c r="LG99" s="253"/>
      <c r="LH99" s="253"/>
      <c r="LI99" s="253"/>
      <c r="LJ99" s="253"/>
      <c r="LK99" s="253"/>
      <c r="LL99" s="253"/>
      <c r="LM99" s="253"/>
      <c r="LN99" s="253"/>
      <c r="LO99" s="253"/>
      <c r="LP99" s="253"/>
      <c r="LQ99" s="253"/>
      <c r="LR99" s="253"/>
      <c r="LS99" s="253"/>
      <c r="LT99" s="253"/>
      <c r="LU99" s="253"/>
      <c r="LV99" s="253"/>
      <c r="LW99" s="253"/>
      <c r="LX99" s="253"/>
      <c r="LY99" s="253"/>
      <c r="LZ99" s="253"/>
      <c r="MA99" s="253"/>
      <c r="MB99" s="253"/>
      <c r="MC99" s="253"/>
      <c r="MD99" s="253"/>
      <c r="ME99" s="253"/>
      <c r="MF99" s="253"/>
      <c r="MG99" s="253"/>
      <c r="MH99" s="253"/>
      <c r="MI99" s="253"/>
      <c r="MJ99" s="253"/>
      <c r="MK99" s="253"/>
      <c r="ML99" s="253"/>
      <c r="MM99" s="253"/>
      <c r="MN99" s="253"/>
      <c r="MO99" s="253"/>
      <c r="MP99" s="253"/>
      <c r="MQ99" s="253"/>
      <c r="MR99" s="253"/>
      <c r="MS99" s="253"/>
      <c r="MT99" s="253"/>
      <c r="MU99" s="253"/>
      <c r="MV99" s="253"/>
      <c r="MW99" s="253"/>
      <c r="MX99" s="253"/>
      <c r="MY99" s="253"/>
      <c r="MZ99" s="253"/>
      <c r="NA99" s="253"/>
      <c r="NB99" s="253"/>
      <c r="NC99" s="253"/>
      <c r="ND99" s="253"/>
      <c r="NE99" s="253"/>
      <c r="NF99" s="253"/>
      <c r="NG99" s="253"/>
      <c r="NH99" s="253"/>
      <c r="NI99" s="253"/>
      <c r="NJ99" s="253"/>
      <c r="NK99" s="253"/>
      <c r="NL99" s="253"/>
      <c r="NM99" s="253"/>
      <c r="NN99" s="253"/>
      <c r="NO99" s="253"/>
      <c r="NP99" s="253"/>
      <c r="NQ99" s="253"/>
      <c r="NR99" s="253"/>
      <c r="NS99" s="253"/>
      <c r="NT99" s="253"/>
      <c r="NU99" s="253"/>
      <c r="NV99" s="253"/>
      <c r="NW99" s="253"/>
      <c r="NX99" s="253"/>
      <c r="NY99" s="253"/>
      <c r="NZ99" s="253"/>
      <c r="OA99" s="253"/>
      <c r="OB99" s="253"/>
      <c r="OC99" s="253"/>
      <c r="OD99" s="253"/>
      <c r="OE99" s="253"/>
      <c r="OF99" s="253"/>
      <c r="OG99" s="253"/>
      <c r="OH99" s="253"/>
      <c r="OI99" s="253"/>
      <c r="OJ99" s="253"/>
      <c r="OK99" s="253"/>
      <c r="OL99" s="253"/>
      <c r="OM99" s="253"/>
      <c r="ON99" s="253"/>
      <c r="OO99" s="253"/>
      <c r="OP99" s="253"/>
      <c r="OQ99" s="253"/>
      <c r="OR99" s="253"/>
      <c r="OS99" s="253"/>
      <c r="OT99" s="253"/>
      <c r="OU99" s="253"/>
      <c r="OV99" s="253"/>
      <c r="OW99" s="253"/>
      <c r="OX99" s="253"/>
      <c r="OY99" s="253"/>
      <c r="OZ99" s="253"/>
      <c r="PA99" s="253"/>
      <c r="PB99" s="253"/>
      <c r="PC99" s="253"/>
      <c r="PD99" s="253"/>
      <c r="PE99" s="253"/>
      <c r="PF99" s="253"/>
      <c r="PG99" s="253"/>
      <c r="PH99" s="253"/>
      <c r="PI99" s="253"/>
      <c r="PJ99" s="253"/>
      <c r="PK99" s="253"/>
      <c r="PL99" s="253"/>
      <c r="PM99" s="253"/>
      <c r="PN99" s="253"/>
      <c r="PO99" s="253"/>
      <c r="PP99" s="253"/>
      <c r="PQ99" s="253"/>
      <c r="PR99" s="253"/>
      <c r="PS99" s="253"/>
      <c r="PT99" s="253"/>
      <c r="PU99" s="253"/>
      <c r="PV99" s="253"/>
      <c r="PW99" s="253"/>
      <c r="PX99" s="253"/>
      <c r="PY99" s="253"/>
      <c r="PZ99" s="253"/>
      <c r="QA99" s="253"/>
      <c r="QB99" s="253"/>
      <c r="QC99" s="253"/>
      <c r="QD99" s="253"/>
      <c r="QE99" s="253"/>
      <c r="QF99" s="253"/>
      <c r="QG99" s="253"/>
      <c r="QH99" s="253"/>
      <c r="QI99" s="253"/>
      <c r="QJ99" s="253"/>
      <c r="QK99" s="253"/>
      <c r="QL99" s="253"/>
      <c r="QM99" s="253"/>
      <c r="QN99" s="253"/>
      <c r="QO99" s="253"/>
      <c r="QP99" s="253"/>
      <c r="QQ99" s="253"/>
      <c r="QR99" s="253"/>
      <c r="QS99" s="253"/>
      <c r="QT99" s="253"/>
      <c r="QU99" s="253"/>
      <c r="QV99" s="253"/>
      <c r="QW99" s="253"/>
      <c r="QX99" s="253"/>
      <c r="QY99" s="253"/>
      <c r="QZ99" s="253"/>
      <c r="RA99" s="253"/>
      <c r="RB99" s="253"/>
      <c r="RC99" s="253"/>
      <c r="RD99" s="253"/>
      <c r="RE99" s="253"/>
      <c r="RF99" s="253"/>
      <c r="RG99" s="253"/>
      <c r="RH99" s="253"/>
      <c r="RI99" s="253"/>
      <c r="RJ99" s="253"/>
      <c r="RK99" s="253"/>
      <c r="RL99" s="253"/>
      <c r="RM99" s="253"/>
      <c r="RN99" s="253"/>
      <c r="RO99" s="253"/>
      <c r="RP99" s="253"/>
      <c r="RQ99" s="253"/>
      <c r="RR99" s="253"/>
      <c r="RS99" s="253"/>
      <c r="RT99" s="253"/>
      <c r="RU99" s="253"/>
      <c r="RV99" s="253"/>
      <c r="RW99" s="253"/>
      <c r="RX99" s="253"/>
      <c r="RY99" s="253"/>
      <c r="RZ99" s="253"/>
      <c r="SA99" s="253"/>
      <c r="SB99" s="253"/>
      <c r="SC99" s="253"/>
      <c r="SD99" s="253"/>
      <c r="SE99" s="253"/>
      <c r="SF99" s="253"/>
      <c r="SG99" s="253"/>
      <c r="SH99" s="253"/>
      <c r="SI99" s="253"/>
      <c r="SJ99" s="253"/>
      <c r="SK99" s="253"/>
      <c r="SL99" s="253"/>
      <c r="SM99" s="253"/>
      <c r="SN99" s="253"/>
      <c r="SO99" s="253"/>
      <c r="SP99" s="253"/>
      <c r="SQ99" s="253"/>
      <c r="SR99" s="253"/>
      <c r="SS99" s="253"/>
      <c r="ST99" s="253"/>
      <c r="SU99" s="253"/>
      <c r="SV99" s="253"/>
      <c r="SW99" s="253"/>
      <c r="SX99" s="253"/>
      <c r="SY99" s="253"/>
      <c r="SZ99" s="253"/>
      <c r="TA99" s="253"/>
      <c r="TB99" s="253"/>
      <c r="TC99" s="253"/>
      <c r="TD99" s="253"/>
      <c r="TE99" s="253"/>
      <c r="TF99" s="253"/>
      <c r="TG99" s="253"/>
      <c r="TH99" s="253"/>
      <c r="TI99" s="253"/>
      <c r="TJ99" s="253"/>
      <c r="TK99" s="253"/>
      <c r="TL99" s="253"/>
      <c r="TM99" s="253"/>
      <c r="TN99" s="253"/>
      <c r="TO99" s="253"/>
      <c r="TP99" s="253"/>
      <c r="TQ99" s="253"/>
      <c r="TR99" s="253"/>
      <c r="TS99" s="253"/>
      <c r="TT99" s="253"/>
      <c r="TU99" s="253"/>
      <c r="TV99" s="253"/>
      <c r="TW99" s="253"/>
      <c r="TX99" s="253"/>
      <c r="TY99" s="253"/>
      <c r="TZ99" s="253"/>
      <c r="UA99" s="253"/>
      <c r="UB99" s="253"/>
      <c r="UC99" s="253"/>
      <c r="UD99" s="253"/>
      <c r="UE99" s="253"/>
      <c r="UF99" s="253"/>
      <c r="UG99" s="253"/>
      <c r="UH99" s="253"/>
      <c r="UI99" s="253"/>
      <c r="UJ99" s="253"/>
      <c r="UK99" s="253"/>
      <c r="UL99" s="253"/>
      <c r="UM99" s="253"/>
      <c r="UN99" s="253"/>
      <c r="UO99" s="253"/>
      <c r="UP99" s="253"/>
      <c r="UQ99" s="253"/>
      <c r="UR99" s="253"/>
      <c r="US99" s="253"/>
      <c r="UT99" s="253"/>
      <c r="UU99" s="253"/>
      <c r="UV99" s="253"/>
      <c r="UW99" s="253"/>
      <c r="UX99" s="253"/>
      <c r="UY99" s="253"/>
      <c r="UZ99" s="253"/>
      <c r="VA99" s="253"/>
      <c r="VB99" s="253"/>
      <c r="VC99" s="253"/>
      <c r="VD99" s="253"/>
      <c r="VE99" s="253"/>
      <c r="VF99" s="253"/>
      <c r="VG99" s="253"/>
      <c r="VH99" s="253"/>
      <c r="VI99" s="253"/>
      <c r="VJ99" s="253"/>
      <c r="VK99" s="253"/>
      <c r="VL99" s="253"/>
      <c r="VM99" s="253"/>
      <c r="VN99" s="253"/>
      <c r="VO99" s="253"/>
      <c r="VP99" s="253"/>
      <c r="VQ99" s="253"/>
      <c r="VR99" s="253"/>
      <c r="VS99" s="253"/>
      <c r="VT99" s="253"/>
      <c r="VU99" s="253"/>
      <c r="VV99" s="253"/>
      <c r="VW99" s="253"/>
      <c r="VX99" s="253"/>
      <c r="VY99" s="253"/>
      <c r="VZ99" s="253"/>
      <c r="WA99" s="253"/>
      <c r="WB99" s="253"/>
      <c r="WC99" s="253"/>
      <c r="WD99" s="253"/>
      <c r="WE99" s="253"/>
      <c r="WF99" s="253"/>
      <c r="WG99" s="253"/>
      <c r="WH99" s="253"/>
      <c r="WI99" s="253"/>
      <c r="WJ99" s="253"/>
      <c r="WK99" s="253"/>
      <c r="WL99" s="253"/>
      <c r="WM99" s="253"/>
      <c r="WN99" s="253"/>
      <c r="WO99" s="253"/>
      <c r="WP99" s="253"/>
      <c r="WQ99" s="253"/>
      <c r="WR99" s="253"/>
      <c r="WS99" s="253"/>
      <c r="WT99" s="253"/>
      <c r="WU99" s="253"/>
      <c r="WV99" s="253"/>
      <c r="WW99" s="253"/>
      <c r="WX99" s="253"/>
      <c r="WY99" s="253"/>
      <c r="WZ99" s="253"/>
      <c r="XA99" s="253"/>
      <c r="XB99" s="253"/>
      <c r="XC99" s="253"/>
      <c r="XD99" s="253"/>
      <c r="XE99" s="253"/>
      <c r="XF99" s="253"/>
      <c r="XG99" s="253"/>
      <c r="XH99" s="253"/>
      <c r="XI99" s="253"/>
      <c r="XJ99" s="253"/>
      <c r="XK99" s="253"/>
      <c r="XL99" s="253"/>
      <c r="XM99" s="253"/>
      <c r="XN99" s="253"/>
      <c r="XO99" s="253"/>
      <c r="XP99" s="253"/>
      <c r="XQ99" s="253"/>
      <c r="XR99" s="253"/>
      <c r="XS99" s="253"/>
      <c r="XT99" s="253"/>
      <c r="XU99" s="253"/>
      <c r="XV99" s="253"/>
      <c r="XW99" s="253"/>
      <c r="XX99" s="253"/>
      <c r="XY99" s="253"/>
      <c r="XZ99" s="253"/>
      <c r="YA99" s="253"/>
      <c r="YB99" s="253"/>
      <c r="YC99" s="253"/>
      <c r="YD99" s="253"/>
      <c r="YE99" s="253"/>
      <c r="YF99" s="253"/>
      <c r="YG99" s="253"/>
      <c r="YH99" s="253"/>
      <c r="YI99" s="253"/>
      <c r="YJ99" s="253"/>
      <c r="YK99" s="253"/>
      <c r="YL99" s="253"/>
      <c r="YM99" s="253"/>
      <c r="YN99" s="253"/>
      <c r="YO99" s="253"/>
      <c r="YP99" s="253"/>
      <c r="YQ99" s="253"/>
      <c r="YR99" s="253"/>
      <c r="YS99" s="253"/>
      <c r="YT99" s="253"/>
      <c r="YU99" s="253"/>
      <c r="YV99" s="253"/>
      <c r="YW99" s="253"/>
      <c r="YX99" s="253"/>
      <c r="YY99" s="253"/>
      <c r="YZ99" s="253"/>
      <c r="ZA99" s="253"/>
      <c r="ZB99" s="253"/>
      <c r="ZC99" s="253"/>
      <c r="ZD99" s="253"/>
      <c r="ZE99" s="253"/>
      <c r="ZF99" s="253"/>
      <c r="ZG99" s="253"/>
      <c r="ZH99" s="253"/>
      <c r="ZI99" s="253"/>
      <c r="ZJ99" s="253"/>
      <c r="ZK99" s="253"/>
      <c r="ZL99" s="253"/>
      <c r="ZM99" s="253"/>
      <c r="ZN99" s="253"/>
      <c r="ZO99" s="253"/>
      <c r="ZP99" s="253"/>
      <c r="ZQ99" s="253"/>
      <c r="ZR99" s="253"/>
      <c r="ZS99" s="253"/>
      <c r="ZT99" s="253"/>
      <c r="ZU99" s="253"/>
      <c r="ZV99" s="253"/>
      <c r="ZW99" s="253"/>
      <c r="ZX99" s="253"/>
      <c r="ZY99" s="253"/>
      <c r="ZZ99" s="253"/>
      <c r="AAA99" s="253"/>
      <c r="AAB99" s="253"/>
      <c r="AAC99" s="253"/>
      <c r="AAD99" s="253"/>
      <c r="AAE99" s="253"/>
      <c r="AAF99" s="253"/>
      <c r="AAG99" s="253"/>
      <c r="AAH99" s="253"/>
      <c r="AAI99" s="253"/>
      <c r="AAJ99" s="253"/>
      <c r="AAK99" s="253"/>
      <c r="AAL99" s="253"/>
      <c r="AAM99" s="253"/>
      <c r="AAN99" s="253"/>
      <c r="AAO99" s="253"/>
      <c r="AAP99" s="253"/>
      <c r="AAQ99" s="253"/>
      <c r="AAR99" s="253"/>
      <c r="AAS99" s="253"/>
      <c r="AAT99" s="253"/>
      <c r="AAU99" s="253"/>
      <c r="AAV99" s="253"/>
      <c r="AAW99" s="253"/>
      <c r="AAX99" s="253"/>
      <c r="AAY99" s="253"/>
      <c r="AAZ99" s="253"/>
      <c r="ABA99" s="253"/>
      <c r="ABB99" s="253"/>
      <c r="ABC99" s="253"/>
      <c r="ABD99" s="253"/>
      <c r="ABE99" s="253"/>
      <c r="ABF99" s="253"/>
      <c r="ABG99" s="253"/>
      <c r="ABH99" s="253"/>
      <c r="ABI99" s="253"/>
      <c r="ABJ99" s="253"/>
      <c r="ABK99" s="253"/>
      <c r="ABL99" s="253"/>
      <c r="ABM99" s="253"/>
      <c r="ABN99" s="253"/>
      <c r="ABO99" s="253"/>
      <c r="ABP99" s="253"/>
      <c r="ABQ99" s="253"/>
      <c r="ABR99" s="253"/>
      <c r="ABS99" s="253"/>
      <c r="ABT99" s="253"/>
      <c r="ABU99" s="253"/>
      <c r="ABV99" s="253"/>
      <c r="ABW99" s="253"/>
      <c r="ABX99" s="253"/>
      <c r="ABY99" s="253"/>
      <c r="ABZ99" s="253"/>
      <c r="ACA99" s="253"/>
      <c r="ACB99" s="253"/>
      <c r="ACC99" s="253"/>
      <c r="ACD99" s="253"/>
      <c r="ACE99" s="253"/>
      <c r="ACF99" s="253"/>
      <c r="ACG99" s="253"/>
      <c r="ACH99" s="253"/>
      <c r="ACI99" s="253"/>
      <c r="ACJ99" s="253"/>
      <c r="ACK99" s="253"/>
      <c r="ACL99" s="253"/>
      <c r="ACM99" s="253"/>
      <c r="ACN99" s="253"/>
      <c r="ACO99" s="253"/>
      <c r="ACP99" s="253"/>
      <c r="ACQ99" s="253"/>
      <c r="ACR99" s="253"/>
      <c r="ACS99" s="253"/>
      <c r="ACT99" s="253"/>
      <c r="ACU99" s="253"/>
      <c r="ACV99" s="253"/>
      <c r="ACW99" s="253"/>
      <c r="ACX99" s="253"/>
      <c r="ACY99" s="253"/>
      <c r="ACZ99" s="253"/>
      <c r="ADA99" s="253"/>
      <c r="ADB99" s="253"/>
      <c r="ADC99" s="253"/>
      <c r="ADD99" s="253"/>
      <c r="ADE99" s="253"/>
      <c r="ADF99" s="253"/>
      <c r="ADG99" s="253"/>
      <c r="ADH99" s="253"/>
      <c r="ADI99" s="253"/>
      <c r="ADJ99" s="253"/>
      <c r="ADK99" s="253"/>
      <c r="ADL99" s="253"/>
      <c r="ADM99" s="253"/>
      <c r="ADN99" s="253"/>
      <c r="ADO99" s="253"/>
      <c r="ADP99" s="253"/>
      <c r="ADQ99" s="253"/>
      <c r="ADR99" s="253"/>
      <c r="ADS99" s="253"/>
      <c r="ADT99" s="253"/>
      <c r="ADU99" s="253"/>
      <c r="ADV99" s="253"/>
      <c r="ADW99" s="253"/>
      <c r="ADX99" s="253"/>
      <c r="ADY99" s="253"/>
      <c r="ADZ99" s="253"/>
      <c r="AEA99" s="253"/>
      <c r="AEB99" s="253"/>
      <c r="AEC99" s="253"/>
      <c r="AED99" s="253"/>
      <c r="AEE99" s="253"/>
      <c r="AEF99" s="253"/>
      <c r="AEG99" s="253"/>
      <c r="AEH99" s="253"/>
      <c r="AEI99" s="253"/>
      <c r="AEJ99" s="253"/>
      <c r="AEK99" s="253"/>
      <c r="AEL99" s="253"/>
      <c r="AEM99" s="253"/>
      <c r="AEN99" s="253"/>
      <c r="AEO99" s="253"/>
      <c r="AEP99" s="253"/>
      <c r="AEQ99" s="253"/>
      <c r="AER99" s="253"/>
      <c r="AES99" s="253"/>
      <c r="AET99" s="253"/>
      <c r="AEU99" s="253"/>
      <c r="AEV99" s="253"/>
      <c r="AEW99" s="253"/>
      <c r="AEX99" s="253"/>
      <c r="AEY99" s="253"/>
      <c r="AEZ99" s="253"/>
      <c r="AFA99" s="253"/>
      <c r="AFB99" s="253"/>
      <c r="AFC99" s="253"/>
      <c r="AFD99" s="253"/>
      <c r="AFE99" s="253"/>
      <c r="AFF99" s="253"/>
      <c r="AFG99" s="253"/>
      <c r="AFH99" s="253"/>
      <c r="AFI99" s="253"/>
      <c r="AFJ99" s="253"/>
      <c r="AFK99" s="253"/>
      <c r="AFL99" s="253"/>
      <c r="AFM99" s="253"/>
      <c r="AFN99" s="253"/>
      <c r="AFO99" s="253"/>
      <c r="AFP99" s="253"/>
      <c r="AFQ99" s="253"/>
      <c r="AFR99" s="253"/>
      <c r="AFS99" s="253"/>
      <c r="AFT99" s="253"/>
      <c r="AFU99" s="253"/>
      <c r="AFV99" s="253"/>
      <c r="AFW99" s="253"/>
      <c r="AFX99" s="253"/>
      <c r="AFY99" s="253"/>
      <c r="AFZ99" s="253"/>
      <c r="AGA99" s="253"/>
      <c r="AGB99" s="253"/>
      <c r="AGC99" s="253"/>
      <c r="AGD99" s="253"/>
      <c r="AGE99" s="253"/>
      <c r="AGF99" s="253"/>
      <c r="AGG99" s="253"/>
      <c r="AGH99" s="253"/>
      <c r="AGI99" s="253"/>
      <c r="AGJ99" s="253"/>
      <c r="AGK99" s="253"/>
      <c r="AGL99" s="253"/>
      <c r="AGM99" s="253"/>
      <c r="AGN99" s="253"/>
      <c r="AGO99" s="253"/>
      <c r="AGP99" s="253"/>
      <c r="AGQ99" s="253"/>
      <c r="AGR99" s="253"/>
      <c r="AGS99" s="253"/>
      <c r="AGT99" s="253"/>
      <c r="AGU99" s="253"/>
      <c r="AGV99" s="253"/>
      <c r="AGW99" s="253"/>
      <c r="AGX99" s="253"/>
      <c r="AGY99" s="253"/>
      <c r="AGZ99" s="253"/>
      <c r="AHA99" s="253"/>
      <c r="AHB99" s="253"/>
      <c r="AHC99" s="253"/>
      <c r="AHD99" s="253"/>
      <c r="AHE99" s="253"/>
      <c r="AHF99" s="253"/>
      <c r="AHG99" s="253"/>
      <c r="AHH99" s="253"/>
      <c r="AHI99" s="253"/>
      <c r="AHJ99" s="253"/>
      <c r="AHK99" s="253"/>
      <c r="AHL99" s="253"/>
      <c r="AHM99" s="253"/>
      <c r="AHN99" s="253"/>
      <c r="AHO99" s="253"/>
      <c r="AHP99" s="253"/>
      <c r="AHQ99" s="253"/>
      <c r="AHR99" s="253"/>
      <c r="AHS99" s="253"/>
      <c r="AHT99" s="253"/>
      <c r="AHU99" s="253"/>
      <c r="AHV99" s="253"/>
      <c r="AHW99" s="253"/>
      <c r="AHX99" s="253"/>
      <c r="AHY99" s="253"/>
      <c r="AHZ99" s="253"/>
      <c r="AIA99" s="253"/>
      <c r="AIB99" s="253"/>
      <c r="AIC99" s="253"/>
      <c r="AID99" s="253"/>
      <c r="AIE99" s="253"/>
      <c r="AIF99" s="253"/>
      <c r="AIG99" s="253"/>
      <c r="AIH99" s="253"/>
      <c r="AII99" s="253"/>
      <c r="AIJ99" s="253"/>
      <c r="AIK99" s="253"/>
      <c r="AIL99" s="253"/>
      <c r="AIM99" s="253"/>
      <c r="AIN99" s="253"/>
      <c r="AIO99" s="253"/>
      <c r="AIP99" s="253"/>
      <c r="AIQ99" s="253"/>
      <c r="AIR99" s="253"/>
      <c r="AIS99" s="253"/>
      <c r="AIT99" s="253"/>
      <c r="AIU99" s="253"/>
      <c r="AIV99" s="253"/>
      <c r="AIW99" s="253"/>
      <c r="AIX99" s="253"/>
      <c r="AIY99" s="253"/>
      <c r="AIZ99" s="253"/>
      <c r="AJA99" s="253"/>
      <c r="AJB99" s="253"/>
      <c r="AJC99" s="253"/>
      <c r="AJD99" s="253"/>
      <c r="AJE99" s="253"/>
      <c r="AJF99" s="253"/>
      <c r="AJG99" s="253"/>
      <c r="AJH99" s="253"/>
      <c r="AJI99" s="253"/>
      <c r="AJJ99" s="253"/>
      <c r="AJK99" s="253"/>
      <c r="AJL99" s="253"/>
      <c r="AJM99" s="253"/>
      <c r="AJN99" s="253"/>
      <c r="AJO99" s="253"/>
      <c r="AJP99" s="253"/>
      <c r="AJQ99" s="253"/>
      <c r="AJR99" s="253"/>
      <c r="AJS99" s="253"/>
      <c r="AJT99" s="253"/>
      <c r="AJU99" s="253"/>
      <c r="AJV99" s="253"/>
      <c r="AJW99" s="253"/>
      <c r="AJX99" s="253"/>
      <c r="AJY99" s="253"/>
      <c r="AJZ99" s="253"/>
      <c r="AKA99" s="253"/>
      <c r="AKB99" s="253"/>
      <c r="AKC99" s="253"/>
      <c r="AKD99" s="253"/>
      <c r="AKE99" s="253"/>
      <c r="AKF99" s="253"/>
      <c r="AKG99" s="253"/>
      <c r="AKH99" s="253"/>
      <c r="AKI99" s="253"/>
      <c r="AKJ99" s="253"/>
      <c r="AKK99" s="253"/>
      <c r="AKL99" s="253"/>
      <c r="AKM99" s="253"/>
      <c r="AKN99" s="253"/>
      <c r="AKO99" s="253"/>
      <c r="AKP99" s="253"/>
      <c r="AKQ99" s="253"/>
      <c r="AKR99" s="253"/>
      <c r="AKS99" s="253"/>
      <c r="AKT99" s="253"/>
      <c r="AKU99" s="253"/>
      <c r="AKV99" s="253"/>
      <c r="AKW99" s="253"/>
      <c r="AKX99" s="253"/>
      <c r="AKY99" s="253"/>
      <c r="AKZ99" s="253"/>
      <c r="ALA99" s="253"/>
      <c r="ALB99" s="253"/>
      <c r="ALC99" s="253"/>
      <c r="ALD99" s="253"/>
      <c r="ALE99" s="253"/>
      <c r="ALF99" s="253"/>
      <c r="ALG99" s="253"/>
      <c r="ALH99" s="253"/>
      <c r="ALI99" s="253"/>
      <c r="ALJ99" s="253"/>
      <c r="ALK99" s="253"/>
      <c r="ALL99" s="253"/>
      <c r="ALM99" s="253"/>
      <c r="ALN99" s="253"/>
      <c r="ALO99" s="253"/>
      <c r="ALP99" s="253"/>
      <c r="ALQ99" s="253"/>
      <c r="ALR99" s="253"/>
      <c r="ALS99" s="253"/>
      <c r="ALT99" s="253"/>
      <c r="ALU99" s="253"/>
      <c r="ALV99" s="253"/>
      <c r="ALW99" s="253"/>
      <c r="ALX99" s="253"/>
      <c r="ALY99" s="253"/>
      <c r="ALZ99" s="253"/>
      <c r="AMA99" s="253"/>
      <c r="AMB99" s="253"/>
      <c r="AMC99" s="253"/>
      <c r="AMD99" s="253"/>
      <c r="AME99" s="253"/>
      <c r="AMF99" s="253"/>
      <c r="AMG99" s="253"/>
      <c r="AMH99" s="253"/>
      <c r="AMI99" s="253"/>
      <c r="AMJ99" s="253"/>
    </row>
    <row r="100" spans="1:1024" s="252" customFormat="1" ht="11.25">
      <c r="A100" s="264" t="s">
        <v>211</v>
      </c>
      <c r="B100" s="292" t="e">
        <f>(B8-A8)/A8</f>
        <v>#VALUE!</v>
      </c>
      <c r="C100" s="292" t="e">
        <f>(C8-B8)/B8</f>
        <v>#DIV/0!</v>
      </c>
      <c r="D100" s="292" t="e">
        <f>(D8-C8)/C8</f>
        <v>#DIV/0!</v>
      </c>
      <c r="F100" s="253"/>
      <c r="G100" s="253"/>
      <c r="H100" s="253"/>
      <c r="I100" s="253"/>
      <c r="J100" s="253"/>
      <c r="K100" s="253"/>
      <c r="L100" s="253"/>
      <c r="M100" s="253"/>
      <c r="N100" s="253"/>
      <c r="O100" s="253"/>
      <c r="P100" s="253"/>
      <c r="Q100" s="253"/>
      <c r="R100" s="253"/>
      <c r="S100" s="253"/>
      <c r="T100" s="253"/>
      <c r="U100" s="253"/>
      <c r="V100" s="253"/>
      <c r="W100" s="253"/>
      <c r="X100" s="253"/>
      <c r="Y100" s="253"/>
      <c r="Z100" s="253"/>
      <c r="AA100" s="253"/>
      <c r="AB100" s="253"/>
      <c r="AC100" s="253"/>
      <c r="AD100" s="253"/>
      <c r="AE100" s="253"/>
      <c r="AF100" s="253"/>
      <c r="AG100" s="253"/>
      <c r="AH100" s="253"/>
      <c r="AI100" s="253"/>
      <c r="AJ100" s="253"/>
      <c r="AK100" s="253"/>
      <c r="AL100" s="253"/>
      <c r="AM100" s="253"/>
      <c r="AN100" s="253"/>
      <c r="AO100" s="253"/>
      <c r="AP100" s="253"/>
      <c r="AQ100" s="253"/>
      <c r="AR100" s="253"/>
      <c r="AS100" s="253"/>
      <c r="AT100" s="253"/>
      <c r="AU100" s="253"/>
      <c r="AV100" s="253"/>
      <c r="AW100" s="253"/>
      <c r="AX100" s="253"/>
      <c r="AY100" s="253"/>
      <c r="AZ100" s="253"/>
      <c r="BA100" s="253"/>
      <c r="BB100" s="253"/>
      <c r="BC100" s="253"/>
      <c r="BD100" s="253"/>
      <c r="BE100" s="253"/>
      <c r="BF100" s="253"/>
      <c r="BG100" s="253"/>
      <c r="BH100" s="253"/>
      <c r="BI100" s="253"/>
      <c r="BJ100" s="253"/>
      <c r="BK100" s="253"/>
      <c r="BL100" s="253"/>
      <c r="BM100" s="253"/>
      <c r="BN100" s="253"/>
      <c r="BO100" s="253"/>
      <c r="BP100" s="253"/>
      <c r="BQ100" s="253"/>
      <c r="BR100" s="253"/>
      <c r="BS100" s="253"/>
      <c r="BT100" s="253"/>
      <c r="BU100" s="253"/>
      <c r="BV100" s="253"/>
      <c r="BW100" s="253"/>
      <c r="BX100" s="253"/>
      <c r="BY100" s="253"/>
      <c r="BZ100" s="253"/>
      <c r="CA100" s="253"/>
      <c r="CB100" s="253"/>
      <c r="CC100" s="253"/>
      <c r="CD100" s="253"/>
      <c r="CE100" s="253"/>
      <c r="CF100" s="253"/>
      <c r="CG100" s="253"/>
      <c r="CH100" s="253"/>
      <c r="CI100" s="253"/>
      <c r="CJ100" s="253"/>
      <c r="CK100" s="253"/>
      <c r="CL100" s="253"/>
      <c r="CM100" s="253"/>
      <c r="CN100" s="253"/>
      <c r="CO100" s="253"/>
      <c r="CP100" s="253"/>
      <c r="CQ100" s="253"/>
      <c r="CR100" s="253"/>
      <c r="CS100" s="253"/>
      <c r="CT100" s="253"/>
      <c r="CU100" s="253"/>
      <c r="CV100" s="253"/>
      <c r="CW100" s="253"/>
      <c r="CX100" s="253"/>
      <c r="CY100" s="253"/>
      <c r="CZ100" s="253"/>
      <c r="DA100" s="253"/>
      <c r="DB100" s="253"/>
      <c r="DC100" s="253"/>
      <c r="DD100" s="253"/>
      <c r="DE100" s="253"/>
      <c r="DF100" s="253"/>
      <c r="DG100" s="253"/>
      <c r="DH100" s="253"/>
      <c r="DI100" s="253"/>
      <c r="DJ100" s="253"/>
      <c r="DK100" s="253"/>
      <c r="DL100" s="253"/>
      <c r="DM100" s="253"/>
      <c r="DN100" s="253"/>
      <c r="DO100" s="253"/>
      <c r="DP100" s="253"/>
      <c r="DQ100" s="253"/>
      <c r="DR100" s="253"/>
      <c r="DS100" s="253"/>
      <c r="DT100" s="253"/>
      <c r="DU100" s="253"/>
      <c r="DV100" s="253"/>
      <c r="DW100" s="253"/>
      <c r="DX100" s="253"/>
      <c r="DY100" s="253"/>
      <c r="DZ100" s="253"/>
      <c r="EA100" s="253"/>
      <c r="EB100" s="253"/>
      <c r="EC100" s="253"/>
      <c r="ED100" s="253"/>
      <c r="EE100" s="253"/>
      <c r="EF100" s="253"/>
      <c r="EG100" s="253"/>
      <c r="EH100" s="253"/>
      <c r="EI100" s="253"/>
      <c r="EJ100" s="253"/>
      <c r="EK100" s="253"/>
      <c r="EL100" s="253"/>
      <c r="EM100" s="253"/>
      <c r="EN100" s="253"/>
      <c r="EO100" s="253"/>
      <c r="EP100" s="253"/>
      <c r="EQ100" s="253"/>
      <c r="ER100" s="253"/>
      <c r="ES100" s="253"/>
      <c r="ET100" s="253"/>
      <c r="EU100" s="253"/>
      <c r="EV100" s="253"/>
      <c r="EW100" s="253"/>
      <c r="EX100" s="253"/>
      <c r="EY100" s="253"/>
      <c r="EZ100" s="253"/>
      <c r="FA100" s="253"/>
      <c r="FB100" s="253"/>
      <c r="FC100" s="253"/>
      <c r="FD100" s="253"/>
      <c r="FE100" s="253"/>
      <c r="FF100" s="253"/>
      <c r="FG100" s="253"/>
      <c r="FH100" s="253"/>
      <c r="FI100" s="253"/>
      <c r="FJ100" s="253"/>
      <c r="FK100" s="253"/>
      <c r="FL100" s="253"/>
      <c r="FM100" s="253"/>
      <c r="FN100" s="253"/>
      <c r="FO100" s="253"/>
      <c r="FP100" s="253"/>
      <c r="FQ100" s="253"/>
      <c r="FR100" s="253"/>
      <c r="FS100" s="253"/>
      <c r="FT100" s="253"/>
      <c r="FU100" s="253"/>
      <c r="FV100" s="253"/>
      <c r="FW100" s="253"/>
      <c r="FX100" s="253"/>
      <c r="FY100" s="253"/>
      <c r="FZ100" s="253"/>
      <c r="GA100" s="253"/>
      <c r="GB100" s="253"/>
      <c r="GC100" s="253"/>
      <c r="GD100" s="253"/>
      <c r="GE100" s="253"/>
      <c r="GF100" s="253"/>
      <c r="GG100" s="253"/>
      <c r="GH100" s="253"/>
      <c r="GI100" s="253"/>
      <c r="GJ100" s="253"/>
      <c r="GK100" s="253"/>
      <c r="GL100" s="253"/>
      <c r="GM100" s="253"/>
      <c r="GN100" s="253"/>
      <c r="GO100" s="253"/>
      <c r="GP100" s="253"/>
      <c r="GQ100" s="253"/>
      <c r="GR100" s="253"/>
      <c r="GS100" s="253"/>
      <c r="GT100" s="253"/>
      <c r="GU100" s="253"/>
      <c r="GV100" s="253"/>
      <c r="GW100" s="253"/>
      <c r="GX100" s="253"/>
      <c r="GY100" s="253"/>
      <c r="GZ100" s="253"/>
      <c r="HA100" s="253"/>
      <c r="HB100" s="253"/>
      <c r="HC100" s="253"/>
      <c r="HD100" s="253"/>
      <c r="HE100" s="253"/>
      <c r="HF100" s="253"/>
      <c r="HG100" s="253"/>
      <c r="HH100" s="253"/>
      <c r="HI100" s="253"/>
      <c r="HJ100" s="253"/>
      <c r="HK100" s="253"/>
      <c r="HL100" s="253"/>
      <c r="HM100" s="253"/>
      <c r="HN100" s="253"/>
      <c r="HO100" s="253"/>
      <c r="HP100" s="253"/>
      <c r="HQ100" s="253"/>
      <c r="HR100" s="253"/>
      <c r="HS100" s="253"/>
      <c r="HT100" s="253"/>
      <c r="HU100" s="253"/>
      <c r="HV100" s="253"/>
      <c r="HW100" s="253"/>
      <c r="HX100" s="253"/>
      <c r="HY100" s="253"/>
      <c r="HZ100" s="253"/>
      <c r="IA100" s="253"/>
      <c r="IB100" s="253"/>
      <c r="IC100" s="253"/>
      <c r="ID100" s="253"/>
      <c r="IE100" s="253"/>
      <c r="IF100" s="253"/>
      <c r="IG100" s="253"/>
      <c r="IH100" s="253"/>
      <c r="II100" s="253"/>
      <c r="IJ100" s="253"/>
      <c r="IK100" s="253"/>
      <c r="IL100" s="253"/>
      <c r="IM100" s="253"/>
      <c r="IN100" s="253"/>
      <c r="IO100" s="253"/>
      <c r="IP100" s="253"/>
      <c r="IQ100" s="253"/>
      <c r="IR100" s="253"/>
      <c r="IS100" s="253"/>
      <c r="IT100" s="253"/>
      <c r="IU100" s="253"/>
      <c r="IV100" s="253"/>
      <c r="IW100" s="253"/>
      <c r="IX100" s="253"/>
      <c r="IY100" s="253"/>
      <c r="IZ100" s="253"/>
      <c r="JA100" s="253"/>
      <c r="JB100" s="253"/>
      <c r="JC100" s="253"/>
      <c r="JD100" s="253"/>
      <c r="JE100" s="253"/>
      <c r="JF100" s="253"/>
      <c r="JG100" s="253"/>
      <c r="JH100" s="253"/>
      <c r="JI100" s="253"/>
      <c r="JJ100" s="253"/>
      <c r="JK100" s="253"/>
      <c r="JL100" s="253"/>
      <c r="JM100" s="253"/>
      <c r="JN100" s="253"/>
      <c r="JO100" s="253"/>
      <c r="JP100" s="253"/>
      <c r="JQ100" s="253"/>
      <c r="JR100" s="253"/>
      <c r="JS100" s="253"/>
      <c r="JT100" s="253"/>
      <c r="JU100" s="253"/>
      <c r="JV100" s="253"/>
      <c r="JW100" s="253"/>
      <c r="JX100" s="253"/>
      <c r="JY100" s="253"/>
      <c r="JZ100" s="253"/>
      <c r="KA100" s="253"/>
      <c r="KB100" s="253"/>
      <c r="KC100" s="253"/>
      <c r="KD100" s="253"/>
      <c r="KE100" s="253"/>
      <c r="KF100" s="253"/>
      <c r="KG100" s="253"/>
      <c r="KH100" s="253"/>
      <c r="KI100" s="253"/>
      <c r="KJ100" s="253"/>
      <c r="KK100" s="253"/>
      <c r="KL100" s="253"/>
      <c r="KM100" s="253"/>
      <c r="KN100" s="253"/>
      <c r="KO100" s="253"/>
      <c r="KP100" s="253"/>
      <c r="KQ100" s="253"/>
      <c r="KR100" s="253"/>
      <c r="KS100" s="253"/>
      <c r="KT100" s="253"/>
      <c r="KU100" s="253"/>
      <c r="KV100" s="253"/>
      <c r="KW100" s="253"/>
      <c r="KX100" s="253"/>
      <c r="KY100" s="253"/>
      <c r="KZ100" s="253"/>
      <c r="LA100" s="253"/>
      <c r="LB100" s="253"/>
      <c r="LC100" s="253"/>
      <c r="LD100" s="253"/>
      <c r="LE100" s="253"/>
      <c r="LF100" s="253"/>
      <c r="LG100" s="253"/>
      <c r="LH100" s="253"/>
      <c r="LI100" s="253"/>
      <c r="LJ100" s="253"/>
      <c r="LK100" s="253"/>
      <c r="LL100" s="253"/>
      <c r="LM100" s="253"/>
      <c r="LN100" s="253"/>
      <c r="LO100" s="253"/>
      <c r="LP100" s="253"/>
      <c r="LQ100" s="253"/>
      <c r="LR100" s="253"/>
      <c r="LS100" s="253"/>
      <c r="LT100" s="253"/>
      <c r="LU100" s="253"/>
      <c r="LV100" s="253"/>
      <c r="LW100" s="253"/>
      <c r="LX100" s="253"/>
      <c r="LY100" s="253"/>
      <c r="LZ100" s="253"/>
      <c r="MA100" s="253"/>
      <c r="MB100" s="253"/>
      <c r="MC100" s="253"/>
      <c r="MD100" s="253"/>
      <c r="ME100" s="253"/>
      <c r="MF100" s="253"/>
      <c r="MG100" s="253"/>
      <c r="MH100" s="253"/>
      <c r="MI100" s="253"/>
      <c r="MJ100" s="253"/>
      <c r="MK100" s="253"/>
      <c r="ML100" s="253"/>
      <c r="MM100" s="253"/>
      <c r="MN100" s="253"/>
      <c r="MO100" s="253"/>
      <c r="MP100" s="253"/>
      <c r="MQ100" s="253"/>
      <c r="MR100" s="253"/>
      <c r="MS100" s="253"/>
      <c r="MT100" s="253"/>
      <c r="MU100" s="253"/>
      <c r="MV100" s="253"/>
      <c r="MW100" s="253"/>
      <c r="MX100" s="253"/>
      <c r="MY100" s="253"/>
      <c r="MZ100" s="253"/>
      <c r="NA100" s="253"/>
      <c r="NB100" s="253"/>
      <c r="NC100" s="253"/>
      <c r="ND100" s="253"/>
      <c r="NE100" s="253"/>
      <c r="NF100" s="253"/>
      <c r="NG100" s="253"/>
      <c r="NH100" s="253"/>
      <c r="NI100" s="253"/>
      <c r="NJ100" s="253"/>
      <c r="NK100" s="253"/>
      <c r="NL100" s="253"/>
      <c r="NM100" s="253"/>
      <c r="NN100" s="253"/>
      <c r="NO100" s="253"/>
      <c r="NP100" s="253"/>
      <c r="NQ100" s="253"/>
      <c r="NR100" s="253"/>
      <c r="NS100" s="253"/>
      <c r="NT100" s="253"/>
      <c r="NU100" s="253"/>
      <c r="NV100" s="253"/>
      <c r="NW100" s="253"/>
      <c r="NX100" s="253"/>
      <c r="NY100" s="253"/>
      <c r="NZ100" s="253"/>
      <c r="OA100" s="253"/>
      <c r="OB100" s="253"/>
      <c r="OC100" s="253"/>
      <c r="OD100" s="253"/>
      <c r="OE100" s="253"/>
      <c r="OF100" s="253"/>
      <c r="OG100" s="253"/>
      <c r="OH100" s="253"/>
      <c r="OI100" s="253"/>
      <c r="OJ100" s="253"/>
      <c r="OK100" s="253"/>
      <c r="OL100" s="253"/>
      <c r="OM100" s="253"/>
      <c r="ON100" s="253"/>
      <c r="OO100" s="253"/>
      <c r="OP100" s="253"/>
      <c r="OQ100" s="253"/>
      <c r="OR100" s="253"/>
      <c r="OS100" s="253"/>
      <c r="OT100" s="253"/>
      <c r="OU100" s="253"/>
      <c r="OV100" s="253"/>
      <c r="OW100" s="253"/>
      <c r="OX100" s="253"/>
      <c r="OY100" s="253"/>
      <c r="OZ100" s="253"/>
      <c r="PA100" s="253"/>
      <c r="PB100" s="253"/>
      <c r="PC100" s="253"/>
      <c r="PD100" s="253"/>
      <c r="PE100" s="253"/>
      <c r="PF100" s="253"/>
      <c r="PG100" s="253"/>
      <c r="PH100" s="253"/>
      <c r="PI100" s="253"/>
      <c r="PJ100" s="253"/>
      <c r="PK100" s="253"/>
      <c r="PL100" s="253"/>
      <c r="PM100" s="253"/>
      <c r="PN100" s="253"/>
      <c r="PO100" s="253"/>
      <c r="PP100" s="253"/>
      <c r="PQ100" s="253"/>
      <c r="PR100" s="253"/>
      <c r="PS100" s="253"/>
      <c r="PT100" s="253"/>
      <c r="PU100" s="253"/>
      <c r="PV100" s="253"/>
      <c r="PW100" s="253"/>
      <c r="PX100" s="253"/>
      <c r="PY100" s="253"/>
      <c r="PZ100" s="253"/>
      <c r="QA100" s="253"/>
      <c r="QB100" s="253"/>
      <c r="QC100" s="253"/>
      <c r="QD100" s="253"/>
      <c r="QE100" s="253"/>
      <c r="QF100" s="253"/>
      <c r="QG100" s="253"/>
      <c r="QH100" s="253"/>
      <c r="QI100" s="253"/>
      <c r="QJ100" s="253"/>
      <c r="QK100" s="253"/>
      <c r="QL100" s="253"/>
      <c r="QM100" s="253"/>
      <c r="QN100" s="253"/>
      <c r="QO100" s="253"/>
      <c r="QP100" s="253"/>
      <c r="QQ100" s="253"/>
      <c r="QR100" s="253"/>
      <c r="QS100" s="253"/>
      <c r="QT100" s="253"/>
      <c r="QU100" s="253"/>
      <c r="QV100" s="253"/>
      <c r="QW100" s="253"/>
      <c r="QX100" s="253"/>
      <c r="QY100" s="253"/>
      <c r="QZ100" s="253"/>
      <c r="RA100" s="253"/>
      <c r="RB100" s="253"/>
      <c r="RC100" s="253"/>
      <c r="RD100" s="253"/>
      <c r="RE100" s="253"/>
      <c r="RF100" s="253"/>
      <c r="RG100" s="253"/>
      <c r="RH100" s="253"/>
      <c r="RI100" s="253"/>
      <c r="RJ100" s="253"/>
      <c r="RK100" s="253"/>
      <c r="RL100" s="253"/>
      <c r="RM100" s="253"/>
      <c r="RN100" s="253"/>
      <c r="RO100" s="253"/>
      <c r="RP100" s="253"/>
      <c r="RQ100" s="253"/>
      <c r="RR100" s="253"/>
      <c r="RS100" s="253"/>
      <c r="RT100" s="253"/>
      <c r="RU100" s="253"/>
      <c r="RV100" s="253"/>
      <c r="RW100" s="253"/>
      <c r="RX100" s="253"/>
      <c r="RY100" s="253"/>
      <c r="RZ100" s="253"/>
      <c r="SA100" s="253"/>
      <c r="SB100" s="253"/>
      <c r="SC100" s="253"/>
      <c r="SD100" s="253"/>
      <c r="SE100" s="253"/>
      <c r="SF100" s="253"/>
      <c r="SG100" s="253"/>
      <c r="SH100" s="253"/>
      <c r="SI100" s="253"/>
      <c r="SJ100" s="253"/>
      <c r="SK100" s="253"/>
      <c r="SL100" s="253"/>
      <c r="SM100" s="253"/>
      <c r="SN100" s="253"/>
      <c r="SO100" s="253"/>
      <c r="SP100" s="253"/>
      <c r="SQ100" s="253"/>
      <c r="SR100" s="253"/>
      <c r="SS100" s="253"/>
      <c r="ST100" s="253"/>
      <c r="SU100" s="253"/>
      <c r="SV100" s="253"/>
      <c r="SW100" s="253"/>
      <c r="SX100" s="253"/>
      <c r="SY100" s="253"/>
      <c r="SZ100" s="253"/>
      <c r="TA100" s="253"/>
      <c r="TB100" s="253"/>
      <c r="TC100" s="253"/>
      <c r="TD100" s="253"/>
      <c r="TE100" s="253"/>
      <c r="TF100" s="253"/>
      <c r="TG100" s="253"/>
      <c r="TH100" s="253"/>
      <c r="TI100" s="253"/>
      <c r="TJ100" s="253"/>
      <c r="TK100" s="253"/>
      <c r="TL100" s="253"/>
      <c r="TM100" s="253"/>
      <c r="TN100" s="253"/>
      <c r="TO100" s="253"/>
      <c r="TP100" s="253"/>
      <c r="TQ100" s="253"/>
      <c r="TR100" s="253"/>
      <c r="TS100" s="253"/>
      <c r="TT100" s="253"/>
      <c r="TU100" s="253"/>
      <c r="TV100" s="253"/>
      <c r="TW100" s="253"/>
      <c r="TX100" s="253"/>
      <c r="TY100" s="253"/>
      <c r="TZ100" s="253"/>
      <c r="UA100" s="253"/>
      <c r="UB100" s="253"/>
      <c r="UC100" s="253"/>
      <c r="UD100" s="253"/>
      <c r="UE100" s="253"/>
      <c r="UF100" s="253"/>
      <c r="UG100" s="253"/>
      <c r="UH100" s="253"/>
      <c r="UI100" s="253"/>
      <c r="UJ100" s="253"/>
      <c r="UK100" s="253"/>
      <c r="UL100" s="253"/>
      <c r="UM100" s="253"/>
      <c r="UN100" s="253"/>
      <c r="UO100" s="253"/>
      <c r="UP100" s="253"/>
      <c r="UQ100" s="253"/>
      <c r="UR100" s="253"/>
      <c r="US100" s="253"/>
      <c r="UT100" s="253"/>
      <c r="UU100" s="253"/>
      <c r="UV100" s="253"/>
      <c r="UW100" s="253"/>
      <c r="UX100" s="253"/>
      <c r="UY100" s="253"/>
      <c r="UZ100" s="253"/>
      <c r="VA100" s="253"/>
      <c r="VB100" s="253"/>
      <c r="VC100" s="253"/>
      <c r="VD100" s="253"/>
      <c r="VE100" s="253"/>
      <c r="VF100" s="253"/>
      <c r="VG100" s="253"/>
      <c r="VH100" s="253"/>
      <c r="VI100" s="253"/>
      <c r="VJ100" s="253"/>
      <c r="VK100" s="253"/>
      <c r="VL100" s="253"/>
      <c r="VM100" s="253"/>
      <c r="VN100" s="253"/>
      <c r="VO100" s="253"/>
      <c r="VP100" s="253"/>
      <c r="VQ100" s="253"/>
      <c r="VR100" s="253"/>
      <c r="VS100" s="253"/>
      <c r="VT100" s="253"/>
      <c r="VU100" s="253"/>
      <c r="VV100" s="253"/>
      <c r="VW100" s="253"/>
      <c r="VX100" s="253"/>
      <c r="VY100" s="253"/>
      <c r="VZ100" s="253"/>
      <c r="WA100" s="253"/>
      <c r="WB100" s="253"/>
      <c r="WC100" s="253"/>
      <c r="WD100" s="253"/>
      <c r="WE100" s="253"/>
      <c r="WF100" s="253"/>
      <c r="WG100" s="253"/>
      <c r="WH100" s="253"/>
      <c r="WI100" s="253"/>
      <c r="WJ100" s="253"/>
      <c r="WK100" s="253"/>
      <c r="WL100" s="253"/>
      <c r="WM100" s="253"/>
      <c r="WN100" s="253"/>
      <c r="WO100" s="253"/>
      <c r="WP100" s="253"/>
      <c r="WQ100" s="253"/>
      <c r="WR100" s="253"/>
      <c r="WS100" s="253"/>
      <c r="WT100" s="253"/>
      <c r="WU100" s="253"/>
      <c r="WV100" s="253"/>
      <c r="WW100" s="253"/>
      <c r="WX100" s="253"/>
      <c r="WY100" s="253"/>
      <c r="WZ100" s="253"/>
      <c r="XA100" s="253"/>
      <c r="XB100" s="253"/>
      <c r="XC100" s="253"/>
      <c r="XD100" s="253"/>
      <c r="XE100" s="253"/>
      <c r="XF100" s="253"/>
      <c r="XG100" s="253"/>
      <c r="XH100" s="253"/>
      <c r="XI100" s="253"/>
      <c r="XJ100" s="253"/>
      <c r="XK100" s="253"/>
      <c r="XL100" s="253"/>
      <c r="XM100" s="253"/>
      <c r="XN100" s="253"/>
      <c r="XO100" s="253"/>
      <c r="XP100" s="253"/>
      <c r="XQ100" s="253"/>
      <c r="XR100" s="253"/>
      <c r="XS100" s="253"/>
      <c r="XT100" s="253"/>
      <c r="XU100" s="253"/>
      <c r="XV100" s="253"/>
      <c r="XW100" s="253"/>
      <c r="XX100" s="253"/>
      <c r="XY100" s="253"/>
      <c r="XZ100" s="253"/>
      <c r="YA100" s="253"/>
      <c r="YB100" s="253"/>
      <c r="YC100" s="253"/>
      <c r="YD100" s="253"/>
      <c r="YE100" s="253"/>
      <c r="YF100" s="253"/>
      <c r="YG100" s="253"/>
      <c r="YH100" s="253"/>
      <c r="YI100" s="253"/>
      <c r="YJ100" s="253"/>
      <c r="YK100" s="253"/>
      <c r="YL100" s="253"/>
      <c r="YM100" s="253"/>
      <c r="YN100" s="253"/>
      <c r="YO100" s="253"/>
      <c r="YP100" s="253"/>
      <c r="YQ100" s="253"/>
      <c r="YR100" s="253"/>
      <c r="YS100" s="253"/>
      <c r="YT100" s="253"/>
      <c r="YU100" s="253"/>
      <c r="YV100" s="253"/>
      <c r="YW100" s="253"/>
      <c r="YX100" s="253"/>
      <c r="YY100" s="253"/>
      <c r="YZ100" s="253"/>
      <c r="ZA100" s="253"/>
      <c r="ZB100" s="253"/>
      <c r="ZC100" s="253"/>
      <c r="ZD100" s="253"/>
      <c r="ZE100" s="253"/>
      <c r="ZF100" s="253"/>
      <c r="ZG100" s="253"/>
      <c r="ZH100" s="253"/>
      <c r="ZI100" s="253"/>
      <c r="ZJ100" s="253"/>
      <c r="ZK100" s="253"/>
      <c r="ZL100" s="253"/>
      <c r="ZM100" s="253"/>
      <c r="ZN100" s="253"/>
      <c r="ZO100" s="253"/>
      <c r="ZP100" s="253"/>
      <c r="ZQ100" s="253"/>
      <c r="ZR100" s="253"/>
      <c r="ZS100" s="253"/>
      <c r="ZT100" s="253"/>
      <c r="ZU100" s="253"/>
      <c r="ZV100" s="253"/>
      <c r="ZW100" s="253"/>
      <c r="ZX100" s="253"/>
      <c r="ZY100" s="253"/>
      <c r="ZZ100" s="253"/>
      <c r="AAA100" s="253"/>
      <c r="AAB100" s="253"/>
      <c r="AAC100" s="253"/>
      <c r="AAD100" s="253"/>
      <c r="AAE100" s="253"/>
      <c r="AAF100" s="253"/>
      <c r="AAG100" s="253"/>
      <c r="AAH100" s="253"/>
      <c r="AAI100" s="253"/>
      <c r="AAJ100" s="253"/>
      <c r="AAK100" s="253"/>
      <c r="AAL100" s="253"/>
      <c r="AAM100" s="253"/>
      <c r="AAN100" s="253"/>
      <c r="AAO100" s="253"/>
      <c r="AAP100" s="253"/>
      <c r="AAQ100" s="253"/>
      <c r="AAR100" s="253"/>
      <c r="AAS100" s="253"/>
      <c r="AAT100" s="253"/>
      <c r="AAU100" s="253"/>
      <c r="AAV100" s="253"/>
      <c r="AAW100" s="253"/>
      <c r="AAX100" s="253"/>
      <c r="AAY100" s="253"/>
      <c r="AAZ100" s="253"/>
      <c r="ABA100" s="253"/>
      <c r="ABB100" s="253"/>
      <c r="ABC100" s="253"/>
      <c r="ABD100" s="253"/>
      <c r="ABE100" s="253"/>
      <c r="ABF100" s="253"/>
      <c r="ABG100" s="253"/>
      <c r="ABH100" s="253"/>
      <c r="ABI100" s="253"/>
      <c r="ABJ100" s="253"/>
      <c r="ABK100" s="253"/>
      <c r="ABL100" s="253"/>
      <c r="ABM100" s="253"/>
      <c r="ABN100" s="253"/>
      <c r="ABO100" s="253"/>
      <c r="ABP100" s="253"/>
      <c r="ABQ100" s="253"/>
      <c r="ABR100" s="253"/>
      <c r="ABS100" s="253"/>
      <c r="ABT100" s="253"/>
      <c r="ABU100" s="253"/>
      <c r="ABV100" s="253"/>
      <c r="ABW100" s="253"/>
      <c r="ABX100" s="253"/>
      <c r="ABY100" s="253"/>
      <c r="ABZ100" s="253"/>
      <c r="ACA100" s="253"/>
      <c r="ACB100" s="253"/>
      <c r="ACC100" s="253"/>
      <c r="ACD100" s="253"/>
      <c r="ACE100" s="253"/>
      <c r="ACF100" s="253"/>
      <c r="ACG100" s="253"/>
      <c r="ACH100" s="253"/>
      <c r="ACI100" s="253"/>
      <c r="ACJ100" s="253"/>
      <c r="ACK100" s="253"/>
      <c r="ACL100" s="253"/>
      <c r="ACM100" s="253"/>
      <c r="ACN100" s="253"/>
      <c r="ACO100" s="253"/>
      <c r="ACP100" s="253"/>
      <c r="ACQ100" s="253"/>
      <c r="ACR100" s="253"/>
      <c r="ACS100" s="253"/>
      <c r="ACT100" s="253"/>
      <c r="ACU100" s="253"/>
      <c r="ACV100" s="253"/>
      <c r="ACW100" s="253"/>
      <c r="ACX100" s="253"/>
      <c r="ACY100" s="253"/>
      <c r="ACZ100" s="253"/>
      <c r="ADA100" s="253"/>
      <c r="ADB100" s="253"/>
      <c r="ADC100" s="253"/>
      <c r="ADD100" s="253"/>
      <c r="ADE100" s="253"/>
      <c r="ADF100" s="253"/>
      <c r="ADG100" s="253"/>
      <c r="ADH100" s="253"/>
      <c r="ADI100" s="253"/>
      <c r="ADJ100" s="253"/>
      <c r="ADK100" s="253"/>
      <c r="ADL100" s="253"/>
      <c r="ADM100" s="253"/>
      <c r="ADN100" s="253"/>
      <c r="ADO100" s="253"/>
      <c r="ADP100" s="253"/>
      <c r="ADQ100" s="253"/>
      <c r="ADR100" s="253"/>
      <c r="ADS100" s="253"/>
      <c r="ADT100" s="253"/>
      <c r="ADU100" s="253"/>
      <c r="ADV100" s="253"/>
      <c r="ADW100" s="253"/>
      <c r="ADX100" s="253"/>
      <c r="ADY100" s="253"/>
      <c r="ADZ100" s="253"/>
      <c r="AEA100" s="253"/>
      <c r="AEB100" s="253"/>
      <c r="AEC100" s="253"/>
      <c r="AED100" s="253"/>
      <c r="AEE100" s="253"/>
      <c r="AEF100" s="253"/>
      <c r="AEG100" s="253"/>
      <c r="AEH100" s="253"/>
      <c r="AEI100" s="253"/>
      <c r="AEJ100" s="253"/>
      <c r="AEK100" s="253"/>
      <c r="AEL100" s="253"/>
      <c r="AEM100" s="253"/>
      <c r="AEN100" s="253"/>
      <c r="AEO100" s="253"/>
      <c r="AEP100" s="253"/>
      <c r="AEQ100" s="253"/>
      <c r="AER100" s="253"/>
      <c r="AES100" s="253"/>
      <c r="AET100" s="253"/>
      <c r="AEU100" s="253"/>
      <c r="AEV100" s="253"/>
      <c r="AEW100" s="253"/>
      <c r="AEX100" s="253"/>
      <c r="AEY100" s="253"/>
      <c r="AEZ100" s="253"/>
      <c r="AFA100" s="253"/>
      <c r="AFB100" s="253"/>
      <c r="AFC100" s="253"/>
      <c r="AFD100" s="253"/>
      <c r="AFE100" s="253"/>
      <c r="AFF100" s="253"/>
      <c r="AFG100" s="253"/>
      <c r="AFH100" s="253"/>
      <c r="AFI100" s="253"/>
      <c r="AFJ100" s="253"/>
      <c r="AFK100" s="253"/>
      <c r="AFL100" s="253"/>
      <c r="AFM100" s="253"/>
      <c r="AFN100" s="253"/>
      <c r="AFO100" s="253"/>
      <c r="AFP100" s="253"/>
      <c r="AFQ100" s="253"/>
      <c r="AFR100" s="253"/>
      <c r="AFS100" s="253"/>
      <c r="AFT100" s="253"/>
      <c r="AFU100" s="253"/>
      <c r="AFV100" s="253"/>
      <c r="AFW100" s="253"/>
      <c r="AFX100" s="253"/>
      <c r="AFY100" s="253"/>
      <c r="AFZ100" s="253"/>
      <c r="AGA100" s="253"/>
      <c r="AGB100" s="253"/>
      <c r="AGC100" s="253"/>
      <c r="AGD100" s="253"/>
      <c r="AGE100" s="253"/>
      <c r="AGF100" s="253"/>
      <c r="AGG100" s="253"/>
      <c r="AGH100" s="253"/>
      <c r="AGI100" s="253"/>
      <c r="AGJ100" s="253"/>
      <c r="AGK100" s="253"/>
      <c r="AGL100" s="253"/>
      <c r="AGM100" s="253"/>
      <c r="AGN100" s="253"/>
      <c r="AGO100" s="253"/>
      <c r="AGP100" s="253"/>
      <c r="AGQ100" s="253"/>
      <c r="AGR100" s="253"/>
      <c r="AGS100" s="253"/>
      <c r="AGT100" s="253"/>
      <c r="AGU100" s="253"/>
      <c r="AGV100" s="253"/>
      <c r="AGW100" s="253"/>
      <c r="AGX100" s="253"/>
      <c r="AGY100" s="253"/>
      <c r="AGZ100" s="253"/>
      <c r="AHA100" s="253"/>
      <c r="AHB100" s="253"/>
      <c r="AHC100" s="253"/>
      <c r="AHD100" s="253"/>
      <c r="AHE100" s="253"/>
      <c r="AHF100" s="253"/>
      <c r="AHG100" s="253"/>
      <c r="AHH100" s="253"/>
      <c r="AHI100" s="253"/>
      <c r="AHJ100" s="253"/>
      <c r="AHK100" s="253"/>
      <c r="AHL100" s="253"/>
      <c r="AHM100" s="253"/>
      <c r="AHN100" s="253"/>
      <c r="AHO100" s="253"/>
      <c r="AHP100" s="253"/>
      <c r="AHQ100" s="253"/>
      <c r="AHR100" s="253"/>
      <c r="AHS100" s="253"/>
      <c r="AHT100" s="253"/>
      <c r="AHU100" s="253"/>
      <c r="AHV100" s="253"/>
      <c r="AHW100" s="253"/>
      <c r="AHX100" s="253"/>
      <c r="AHY100" s="253"/>
      <c r="AHZ100" s="253"/>
      <c r="AIA100" s="253"/>
      <c r="AIB100" s="253"/>
      <c r="AIC100" s="253"/>
      <c r="AID100" s="253"/>
      <c r="AIE100" s="253"/>
      <c r="AIF100" s="253"/>
      <c r="AIG100" s="253"/>
      <c r="AIH100" s="253"/>
      <c r="AII100" s="253"/>
      <c r="AIJ100" s="253"/>
      <c r="AIK100" s="253"/>
      <c r="AIL100" s="253"/>
      <c r="AIM100" s="253"/>
      <c r="AIN100" s="253"/>
      <c r="AIO100" s="253"/>
      <c r="AIP100" s="253"/>
      <c r="AIQ100" s="253"/>
      <c r="AIR100" s="253"/>
      <c r="AIS100" s="253"/>
      <c r="AIT100" s="253"/>
      <c r="AIU100" s="253"/>
      <c r="AIV100" s="253"/>
      <c r="AIW100" s="253"/>
      <c r="AIX100" s="253"/>
      <c r="AIY100" s="253"/>
      <c r="AIZ100" s="253"/>
      <c r="AJA100" s="253"/>
      <c r="AJB100" s="253"/>
      <c r="AJC100" s="253"/>
      <c r="AJD100" s="253"/>
      <c r="AJE100" s="253"/>
      <c r="AJF100" s="253"/>
      <c r="AJG100" s="253"/>
      <c r="AJH100" s="253"/>
      <c r="AJI100" s="253"/>
      <c r="AJJ100" s="253"/>
      <c r="AJK100" s="253"/>
      <c r="AJL100" s="253"/>
      <c r="AJM100" s="253"/>
      <c r="AJN100" s="253"/>
      <c r="AJO100" s="253"/>
      <c r="AJP100" s="253"/>
      <c r="AJQ100" s="253"/>
      <c r="AJR100" s="253"/>
      <c r="AJS100" s="253"/>
      <c r="AJT100" s="253"/>
      <c r="AJU100" s="253"/>
      <c r="AJV100" s="253"/>
      <c r="AJW100" s="253"/>
      <c r="AJX100" s="253"/>
      <c r="AJY100" s="253"/>
      <c r="AJZ100" s="253"/>
      <c r="AKA100" s="253"/>
      <c r="AKB100" s="253"/>
      <c r="AKC100" s="253"/>
      <c r="AKD100" s="253"/>
      <c r="AKE100" s="253"/>
      <c r="AKF100" s="253"/>
      <c r="AKG100" s="253"/>
      <c r="AKH100" s="253"/>
      <c r="AKI100" s="253"/>
      <c r="AKJ100" s="253"/>
      <c r="AKK100" s="253"/>
      <c r="AKL100" s="253"/>
      <c r="AKM100" s="253"/>
      <c r="AKN100" s="253"/>
      <c r="AKO100" s="253"/>
      <c r="AKP100" s="253"/>
      <c r="AKQ100" s="253"/>
      <c r="AKR100" s="253"/>
      <c r="AKS100" s="253"/>
      <c r="AKT100" s="253"/>
      <c r="AKU100" s="253"/>
      <c r="AKV100" s="253"/>
      <c r="AKW100" s="253"/>
      <c r="AKX100" s="253"/>
      <c r="AKY100" s="253"/>
      <c r="AKZ100" s="253"/>
      <c r="ALA100" s="253"/>
      <c r="ALB100" s="253"/>
      <c r="ALC100" s="253"/>
      <c r="ALD100" s="253"/>
      <c r="ALE100" s="253"/>
      <c r="ALF100" s="253"/>
      <c r="ALG100" s="253"/>
      <c r="ALH100" s="253"/>
      <c r="ALI100" s="253"/>
      <c r="ALJ100" s="253"/>
      <c r="ALK100" s="253"/>
      <c r="ALL100" s="253"/>
      <c r="ALM100" s="253"/>
      <c r="ALN100" s="253"/>
      <c r="ALO100" s="253"/>
      <c r="ALP100" s="253"/>
      <c r="ALQ100" s="253"/>
      <c r="ALR100" s="253"/>
      <c r="ALS100" s="253"/>
      <c r="ALT100" s="253"/>
      <c r="ALU100" s="253"/>
      <c r="ALV100" s="253"/>
      <c r="ALW100" s="253"/>
      <c r="ALX100" s="253"/>
      <c r="ALY100" s="253"/>
      <c r="ALZ100" s="253"/>
      <c r="AMA100" s="253"/>
      <c r="AMB100" s="253"/>
      <c r="AMC100" s="253"/>
      <c r="AMD100" s="253"/>
      <c r="AME100" s="253"/>
      <c r="AMF100" s="253"/>
      <c r="AMG100" s="253"/>
      <c r="AMH100" s="253"/>
      <c r="AMI100" s="253"/>
      <c r="AMJ100" s="253"/>
    </row>
    <row r="101" spans="1:1024" s="252" customFormat="1" ht="11.25">
      <c r="A101" s="264" t="s">
        <v>212</v>
      </c>
      <c r="B101" s="293" t="e">
        <f>B43/(B8+B9)</f>
        <v>#DIV/0!</v>
      </c>
      <c r="C101" s="293" t="e">
        <f>C43/(C8+C9)</f>
        <v>#DIV/0!</v>
      </c>
      <c r="D101" s="293" t="e">
        <f>D43/(D8+D9)</f>
        <v>#DIV/0!</v>
      </c>
      <c r="F101" s="253"/>
      <c r="G101" s="253"/>
      <c r="H101" s="253"/>
      <c r="I101" s="253"/>
      <c r="J101" s="253"/>
      <c r="K101" s="253"/>
      <c r="L101" s="253"/>
      <c r="M101" s="253"/>
      <c r="N101" s="253"/>
      <c r="O101" s="253"/>
      <c r="P101" s="253"/>
      <c r="Q101" s="253"/>
      <c r="R101" s="253"/>
      <c r="S101" s="253"/>
      <c r="T101" s="253"/>
      <c r="U101" s="253"/>
      <c r="V101" s="253"/>
      <c r="W101" s="253"/>
      <c r="X101" s="253"/>
      <c r="Y101" s="253"/>
      <c r="Z101" s="253"/>
      <c r="AA101" s="253"/>
      <c r="AB101" s="253"/>
      <c r="AC101" s="253"/>
      <c r="AD101" s="253"/>
      <c r="AE101" s="253"/>
      <c r="AF101" s="253"/>
      <c r="AG101" s="253"/>
      <c r="AH101" s="253"/>
      <c r="AI101" s="253"/>
      <c r="AJ101" s="253"/>
      <c r="AK101" s="253"/>
      <c r="AL101" s="253"/>
      <c r="AM101" s="253"/>
      <c r="AN101" s="253"/>
      <c r="AO101" s="253"/>
      <c r="AP101" s="253"/>
      <c r="AQ101" s="253"/>
      <c r="AR101" s="253"/>
      <c r="AS101" s="253"/>
      <c r="AT101" s="253"/>
      <c r="AU101" s="253"/>
      <c r="AV101" s="253"/>
      <c r="AW101" s="253"/>
      <c r="AX101" s="253"/>
      <c r="AY101" s="253"/>
      <c r="AZ101" s="253"/>
      <c r="BA101" s="253"/>
      <c r="BB101" s="253"/>
      <c r="BC101" s="253"/>
      <c r="BD101" s="253"/>
      <c r="BE101" s="253"/>
      <c r="BF101" s="253"/>
      <c r="BG101" s="253"/>
      <c r="BH101" s="253"/>
      <c r="BI101" s="253"/>
      <c r="BJ101" s="253"/>
      <c r="BK101" s="253"/>
      <c r="BL101" s="253"/>
      <c r="BM101" s="253"/>
      <c r="BN101" s="253"/>
      <c r="BO101" s="253"/>
      <c r="BP101" s="253"/>
      <c r="BQ101" s="253"/>
      <c r="BR101" s="253"/>
      <c r="BS101" s="253"/>
      <c r="BT101" s="253"/>
      <c r="BU101" s="253"/>
      <c r="BV101" s="253"/>
      <c r="BW101" s="253"/>
      <c r="BX101" s="253"/>
      <c r="BY101" s="253"/>
      <c r="BZ101" s="253"/>
      <c r="CA101" s="253"/>
      <c r="CB101" s="253"/>
      <c r="CC101" s="253"/>
      <c r="CD101" s="253"/>
      <c r="CE101" s="253"/>
      <c r="CF101" s="253"/>
      <c r="CG101" s="253"/>
      <c r="CH101" s="253"/>
      <c r="CI101" s="253"/>
      <c r="CJ101" s="253"/>
      <c r="CK101" s="253"/>
      <c r="CL101" s="253"/>
      <c r="CM101" s="253"/>
      <c r="CN101" s="253"/>
      <c r="CO101" s="253"/>
      <c r="CP101" s="253"/>
      <c r="CQ101" s="253"/>
      <c r="CR101" s="253"/>
      <c r="CS101" s="253"/>
      <c r="CT101" s="253"/>
      <c r="CU101" s="253"/>
      <c r="CV101" s="253"/>
      <c r="CW101" s="253"/>
      <c r="CX101" s="253"/>
      <c r="CY101" s="253"/>
      <c r="CZ101" s="253"/>
      <c r="DA101" s="253"/>
      <c r="DB101" s="253"/>
      <c r="DC101" s="253"/>
      <c r="DD101" s="253"/>
      <c r="DE101" s="253"/>
      <c r="DF101" s="253"/>
      <c r="DG101" s="253"/>
      <c r="DH101" s="253"/>
      <c r="DI101" s="253"/>
      <c r="DJ101" s="253"/>
      <c r="DK101" s="253"/>
      <c r="DL101" s="253"/>
      <c r="DM101" s="253"/>
      <c r="DN101" s="253"/>
      <c r="DO101" s="253"/>
      <c r="DP101" s="253"/>
      <c r="DQ101" s="253"/>
      <c r="DR101" s="253"/>
      <c r="DS101" s="253"/>
      <c r="DT101" s="253"/>
      <c r="DU101" s="253"/>
      <c r="DV101" s="253"/>
      <c r="DW101" s="253"/>
      <c r="DX101" s="253"/>
      <c r="DY101" s="253"/>
      <c r="DZ101" s="253"/>
      <c r="EA101" s="253"/>
      <c r="EB101" s="253"/>
      <c r="EC101" s="253"/>
      <c r="ED101" s="253"/>
      <c r="EE101" s="253"/>
      <c r="EF101" s="253"/>
      <c r="EG101" s="253"/>
      <c r="EH101" s="253"/>
      <c r="EI101" s="253"/>
      <c r="EJ101" s="253"/>
      <c r="EK101" s="253"/>
      <c r="EL101" s="253"/>
      <c r="EM101" s="253"/>
      <c r="EN101" s="253"/>
      <c r="EO101" s="253"/>
      <c r="EP101" s="253"/>
      <c r="EQ101" s="253"/>
      <c r="ER101" s="253"/>
      <c r="ES101" s="253"/>
      <c r="ET101" s="253"/>
      <c r="EU101" s="253"/>
      <c r="EV101" s="253"/>
      <c r="EW101" s="253"/>
      <c r="EX101" s="253"/>
      <c r="EY101" s="253"/>
      <c r="EZ101" s="253"/>
      <c r="FA101" s="253"/>
      <c r="FB101" s="253"/>
      <c r="FC101" s="253"/>
      <c r="FD101" s="253"/>
      <c r="FE101" s="253"/>
      <c r="FF101" s="253"/>
      <c r="FG101" s="253"/>
      <c r="FH101" s="253"/>
      <c r="FI101" s="253"/>
      <c r="FJ101" s="253"/>
      <c r="FK101" s="253"/>
      <c r="FL101" s="253"/>
      <c r="FM101" s="253"/>
      <c r="FN101" s="253"/>
      <c r="FO101" s="253"/>
      <c r="FP101" s="253"/>
      <c r="FQ101" s="253"/>
      <c r="FR101" s="253"/>
      <c r="FS101" s="253"/>
      <c r="FT101" s="253"/>
      <c r="FU101" s="253"/>
      <c r="FV101" s="253"/>
      <c r="FW101" s="253"/>
      <c r="FX101" s="253"/>
      <c r="FY101" s="253"/>
      <c r="FZ101" s="253"/>
      <c r="GA101" s="253"/>
      <c r="GB101" s="253"/>
      <c r="GC101" s="253"/>
      <c r="GD101" s="253"/>
      <c r="GE101" s="253"/>
      <c r="GF101" s="253"/>
      <c r="GG101" s="253"/>
      <c r="GH101" s="253"/>
      <c r="GI101" s="253"/>
      <c r="GJ101" s="253"/>
      <c r="GK101" s="253"/>
      <c r="GL101" s="253"/>
      <c r="GM101" s="253"/>
      <c r="GN101" s="253"/>
      <c r="GO101" s="253"/>
      <c r="GP101" s="253"/>
      <c r="GQ101" s="253"/>
      <c r="GR101" s="253"/>
      <c r="GS101" s="253"/>
      <c r="GT101" s="253"/>
      <c r="GU101" s="253"/>
      <c r="GV101" s="253"/>
      <c r="GW101" s="253"/>
      <c r="GX101" s="253"/>
      <c r="GY101" s="253"/>
      <c r="GZ101" s="253"/>
      <c r="HA101" s="253"/>
      <c r="HB101" s="253"/>
      <c r="HC101" s="253"/>
      <c r="HD101" s="253"/>
      <c r="HE101" s="253"/>
      <c r="HF101" s="253"/>
      <c r="HG101" s="253"/>
      <c r="HH101" s="253"/>
      <c r="HI101" s="253"/>
      <c r="HJ101" s="253"/>
      <c r="HK101" s="253"/>
      <c r="HL101" s="253"/>
      <c r="HM101" s="253"/>
      <c r="HN101" s="253"/>
      <c r="HO101" s="253"/>
      <c r="HP101" s="253"/>
      <c r="HQ101" s="253"/>
      <c r="HR101" s="253"/>
      <c r="HS101" s="253"/>
      <c r="HT101" s="253"/>
      <c r="HU101" s="253"/>
      <c r="HV101" s="253"/>
      <c r="HW101" s="253"/>
      <c r="HX101" s="253"/>
      <c r="HY101" s="253"/>
      <c r="HZ101" s="253"/>
      <c r="IA101" s="253"/>
      <c r="IB101" s="253"/>
      <c r="IC101" s="253"/>
      <c r="ID101" s="253"/>
      <c r="IE101" s="253"/>
      <c r="IF101" s="253"/>
      <c r="IG101" s="253"/>
      <c r="IH101" s="253"/>
      <c r="II101" s="253"/>
      <c r="IJ101" s="253"/>
      <c r="IK101" s="253"/>
      <c r="IL101" s="253"/>
      <c r="IM101" s="253"/>
      <c r="IN101" s="253"/>
      <c r="IO101" s="253"/>
      <c r="IP101" s="253"/>
      <c r="IQ101" s="253"/>
      <c r="IR101" s="253"/>
      <c r="IS101" s="253"/>
      <c r="IT101" s="253"/>
      <c r="IU101" s="253"/>
      <c r="IV101" s="253"/>
      <c r="IW101" s="253"/>
      <c r="IX101" s="253"/>
      <c r="IY101" s="253"/>
      <c r="IZ101" s="253"/>
      <c r="JA101" s="253"/>
      <c r="JB101" s="253"/>
      <c r="JC101" s="253"/>
      <c r="JD101" s="253"/>
      <c r="JE101" s="253"/>
      <c r="JF101" s="253"/>
      <c r="JG101" s="253"/>
      <c r="JH101" s="253"/>
      <c r="JI101" s="253"/>
      <c r="JJ101" s="253"/>
      <c r="JK101" s="253"/>
      <c r="JL101" s="253"/>
      <c r="JM101" s="253"/>
      <c r="JN101" s="253"/>
      <c r="JO101" s="253"/>
      <c r="JP101" s="253"/>
      <c r="JQ101" s="253"/>
      <c r="JR101" s="253"/>
      <c r="JS101" s="253"/>
      <c r="JT101" s="253"/>
      <c r="JU101" s="253"/>
      <c r="JV101" s="253"/>
      <c r="JW101" s="253"/>
      <c r="JX101" s="253"/>
      <c r="JY101" s="253"/>
      <c r="JZ101" s="253"/>
      <c r="KA101" s="253"/>
      <c r="KB101" s="253"/>
      <c r="KC101" s="253"/>
      <c r="KD101" s="253"/>
      <c r="KE101" s="253"/>
      <c r="KF101" s="253"/>
      <c r="KG101" s="253"/>
      <c r="KH101" s="253"/>
      <c r="KI101" s="253"/>
      <c r="KJ101" s="253"/>
      <c r="KK101" s="253"/>
      <c r="KL101" s="253"/>
      <c r="KM101" s="253"/>
      <c r="KN101" s="253"/>
      <c r="KO101" s="253"/>
      <c r="KP101" s="253"/>
      <c r="KQ101" s="253"/>
      <c r="KR101" s="253"/>
      <c r="KS101" s="253"/>
      <c r="KT101" s="253"/>
      <c r="KU101" s="253"/>
      <c r="KV101" s="253"/>
      <c r="KW101" s="253"/>
      <c r="KX101" s="253"/>
      <c r="KY101" s="253"/>
      <c r="KZ101" s="253"/>
      <c r="LA101" s="253"/>
      <c r="LB101" s="253"/>
      <c r="LC101" s="253"/>
      <c r="LD101" s="253"/>
      <c r="LE101" s="253"/>
      <c r="LF101" s="253"/>
      <c r="LG101" s="253"/>
      <c r="LH101" s="253"/>
      <c r="LI101" s="253"/>
      <c r="LJ101" s="253"/>
      <c r="LK101" s="253"/>
      <c r="LL101" s="253"/>
      <c r="LM101" s="253"/>
      <c r="LN101" s="253"/>
      <c r="LO101" s="253"/>
      <c r="LP101" s="253"/>
      <c r="LQ101" s="253"/>
      <c r="LR101" s="253"/>
      <c r="LS101" s="253"/>
      <c r="LT101" s="253"/>
      <c r="LU101" s="253"/>
      <c r="LV101" s="253"/>
      <c r="LW101" s="253"/>
      <c r="LX101" s="253"/>
      <c r="LY101" s="253"/>
      <c r="LZ101" s="253"/>
      <c r="MA101" s="253"/>
      <c r="MB101" s="253"/>
      <c r="MC101" s="253"/>
      <c r="MD101" s="253"/>
      <c r="ME101" s="253"/>
      <c r="MF101" s="253"/>
      <c r="MG101" s="253"/>
      <c r="MH101" s="253"/>
      <c r="MI101" s="253"/>
      <c r="MJ101" s="253"/>
      <c r="MK101" s="253"/>
      <c r="ML101" s="253"/>
      <c r="MM101" s="253"/>
      <c r="MN101" s="253"/>
      <c r="MO101" s="253"/>
      <c r="MP101" s="253"/>
      <c r="MQ101" s="253"/>
      <c r="MR101" s="253"/>
      <c r="MS101" s="253"/>
      <c r="MT101" s="253"/>
      <c r="MU101" s="253"/>
      <c r="MV101" s="253"/>
      <c r="MW101" s="253"/>
      <c r="MX101" s="253"/>
      <c r="MY101" s="253"/>
      <c r="MZ101" s="253"/>
      <c r="NA101" s="253"/>
      <c r="NB101" s="253"/>
      <c r="NC101" s="253"/>
      <c r="ND101" s="253"/>
      <c r="NE101" s="253"/>
      <c r="NF101" s="253"/>
      <c r="NG101" s="253"/>
      <c r="NH101" s="253"/>
      <c r="NI101" s="253"/>
      <c r="NJ101" s="253"/>
      <c r="NK101" s="253"/>
      <c r="NL101" s="253"/>
      <c r="NM101" s="253"/>
      <c r="NN101" s="253"/>
      <c r="NO101" s="253"/>
      <c r="NP101" s="253"/>
      <c r="NQ101" s="253"/>
      <c r="NR101" s="253"/>
      <c r="NS101" s="253"/>
      <c r="NT101" s="253"/>
      <c r="NU101" s="253"/>
      <c r="NV101" s="253"/>
      <c r="NW101" s="253"/>
      <c r="NX101" s="253"/>
      <c r="NY101" s="253"/>
      <c r="NZ101" s="253"/>
      <c r="OA101" s="253"/>
      <c r="OB101" s="253"/>
      <c r="OC101" s="253"/>
      <c r="OD101" s="253"/>
      <c r="OE101" s="253"/>
      <c r="OF101" s="253"/>
      <c r="OG101" s="253"/>
      <c r="OH101" s="253"/>
      <c r="OI101" s="253"/>
      <c r="OJ101" s="253"/>
      <c r="OK101" s="253"/>
      <c r="OL101" s="253"/>
      <c r="OM101" s="253"/>
      <c r="ON101" s="253"/>
      <c r="OO101" s="253"/>
      <c r="OP101" s="253"/>
      <c r="OQ101" s="253"/>
      <c r="OR101" s="253"/>
      <c r="OS101" s="253"/>
      <c r="OT101" s="253"/>
      <c r="OU101" s="253"/>
      <c r="OV101" s="253"/>
      <c r="OW101" s="253"/>
      <c r="OX101" s="253"/>
      <c r="OY101" s="253"/>
      <c r="OZ101" s="253"/>
      <c r="PA101" s="253"/>
      <c r="PB101" s="253"/>
      <c r="PC101" s="253"/>
      <c r="PD101" s="253"/>
      <c r="PE101" s="253"/>
      <c r="PF101" s="253"/>
      <c r="PG101" s="253"/>
      <c r="PH101" s="253"/>
      <c r="PI101" s="253"/>
      <c r="PJ101" s="253"/>
      <c r="PK101" s="253"/>
      <c r="PL101" s="253"/>
      <c r="PM101" s="253"/>
      <c r="PN101" s="253"/>
      <c r="PO101" s="253"/>
      <c r="PP101" s="253"/>
      <c r="PQ101" s="253"/>
      <c r="PR101" s="253"/>
      <c r="PS101" s="253"/>
      <c r="PT101" s="253"/>
      <c r="PU101" s="253"/>
      <c r="PV101" s="253"/>
      <c r="PW101" s="253"/>
      <c r="PX101" s="253"/>
      <c r="PY101" s="253"/>
      <c r="PZ101" s="253"/>
      <c r="QA101" s="253"/>
      <c r="QB101" s="253"/>
      <c r="QC101" s="253"/>
      <c r="QD101" s="253"/>
      <c r="QE101" s="253"/>
      <c r="QF101" s="253"/>
      <c r="QG101" s="253"/>
      <c r="QH101" s="253"/>
      <c r="QI101" s="253"/>
      <c r="QJ101" s="253"/>
      <c r="QK101" s="253"/>
      <c r="QL101" s="253"/>
      <c r="QM101" s="253"/>
      <c r="QN101" s="253"/>
      <c r="QO101" s="253"/>
      <c r="QP101" s="253"/>
      <c r="QQ101" s="253"/>
      <c r="QR101" s="253"/>
      <c r="QS101" s="253"/>
      <c r="QT101" s="253"/>
      <c r="QU101" s="253"/>
      <c r="QV101" s="253"/>
      <c r="QW101" s="253"/>
      <c r="QX101" s="253"/>
      <c r="QY101" s="253"/>
      <c r="QZ101" s="253"/>
      <c r="RA101" s="253"/>
      <c r="RB101" s="253"/>
      <c r="RC101" s="253"/>
      <c r="RD101" s="253"/>
      <c r="RE101" s="253"/>
      <c r="RF101" s="253"/>
      <c r="RG101" s="253"/>
      <c r="RH101" s="253"/>
      <c r="RI101" s="253"/>
      <c r="RJ101" s="253"/>
      <c r="RK101" s="253"/>
      <c r="RL101" s="253"/>
      <c r="RM101" s="253"/>
      <c r="RN101" s="253"/>
      <c r="RO101" s="253"/>
      <c r="RP101" s="253"/>
      <c r="RQ101" s="253"/>
      <c r="RR101" s="253"/>
      <c r="RS101" s="253"/>
      <c r="RT101" s="253"/>
      <c r="RU101" s="253"/>
      <c r="RV101" s="253"/>
      <c r="RW101" s="253"/>
      <c r="RX101" s="253"/>
      <c r="RY101" s="253"/>
      <c r="RZ101" s="253"/>
      <c r="SA101" s="253"/>
      <c r="SB101" s="253"/>
      <c r="SC101" s="253"/>
      <c r="SD101" s="253"/>
      <c r="SE101" s="253"/>
      <c r="SF101" s="253"/>
      <c r="SG101" s="253"/>
      <c r="SH101" s="253"/>
      <c r="SI101" s="253"/>
      <c r="SJ101" s="253"/>
      <c r="SK101" s="253"/>
      <c r="SL101" s="253"/>
      <c r="SM101" s="253"/>
      <c r="SN101" s="253"/>
      <c r="SO101" s="253"/>
      <c r="SP101" s="253"/>
      <c r="SQ101" s="253"/>
      <c r="SR101" s="253"/>
      <c r="SS101" s="253"/>
      <c r="ST101" s="253"/>
      <c r="SU101" s="253"/>
      <c r="SV101" s="253"/>
      <c r="SW101" s="253"/>
      <c r="SX101" s="253"/>
      <c r="SY101" s="253"/>
      <c r="SZ101" s="253"/>
      <c r="TA101" s="253"/>
      <c r="TB101" s="253"/>
      <c r="TC101" s="253"/>
      <c r="TD101" s="253"/>
      <c r="TE101" s="253"/>
      <c r="TF101" s="253"/>
      <c r="TG101" s="253"/>
      <c r="TH101" s="253"/>
      <c r="TI101" s="253"/>
      <c r="TJ101" s="253"/>
      <c r="TK101" s="253"/>
      <c r="TL101" s="253"/>
      <c r="TM101" s="253"/>
      <c r="TN101" s="253"/>
      <c r="TO101" s="253"/>
      <c r="TP101" s="253"/>
      <c r="TQ101" s="253"/>
      <c r="TR101" s="253"/>
      <c r="TS101" s="253"/>
      <c r="TT101" s="253"/>
      <c r="TU101" s="253"/>
      <c r="TV101" s="253"/>
      <c r="TW101" s="253"/>
      <c r="TX101" s="253"/>
      <c r="TY101" s="253"/>
      <c r="TZ101" s="253"/>
      <c r="UA101" s="253"/>
      <c r="UB101" s="253"/>
      <c r="UC101" s="253"/>
      <c r="UD101" s="253"/>
      <c r="UE101" s="253"/>
      <c r="UF101" s="253"/>
      <c r="UG101" s="253"/>
      <c r="UH101" s="253"/>
      <c r="UI101" s="253"/>
      <c r="UJ101" s="253"/>
      <c r="UK101" s="253"/>
      <c r="UL101" s="253"/>
      <c r="UM101" s="253"/>
      <c r="UN101" s="253"/>
      <c r="UO101" s="253"/>
      <c r="UP101" s="253"/>
      <c r="UQ101" s="253"/>
      <c r="UR101" s="253"/>
      <c r="US101" s="253"/>
      <c r="UT101" s="253"/>
      <c r="UU101" s="253"/>
      <c r="UV101" s="253"/>
      <c r="UW101" s="253"/>
      <c r="UX101" s="253"/>
      <c r="UY101" s="253"/>
      <c r="UZ101" s="253"/>
      <c r="VA101" s="253"/>
      <c r="VB101" s="253"/>
      <c r="VC101" s="253"/>
      <c r="VD101" s="253"/>
      <c r="VE101" s="253"/>
      <c r="VF101" s="253"/>
      <c r="VG101" s="253"/>
      <c r="VH101" s="253"/>
      <c r="VI101" s="253"/>
      <c r="VJ101" s="253"/>
      <c r="VK101" s="253"/>
      <c r="VL101" s="253"/>
      <c r="VM101" s="253"/>
      <c r="VN101" s="253"/>
      <c r="VO101" s="253"/>
      <c r="VP101" s="253"/>
      <c r="VQ101" s="253"/>
      <c r="VR101" s="253"/>
      <c r="VS101" s="253"/>
      <c r="VT101" s="253"/>
      <c r="VU101" s="253"/>
      <c r="VV101" s="253"/>
      <c r="VW101" s="253"/>
      <c r="VX101" s="253"/>
      <c r="VY101" s="253"/>
      <c r="VZ101" s="253"/>
      <c r="WA101" s="253"/>
      <c r="WB101" s="253"/>
      <c r="WC101" s="253"/>
      <c r="WD101" s="253"/>
      <c r="WE101" s="253"/>
      <c r="WF101" s="253"/>
      <c r="WG101" s="253"/>
      <c r="WH101" s="253"/>
      <c r="WI101" s="253"/>
      <c r="WJ101" s="253"/>
      <c r="WK101" s="253"/>
      <c r="WL101" s="253"/>
      <c r="WM101" s="253"/>
      <c r="WN101" s="253"/>
      <c r="WO101" s="253"/>
      <c r="WP101" s="253"/>
      <c r="WQ101" s="253"/>
      <c r="WR101" s="253"/>
      <c r="WS101" s="253"/>
      <c r="WT101" s="253"/>
      <c r="WU101" s="253"/>
      <c r="WV101" s="253"/>
      <c r="WW101" s="253"/>
      <c r="WX101" s="253"/>
      <c r="WY101" s="253"/>
      <c r="WZ101" s="253"/>
      <c r="XA101" s="253"/>
      <c r="XB101" s="253"/>
      <c r="XC101" s="253"/>
      <c r="XD101" s="253"/>
      <c r="XE101" s="253"/>
      <c r="XF101" s="253"/>
      <c r="XG101" s="253"/>
      <c r="XH101" s="253"/>
      <c r="XI101" s="253"/>
      <c r="XJ101" s="253"/>
      <c r="XK101" s="253"/>
      <c r="XL101" s="253"/>
      <c r="XM101" s="253"/>
      <c r="XN101" s="253"/>
      <c r="XO101" s="253"/>
      <c r="XP101" s="253"/>
      <c r="XQ101" s="253"/>
      <c r="XR101" s="253"/>
      <c r="XS101" s="253"/>
      <c r="XT101" s="253"/>
      <c r="XU101" s="253"/>
      <c r="XV101" s="253"/>
      <c r="XW101" s="253"/>
      <c r="XX101" s="253"/>
      <c r="XY101" s="253"/>
      <c r="XZ101" s="253"/>
      <c r="YA101" s="253"/>
      <c r="YB101" s="253"/>
      <c r="YC101" s="253"/>
      <c r="YD101" s="253"/>
      <c r="YE101" s="253"/>
      <c r="YF101" s="253"/>
      <c r="YG101" s="253"/>
      <c r="YH101" s="253"/>
      <c r="YI101" s="253"/>
      <c r="YJ101" s="253"/>
      <c r="YK101" s="253"/>
      <c r="YL101" s="253"/>
      <c r="YM101" s="253"/>
      <c r="YN101" s="253"/>
      <c r="YO101" s="253"/>
      <c r="YP101" s="253"/>
      <c r="YQ101" s="253"/>
      <c r="YR101" s="253"/>
      <c r="YS101" s="253"/>
      <c r="YT101" s="253"/>
      <c r="YU101" s="253"/>
      <c r="YV101" s="253"/>
      <c r="YW101" s="253"/>
      <c r="YX101" s="253"/>
      <c r="YY101" s="253"/>
      <c r="YZ101" s="253"/>
      <c r="ZA101" s="253"/>
      <c r="ZB101" s="253"/>
      <c r="ZC101" s="253"/>
      <c r="ZD101" s="253"/>
      <c r="ZE101" s="253"/>
      <c r="ZF101" s="253"/>
      <c r="ZG101" s="253"/>
      <c r="ZH101" s="253"/>
      <c r="ZI101" s="253"/>
      <c r="ZJ101" s="253"/>
      <c r="ZK101" s="253"/>
      <c r="ZL101" s="253"/>
      <c r="ZM101" s="253"/>
      <c r="ZN101" s="253"/>
      <c r="ZO101" s="253"/>
      <c r="ZP101" s="253"/>
      <c r="ZQ101" s="253"/>
      <c r="ZR101" s="253"/>
      <c r="ZS101" s="253"/>
      <c r="ZT101" s="253"/>
      <c r="ZU101" s="253"/>
      <c r="ZV101" s="253"/>
      <c r="ZW101" s="253"/>
      <c r="ZX101" s="253"/>
      <c r="ZY101" s="253"/>
      <c r="ZZ101" s="253"/>
      <c r="AAA101" s="253"/>
      <c r="AAB101" s="253"/>
      <c r="AAC101" s="253"/>
      <c r="AAD101" s="253"/>
      <c r="AAE101" s="253"/>
      <c r="AAF101" s="253"/>
      <c r="AAG101" s="253"/>
      <c r="AAH101" s="253"/>
      <c r="AAI101" s="253"/>
      <c r="AAJ101" s="253"/>
      <c r="AAK101" s="253"/>
      <c r="AAL101" s="253"/>
      <c r="AAM101" s="253"/>
      <c r="AAN101" s="253"/>
      <c r="AAO101" s="253"/>
      <c r="AAP101" s="253"/>
      <c r="AAQ101" s="253"/>
      <c r="AAR101" s="253"/>
      <c r="AAS101" s="253"/>
      <c r="AAT101" s="253"/>
      <c r="AAU101" s="253"/>
      <c r="AAV101" s="253"/>
      <c r="AAW101" s="253"/>
      <c r="AAX101" s="253"/>
      <c r="AAY101" s="253"/>
      <c r="AAZ101" s="253"/>
      <c r="ABA101" s="253"/>
      <c r="ABB101" s="253"/>
      <c r="ABC101" s="253"/>
      <c r="ABD101" s="253"/>
      <c r="ABE101" s="253"/>
      <c r="ABF101" s="253"/>
      <c r="ABG101" s="253"/>
      <c r="ABH101" s="253"/>
      <c r="ABI101" s="253"/>
      <c r="ABJ101" s="253"/>
      <c r="ABK101" s="253"/>
      <c r="ABL101" s="253"/>
      <c r="ABM101" s="253"/>
      <c r="ABN101" s="253"/>
      <c r="ABO101" s="253"/>
      <c r="ABP101" s="253"/>
      <c r="ABQ101" s="253"/>
      <c r="ABR101" s="253"/>
      <c r="ABS101" s="253"/>
      <c r="ABT101" s="253"/>
      <c r="ABU101" s="253"/>
      <c r="ABV101" s="253"/>
      <c r="ABW101" s="253"/>
      <c r="ABX101" s="253"/>
      <c r="ABY101" s="253"/>
      <c r="ABZ101" s="253"/>
      <c r="ACA101" s="253"/>
      <c r="ACB101" s="253"/>
      <c r="ACC101" s="253"/>
      <c r="ACD101" s="253"/>
      <c r="ACE101" s="253"/>
      <c r="ACF101" s="253"/>
      <c r="ACG101" s="253"/>
      <c r="ACH101" s="253"/>
      <c r="ACI101" s="253"/>
      <c r="ACJ101" s="253"/>
      <c r="ACK101" s="253"/>
      <c r="ACL101" s="253"/>
      <c r="ACM101" s="253"/>
      <c r="ACN101" s="253"/>
      <c r="ACO101" s="253"/>
      <c r="ACP101" s="253"/>
      <c r="ACQ101" s="253"/>
      <c r="ACR101" s="253"/>
      <c r="ACS101" s="253"/>
      <c r="ACT101" s="253"/>
      <c r="ACU101" s="253"/>
      <c r="ACV101" s="253"/>
      <c r="ACW101" s="253"/>
      <c r="ACX101" s="253"/>
      <c r="ACY101" s="253"/>
      <c r="ACZ101" s="253"/>
      <c r="ADA101" s="253"/>
      <c r="ADB101" s="253"/>
      <c r="ADC101" s="253"/>
      <c r="ADD101" s="253"/>
      <c r="ADE101" s="253"/>
      <c r="ADF101" s="253"/>
      <c r="ADG101" s="253"/>
      <c r="ADH101" s="253"/>
      <c r="ADI101" s="253"/>
      <c r="ADJ101" s="253"/>
      <c r="ADK101" s="253"/>
      <c r="ADL101" s="253"/>
      <c r="ADM101" s="253"/>
      <c r="ADN101" s="253"/>
      <c r="ADO101" s="253"/>
      <c r="ADP101" s="253"/>
      <c r="ADQ101" s="253"/>
      <c r="ADR101" s="253"/>
      <c r="ADS101" s="253"/>
      <c r="ADT101" s="253"/>
      <c r="ADU101" s="253"/>
      <c r="ADV101" s="253"/>
      <c r="ADW101" s="253"/>
      <c r="ADX101" s="253"/>
      <c r="ADY101" s="253"/>
      <c r="ADZ101" s="253"/>
      <c r="AEA101" s="253"/>
      <c r="AEB101" s="253"/>
      <c r="AEC101" s="253"/>
      <c r="AED101" s="253"/>
      <c r="AEE101" s="253"/>
      <c r="AEF101" s="253"/>
      <c r="AEG101" s="253"/>
      <c r="AEH101" s="253"/>
      <c r="AEI101" s="253"/>
      <c r="AEJ101" s="253"/>
      <c r="AEK101" s="253"/>
      <c r="AEL101" s="253"/>
      <c r="AEM101" s="253"/>
      <c r="AEN101" s="253"/>
      <c r="AEO101" s="253"/>
      <c r="AEP101" s="253"/>
      <c r="AEQ101" s="253"/>
      <c r="AER101" s="253"/>
      <c r="AES101" s="253"/>
      <c r="AET101" s="253"/>
      <c r="AEU101" s="253"/>
      <c r="AEV101" s="253"/>
      <c r="AEW101" s="253"/>
      <c r="AEX101" s="253"/>
      <c r="AEY101" s="253"/>
      <c r="AEZ101" s="253"/>
      <c r="AFA101" s="253"/>
      <c r="AFB101" s="253"/>
      <c r="AFC101" s="253"/>
      <c r="AFD101" s="253"/>
      <c r="AFE101" s="253"/>
      <c r="AFF101" s="253"/>
      <c r="AFG101" s="253"/>
      <c r="AFH101" s="253"/>
      <c r="AFI101" s="253"/>
      <c r="AFJ101" s="253"/>
      <c r="AFK101" s="253"/>
      <c r="AFL101" s="253"/>
      <c r="AFM101" s="253"/>
      <c r="AFN101" s="253"/>
      <c r="AFO101" s="253"/>
      <c r="AFP101" s="253"/>
      <c r="AFQ101" s="253"/>
      <c r="AFR101" s="253"/>
      <c r="AFS101" s="253"/>
      <c r="AFT101" s="253"/>
      <c r="AFU101" s="253"/>
      <c r="AFV101" s="253"/>
      <c r="AFW101" s="253"/>
      <c r="AFX101" s="253"/>
      <c r="AFY101" s="253"/>
      <c r="AFZ101" s="253"/>
      <c r="AGA101" s="253"/>
      <c r="AGB101" s="253"/>
      <c r="AGC101" s="253"/>
      <c r="AGD101" s="253"/>
      <c r="AGE101" s="253"/>
      <c r="AGF101" s="253"/>
      <c r="AGG101" s="253"/>
      <c r="AGH101" s="253"/>
      <c r="AGI101" s="253"/>
      <c r="AGJ101" s="253"/>
      <c r="AGK101" s="253"/>
      <c r="AGL101" s="253"/>
      <c r="AGM101" s="253"/>
      <c r="AGN101" s="253"/>
      <c r="AGO101" s="253"/>
      <c r="AGP101" s="253"/>
      <c r="AGQ101" s="253"/>
      <c r="AGR101" s="253"/>
      <c r="AGS101" s="253"/>
      <c r="AGT101" s="253"/>
      <c r="AGU101" s="253"/>
      <c r="AGV101" s="253"/>
      <c r="AGW101" s="253"/>
      <c r="AGX101" s="253"/>
      <c r="AGY101" s="253"/>
      <c r="AGZ101" s="253"/>
      <c r="AHA101" s="253"/>
      <c r="AHB101" s="253"/>
      <c r="AHC101" s="253"/>
      <c r="AHD101" s="253"/>
      <c r="AHE101" s="253"/>
      <c r="AHF101" s="253"/>
      <c r="AHG101" s="253"/>
      <c r="AHH101" s="253"/>
      <c r="AHI101" s="253"/>
      <c r="AHJ101" s="253"/>
      <c r="AHK101" s="253"/>
      <c r="AHL101" s="253"/>
      <c r="AHM101" s="253"/>
      <c r="AHN101" s="253"/>
      <c r="AHO101" s="253"/>
      <c r="AHP101" s="253"/>
      <c r="AHQ101" s="253"/>
      <c r="AHR101" s="253"/>
      <c r="AHS101" s="253"/>
      <c r="AHT101" s="253"/>
      <c r="AHU101" s="253"/>
      <c r="AHV101" s="253"/>
      <c r="AHW101" s="253"/>
      <c r="AHX101" s="253"/>
      <c r="AHY101" s="253"/>
      <c r="AHZ101" s="253"/>
      <c r="AIA101" s="253"/>
      <c r="AIB101" s="253"/>
      <c r="AIC101" s="253"/>
      <c r="AID101" s="253"/>
      <c r="AIE101" s="253"/>
      <c r="AIF101" s="253"/>
      <c r="AIG101" s="253"/>
      <c r="AIH101" s="253"/>
      <c r="AII101" s="253"/>
      <c r="AIJ101" s="253"/>
      <c r="AIK101" s="253"/>
      <c r="AIL101" s="253"/>
      <c r="AIM101" s="253"/>
      <c r="AIN101" s="253"/>
      <c r="AIO101" s="253"/>
      <c r="AIP101" s="253"/>
      <c r="AIQ101" s="253"/>
      <c r="AIR101" s="253"/>
      <c r="AIS101" s="253"/>
      <c r="AIT101" s="253"/>
      <c r="AIU101" s="253"/>
      <c r="AIV101" s="253"/>
      <c r="AIW101" s="253"/>
      <c r="AIX101" s="253"/>
      <c r="AIY101" s="253"/>
      <c r="AIZ101" s="253"/>
      <c r="AJA101" s="253"/>
      <c r="AJB101" s="253"/>
      <c r="AJC101" s="253"/>
      <c r="AJD101" s="253"/>
      <c r="AJE101" s="253"/>
      <c r="AJF101" s="253"/>
      <c r="AJG101" s="253"/>
      <c r="AJH101" s="253"/>
      <c r="AJI101" s="253"/>
      <c r="AJJ101" s="253"/>
      <c r="AJK101" s="253"/>
      <c r="AJL101" s="253"/>
      <c r="AJM101" s="253"/>
      <c r="AJN101" s="253"/>
      <c r="AJO101" s="253"/>
      <c r="AJP101" s="253"/>
      <c r="AJQ101" s="253"/>
      <c r="AJR101" s="253"/>
      <c r="AJS101" s="253"/>
      <c r="AJT101" s="253"/>
      <c r="AJU101" s="253"/>
      <c r="AJV101" s="253"/>
      <c r="AJW101" s="253"/>
      <c r="AJX101" s="253"/>
      <c r="AJY101" s="253"/>
      <c r="AJZ101" s="253"/>
      <c r="AKA101" s="253"/>
      <c r="AKB101" s="253"/>
      <c r="AKC101" s="253"/>
      <c r="AKD101" s="253"/>
      <c r="AKE101" s="253"/>
      <c r="AKF101" s="253"/>
      <c r="AKG101" s="253"/>
      <c r="AKH101" s="253"/>
      <c r="AKI101" s="253"/>
      <c r="AKJ101" s="253"/>
      <c r="AKK101" s="253"/>
      <c r="AKL101" s="253"/>
      <c r="AKM101" s="253"/>
      <c r="AKN101" s="253"/>
      <c r="AKO101" s="253"/>
      <c r="AKP101" s="253"/>
      <c r="AKQ101" s="253"/>
      <c r="AKR101" s="253"/>
      <c r="AKS101" s="253"/>
      <c r="AKT101" s="253"/>
      <c r="AKU101" s="253"/>
      <c r="AKV101" s="253"/>
      <c r="AKW101" s="253"/>
      <c r="AKX101" s="253"/>
      <c r="AKY101" s="253"/>
      <c r="AKZ101" s="253"/>
      <c r="ALA101" s="253"/>
      <c r="ALB101" s="253"/>
      <c r="ALC101" s="253"/>
      <c r="ALD101" s="253"/>
      <c r="ALE101" s="253"/>
      <c r="ALF101" s="253"/>
      <c r="ALG101" s="253"/>
      <c r="ALH101" s="253"/>
      <c r="ALI101" s="253"/>
      <c r="ALJ101" s="253"/>
      <c r="ALK101" s="253"/>
      <c r="ALL101" s="253"/>
      <c r="ALM101" s="253"/>
      <c r="ALN101" s="253"/>
      <c r="ALO101" s="253"/>
      <c r="ALP101" s="253"/>
      <c r="ALQ101" s="253"/>
      <c r="ALR101" s="253"/>
      <c r="ALS101" s="253"/>
      <c r="ALT101" s="253"/>
      <c r="ALU101" s="253"/>
      <c r="ALV101" s="253"/>
      <c r="ALW101" s="253"/>
      <c r="ALX101" s="253"/>
      <c r="ALY101" s="253"/>
      <c r="ALZ101" s="253"/>
      <c r="AMA101" s="253"/>
      <c r="AMB101" s="253"/>
      <c r="AMC101" s="253"/>
      <c r="AMD101" s="253"/>
      <c r="AME101" s="253"/>
      <c r="AMF101" s="253"/>
      <c r="AMG101" s="253"/>
      <c r="AMH101" s="253"/>
      <c r="AMI101" s="253"/>
      <c r="AMJ101" s="253"/>
    </row>
    <row r="102" spans="1:1024" s="252" customFormat="1" ht="11.25">
      <c r="A102" s="264" t="s">
        <v>213</v>
      </c>
      <c r="B102" s="293" t="e">
        <f>B45/(B8+B9)</f>
        <v>#DIV/0!</v>
      </c>
      <c r="C102" s="293" t="e">
        <f>C45/(C8+C9)</f>
        <v>#DIV/0!</v>
      </c>
      <c r="D102" s="293" t="e">
        <f>D45/(D8+D9)</f>
        <v>#DIV/0!</v>
      </c>
      <c r="F102" s="253"/>
      <c r="G102" s="253"/>
      <c r="H102" s="253"/>
      <c r="I102" s="253"/>
      <c r="J102" s="253"/>
      <c r="K102" s="253"/>
      <c r="L102" s="253"/>
      <c r="M102" s="253"/>
      <c r="N102" s="253"/>
      <c r="O102" s="253"/>
      <c r="P102" s="253"/>
      <c r="Q102" s="253"/>
      <c r="R102" s="253"/>
      <c r="S102" s="253"/>
      <c r="T102" s="253"/>
      <c r="U102" s="253"/>
      <c r="V102" s="253"/>
      <c r="W102" s="253"/>
      <c r="X102" s="253"/>
      <c r="Y102" s="253"/>
      <c r="Z102" s="253"/>
      <c r="AA102" s="253"/>
      <c r="AB102" s="253"/>
      <c r="AC102" s="253"/>
      <c r="AD102" s="253"/>
      <c r="AE102" s="253"/>
      <c r="AF102" s="253"/>
      <c r="AG102" s="253"/>
      <c r="AH102" s="253"/>
      <c r="AI102" s="253"/>
      <c r="AJ102" s="253"/>
      <c r="AK102" s="253"/>
      <c r="AL102" s="253"/>
      <c r="AM102" s="253"/>
      <c r="AN102" s="253"/>
      <c r="AO102" s="253"/>
      <c r="AP102" s="253"/>
      <c r="AQ102" s="253"/>
      <c r="AR102" s="253"/>
      <c r="AS102" s="253"/>
      <c r="AT102" s="253"/>
      <c r="AU102" s="253"/>
      <c r="AV102" s="253"/>
      <c r="AW102" s="253"/>
      <c r="AX102" s="253"/>
      <c r="AY102" s="253"/>
      <c r="AZ102" s="253"/>
      <c r="BA102" s="253"/>
      <c r="BB102" s="253"/>
      <c r="BC102" s="253"/>
      <c r="BD102" s="253"/>
      <c r="BE102" s="253"/>
      <c r="BF102" s="253"/>
      <c r="BG102" s="253"/>
      <c r="BH102" s="253"/>
      <c r="BI102" s="253"/>
      <c r="BJ102" s="253"/>
      <c r="BK102" s="253"/>
      <c r="BL102" s="253"/>
      <c r="BM102" s="253"/>
      <c r="BN102" s="253"/>
      <c r="BO102" s="253"/>
      <c r="BP102" s="253"/>
      <c r="BQ102" s="253"/>
      <c r="BR102" s="253"/>
      <c r="BS102" s="253"/>
      <c r="BT102" s="253"/>
      <c r="BU102" s="253"/>
      <c r="BV102" s="253"/>
      <c r="BW102" s="253"/>
      <c r="BX102" s="253"/>
      <c r="BY102" s="253"/>
      <c r="BZ102" s="253"/>
      <c r="CA102" s="253"/>
      <c r="CB102" s="253"/>
      <c r="CC102" s="253"/>
      <c r="CD102" s="253"/>
      <c r="CE102" s="253"/>
      <c r="CF102" s="253"/>
      <c r="CG102" s="253"/>
      <c r="CH102" s="253"/>
      <c r="CI102" s="253"/>
      <c r="CJ102" s="253"/>
      <c r="CK102" s="253"/>
      <c r="CL102" s="253"/>
      <c r="CM102" s="253"/>
      <c r="CN102" s="253"/>
      <c r="CO102" s="253"/>
      <c r="CP102" s="253"/>
      <c r="CQ102" s="253"/>
      <c r="CR102" s="253"/>
      <c r="CS102" s="253"/>
      <c r="CT102" s="253"/>
      <c r="CU102" s="253"/>
      <c r="CV102" s="253"/>
      <c r="CW102" s="253"/>
      <c r="CX102" s="253"/>
      <c r="CY102" s="253"/>
      <c r="CZ102" s="253"/>
      <c r="DA102" s="253"/>
      <c r="DB102" s="253"/>
      <c r="DC102" s="253"/>
      <c r="DD102" s="253"/>
      <c r="DE102" s="253"/>
      <c r="DF102" s="253"/>
      <c r="DG102" s="253"/>
      <c r="DH102" s="253"/>
      <c r="DI102" s="253"/>
      <c r="DJ102" s="253"/>
      <c r="DK102" s="253"/>
      <c r="DL102" s="253"/>
      <c r="DM102" s="253"/>
      <c r="DN102" s="253"/>
      <c r="DO102" s="253"/>
      <c r="DP102" s="253"/>
      <c r="DQ102" s="253"/>
      <c r="DR102" s="253"/>
      <c r="DS102" s="253"/>
      <c r="DT102" s="253"/>
      <c r="DU102" s="253"/>
      <c r="DV102" s="253"/>
      <c r="DW102" s="253"/>
      <c r="DX102" s="253"/>
      <c r="DY102" s="253"/>
      <c r="DZ102" s="253"/>
      <c r="EA102" s="253"/>
      <c r="EB102" s="253"/>
      <c r="EC102" s="253"/>
      <c r="ED102" s="253"/>
      <c r="EE102" s="253"/>
      <c r="EF102" s="253"/>
      <c r="EG102" s="253"/>
      <c r="EH102" s="253"/>
      <c r="EI102" s="253"/>
      <c r="EJ102" s="253"/>
      <c r="EK102" s="253"/>
      <c r="EL102" s="253"/>
      <c r="EM102" s="253"/>
      <c r="EN102" s="253"/>
      <c r="EO102" s="253"/>
      <c r="EP102" s="253"/>
      <c r="EQ102" s="253"/>
      <c r="ER102" s="253"/>
      <c r="ES102" s="253"/>
      <c r="ET102" s="253"/>
      <c r="EU102" s="253"/>
      <c r="EV102" s="253"/>
      <c r="EW102" s="253"/>
      <c r="EX102" s="253"/>
      <c r="EY102" s="253"/>
      <c r="EZ102" s="253"/>
      <c r="FA102" s="253"/>
      <c r="FB102" s="253"/>
      <c r="FC102" s="253"/>
      <c r="FD102" s="253"/>
      <c r="FE102" s="253"/>
      <c r="FF102" s="253"/>
      <c r="FG102" s="253"/>
      <c r="FH102" s="253"/>
      <c r="FI102" s="253"/>
      <c r="FJ102" s="253"/>
      <c r="FK102" s="253"/>
      <c r="FL102" s="253"/>
      <c r="FM102" s="253"/>
      <c r="FN102" s="253"/>
      <c r="FO102" s="253"/>
      <c r="FP102" s="253"/>
      <c r="FQ102" s="253"/>
      <c r="FR102" s="253"/>
      <c r="FS102" s="253"/>
      <c r="FT102" s="253"/>
      <c r="FU102" s="253"/>
      <c r="FV102" s="253"/>
      <c r="FW102" s="253"/>
      <c r="FX102" s="253"/>
      <c r="FY102" s="253"/>
      <c r="FZ102" s="253"/>
      <c r="GA102" s="253"/>
      <c r="GB102" s="253"/>
      <c r="GC102" s="253"/>
      <c r="GD102" s="253"/>
      <c r="GE102" s="253"/>
      <c r="GF102" s="253"/>
      <c r="GG102" s="253"/>
      <c r="GH102" s="253"/>
      <c r="GI102" s="253"/>
      <c r="GJ102" s="253"/>
      <c r="GK102" s="253"/>
      <c r="GL102" s="253"/>
      <c r="GM102" s="253"/>
      <c r="GN102" s="253"/>
      <c r="GO102" s="253"/>
      <c r="GP102" s="253"/>
      <c r="GQ102" s="253"/>
      <c r="GR102" s="253"/>
      <c r="GS102" s="253"/>
      <c r="GT102" s="253"/>
      <c r="GU102" s="253"/>
      <c r="GV102" s="253"/>
      <c r="GW102" s="253"/>
      <c r="GX102" s="253"/>
      <c r="GY102" s="253"/>
      <c r="GZ102" s="253"/>
      <c r="HA102" s="253"/>
      <c r="HB102" s="253"/>
      <c r="HC102" s="253"/>
      <c r="HD102" s="253"/>
      <c r="HE102" s="253"/>
      <c r="HF102" s="253"/>
      <c r="HG102" s="253"/>
      <c r="HH102" s="253"/>
      <c r="HI102" s="253"/>
      <c r="HJ102" s="253"/>
      <c r="HK102" s="253"/>
      <c r="HL102" s="253"/>
      <c r="HM102" s="253"/>
      <c r="HN102" s="253"/>
      <c r="HO102" s="253"/>
      <c r="HP102" s="253"/>
      <c r="HQ102" s="253"/>
      <c r="HR102" s="253"/>
      <c r="HS102" s="253"/>
      <c r="HT102" s="253"/>
      <c r="HU102" s="253"/>
      <c r="HV102" s="253"/>
      <c r="HW102" s="253"/>
      <c r="HX102" s="253"/>
      <c r="HY102" s="253"/>
      <c r="HZ102" s="253"/>
      <c r="IA102" s="253"/>
      <c r="IB102" s="253"/>
      <c r="IC102" s="253"/>
      <c r="ID102" s="253"/>
      <c r="IE102" s="253"/>
      <c r="IF102" s="253"/>
      <c r="IG102" s="253"/>
      <c r="IH102" s="253"/>
      <c r="II102" s="253"/>
      <c r="IJ102" s="253"/>
      <c r="IK102" s="253"/>
      <c r="IL102" s="253"/>
      <c r="IM102" s="253"/>
      <c r="IN102" s="253"/>
      <c r="IO102" s="253"/>
      <c r="IP102" s="253"/>
      <c r="IQ102" s="253"/>
      <c r="IR102" s="253"/>
      <c r="IS102" s="253"/>
      <c r="IT102" s="253"/>
      <c r="IU102" s="253"/>
      <c r="IV102" s="253"/>
      <c r="IW102" s="253"/>
      <c r="IX102" s="253"/>
      <c r="IY102" s="253"/>
      <c r="IZ102" s="253"/>
      <c r="JA102" s="253"/>
      <c r="JB102" s="253"/>
      <c r="JC102" s="253"/>
      <c r="JD102" s="253"/>
      <c r="JE102" s="253"/>
      <c r="JF102" s="253"/>
      <c r="JG102" s="253"/>
      <c r="JH102" s="253"/>
      <c r="JI102" s="253"/>
      <c r="JJ102" s="253"/>
      <c r="JK102" s="253"/>
      <c r="JL102" s="253"/>
      <c r="JM102" s="253"/>
      <c r="JN102" s="253"/>
      <c r="JO102" s="253"/>
      <c r="JP102" s="253"/>
      <c r="JQ102" s="253"/>
      <c r="JR102" s="253"/>
      <c r="JS102" s="253"/>
      <c r="JT102" s="253"/>
      <c r="JU102" s="253"/>
      <c r="JV102" s="253"/>
      <c r="JW102" s="253"/>
      <c r="JX102" s="253"/>
      <c r="JY102" s="253"/>
      <c r="JZ102" s="253"/>
      <c r="KA102" s="253"/>
      <c r="KB102" s="253"/>
      <c r="KC102" s="253"/>
      <c r="KD102" s="253"/>
      <c r="KE102" s="253"/>
      <c r="KF102" s="253"/>
      <c r="KG102" s="253"/>
      <c r="KH102" s="253"/>
      <c r="KI102" s="253"/>
      <c r="KJ102" s="253"/>
      <c r="KK102" s="253"/>
      <c r="KL102" s="253"/>
      <c r="KM102" s="253"/>
      <c r="KN102" s="253"/>
      <c r="KO102" s="253"/>
      <c r="KP102" s="253"/>
      <c r="KQ102" s="253"/>
      <c r="KR102" s="253"/>
      <c r="KS102" s="253"/>
      <c r="KT102" s="253"/>
      <c r="KU102" s="253"/>
      <c r="KV102" s="253"/>
      <c r="KW102" s="253"/>
      <c r="KX102" s="253"/>
      <c r="KY102" s="253"/>
      <c r="KZ102" s="253"/>
      <c r="LA102" s="253"/>
      <c r="LB102" s="253"/>
      <c r="LC102" s="253"/>
      <c r="LD102" s="253"/>
      <c r="LE102" s="253"/>
      <c r="LF102" s="253"/>
      <c r="LG102" s="253"/>
      <c r="LH102" s="253"/>
      <c r="LI102" s="253"/>
      <c r="LJ102" s="253"/>
      <c r="LK102" s="253"/>
      <c r="LL102" s="253"/>
      <c r="LM102" s="253"/>
      <c r="LN102" s="253"/>
      <c r="LO102" s="253"/>
      <c r="LP102" s="253"/>
      <c r="LQ102" s="253"/>
      <c r="LR102" s="253"/>
      <c r="LS102" s="253"/>
      <c r="LT102" s="253"/>
      <c r="LU102" s="253"/>
      <c r="LV102" s="253"/>
      <c r="LW102" s="253"/>
      <c r="LX102" s="253"/>
      <c r="LY102" s="253"/>
      <c r="LZ102" s="253"/>
      <c r="MA102" s="253"/>
      <c r="MB102" s="253"/>
      <c r="MC102" s="253"/>
      <c r="MD102" s="253"/>
      <c r="ME102" s="253"/>
      <c r="MF102" s="253"/>
      <c r="MG102" s="253"/>
      <c r="MH102" s="253"/>
      <c r="MI102" s="253"/>
      <c r="MJ102" s="253"/>
      <c r="MK102" s="253"/>
      <c r="ML102" s="253"/>
      <c r="MM102" s="253"/>
      <c r="MN102" s="253"/>
      <c r="MO102" s="253"/>
      <c r="MP102" s="253"/>
      <c r="MQ102" s="253"/>
      <c r="MR102" s="253"/>
      <c r="MS102" s="253"/>
      <c r="MT102" s="253"/>
      <c r="MU102" s="253"/>
      <c r="MV102" s="253"/>
      <c r="MW102" s="253"/>
      <c r="MX102" s="253"/>
      <c r="MY102" s="253"/>
      <c r="MZ102" s="253"/>
      <c r="NA102" s="253"/>
      <c r="NB102" s="253"/>
      <c r="NC102" s="253"/>
      <c r="ND102" s="253"/>
      <c r="NE102" s="253"/>
      <c r="NF102" s="253"/>
      <c r="NG102" s="253"/>
      <c r="NH102" s="253"/>
      <c r="NI102" s="253"/>
      <c r="NJ102" s="253"/>
      <c r="NK102" s="253"/>
      <c r="NL102" s="253"/>
      <c r="NM102" s="253"/>
      <c r="NN102" s="253"/>
      <c r="NO102" s="253"/>
      <c r="NP102" s="253"/>
      <c r="NQ102" s="253"/>
      <c r="NR102" s="253"/>
      <c r="NS102" s="253"/>
      <c r="NT102" s="253"/>
      <c r="NU102" s="253"/>
      <c r="NV102" s="253"/>
      <c r="NW102" s="253"/>
      <c r="NX102" s="253"/>
      <c r="NY102" s="253"/>
      <c r="NZ102" s="253"/>
      <c r="OA102" s="253"/>
      <c r="OB102" s="253"/>
      <c r="OC102" s="253"/>
      <c r="OD102" s="253"/>
      <c r="OE102" s="253"/>
      <c r="OF102" s="253"/>
      <c r="OG102" s="253"/>
      <c r="OH102" s="253"/>
      <c r="OI102" s="253"/>
      <c r="OJ102" s="253"/>
      <c r="OK102" s="253"/>
      <c r="OL102" s="253"/>
      <c r="OM102" s="253"/>
      <c r="ON102" s="253"/>
      <c r="OO102" s="253"/>
      <c r="OP102" s="253"/>
      <c r="OQ102" s="253"/>
      <c r="OR102" s="253"/>
      <c r="OS102" s="253"/>
      <c r="OT102" s="253"/>
      <c r="OU102" s="253"/>
      <c r="OV102" s="253"/>
      <c r="OW102" s="253"/>
      <c r="OX102" s="253"/>
      <c r="OY102" s="253"/>
      <c r="OZ102" s="253"/>
      <c r="PA102" s="253"/>
      <c r="PB102" s="253"/>
      <c r="PC102" s="253"/>
      <c r="PD102" s="253"/>
      <c r="PE102" s="253"/>
      <c r="PF102" s="253"/>
      <c r="PG102" s="253"/>
      <c r="PH102" s="253"/>
      <c r="PI102" s="253"/>
      <c r="PJ102" s="253"/>
      <c r="PK102" s="253"/>
      <c r="PL102" s="253"/>
      <c r="PM102" s="253"/>
      <c r="PN102" s="253"/>
      <c r="PO102" s="253"/>
      <c r="PP102" s="253"/>
      <c r="PQ102" s="253"/>
      <c r="PR102" s="253"/>
      <c r="PS102" s="253"/>
      <c r="PT102" s="253"/>
      <c r="PU102" s="253"/>
      <c r="PV102" s="253"/>
      <c r="PW102" s="253"/>
      <c r="PX102" s="253"/>
      <c r="PY102" s="253"/>
      <c r="PZ102" s="253"/>
      <c r="QA102" s="253"/>
      <c r="QB102" s="253"/>
      <c r="QC102" s="253"/>
      <c r="QD102" s="253"/>
      <c r="QE102" s="253"/>
      <c r="QF102" s="253"/>
      <c r="QG102" s="253"/>
      <c r="QH102" s="253"/>
      <c r="QI102" s="253"/>
      <c r="QJ102" s="253"/>
      <c r="QK102" s="253"/>
      <c r="QL102" s="253"/>
      <c r="QM102" s="253"/>
      <c r="QN102" s="253"/>
      <c r="QO102" s="253"/>
      <c r="QP102" s="253"/>
      <c r="QQ102" s="253"/>
      <c r="QR102" s="253"/>
      <c r="QS102" s="253"/>
      <c r="QT102" s="253"/>
      <c r="QU102" s="253"/>
      <c r="QV102" s="253"/>
      <c r="QW102" s="253"/>
      <c r="QX102" s="253"/>
      <c r="QY102" s="253"/>
      <c r="QZ102" s="253"/>
      <c r="RA102" s="253"/>
      <c r="RB102" s="253"/>
      <c r="RC102" s="253"/>
      <c r="RD102" s="253"/>
      <c r="RE102" s="253"/>
      <c r="RF102" s="253"/>
      <c r="RG102" s="253"/>
      <c r="RH102" s="253"/>
      <c r="RI102" s="253"/>
      <c r="RJ102" s="253"/>
      <c r="RK102" s="253"/>
      <c r="RL102" s="253"/>
      <c r="RM102" s="253"/>
      <c r="RN102" s="253"/>
      <c r="RO102" s="253"/>
      <c r="RP102" s="253"/>
      <c r="RQ102" s="253"/>
      <c r="RR102" s="253"/>
      <c r="RS102" s="253"/>
      <c r="RT102" s="253"/>
      <c r="RU102" s="253"/>
      <c r="RV102" s="253"/>
      <c r="RW102" s="253"/>
      <c r="RX102" s="253"/>
      <c r="RY102" s="253"/>
      <c r="RZ102" s="253"/>
      <c r="SA102" s="253"/>
      <c r="SB102" s="253"/>
      <c r="SC102" s="253"/>
      <c r="SD102" s="253"/>
      <c r="SE102" s="253"/>
      <c r="SF102" s="253"/>
      <c r="SG102" s="253"/>
      <c r="SH102" s="253"/>
      <c r="SI102" s="253"/>
      <c r="SJ102" s="253"/>
      <c r="SK102" s="253"/>
      <c r="SL102" s="253"/>
      <c r="SM102" s="253"/>
      <c r="SN102" s="253"/>
      <c r="SO102" s="253"/>
      <c r="SP102" s="253"/>
      <c r="SQ102" s="253"/>
      <c r="SR102" s="253"/>
      <c r="SS102" s="253"/>
      <c r="ST102" s="253"/>
      <c r="SU102" s="253"/>
      <c r="SV102" s="253"/>
      <c r="SW102" s="253"/>
      <c r="SX102" s="253"/>
      <c r="SY102" s="253"/>
      <c r="SZ102" s="253"/>
      <c r="TA102" s="253"/>
      <c r="TB102" s="253"/>
      <c r="TC102" s="253"/>
      <c r="TD102" s="253"/>
      <c r="TE102" s="253"/>
      <c r="TF102" s="253"/>
      <c r="TG102" s="253"/>
      <c r="TH102" s="253"/>
      <c r="TI102" s="253"/>
      <c r="TJ102" s="253"/>
      <c r="TK102" s="253"/>
      <c r="TL102" s="253"/>
      <c r="TM102" s="253"/>
      <c r="TN102" s="253"/>
      <c r="TO102" s="253"/>
      <c r="TP102" s="253"/>
      <c r="TQ102" s="253"/>
      <c r="TR102" s="253"/>
      <c r="TS102" s="253"/>
      <c r="TT102" s="253"/>
      <c r="TU102" s="253"/>
      <c r="TV102" s="253"/>
      <c r="TW102" s="253"/>
      <c r="TX102" s="253"/>
      <c r="TY102" s="253"/>
      <c r="TZ102" s="253"/>
      <c r="UA102" s="253"/>
      <c r="UB102" s="253"/>
      <c r="UC102" s="253"/>
      <c r="UD102" s="253"/>
      <c r="UE102" s="253"/>
      <c r="UF102" s="253"/>
      <c r="UG102" s="253"/>
      <c r="UH102" s="253"/>
      <c r="UI102" s="253"/>
      <c r="UJ102" s="253"/>
      <c r="UK102" s="253"/>
      <c r="UL102" s="253"/>
      <c r="UM102" s="253"/>
      <c r="UN102" s="253"/>
      <c r="UO102" s="253"/>
      <c r="UP102" s="253"/>
      <c r="UQ102" s="253"/>
      <c r="UR102" s="253"/>
      <c r="US102" s="253"/>
      <c r="UT102" s="253"/>
      <c r="UU102" s="253"/>
      <c r="UV102" s="253"/>
      <c r="UW102" s="253"/>
      <c r="UX102" s="253"/>
      <c r="UY102" s="253"/>
      <c r="UZ102" s="253"/>
      <c r="VA102" s="253"/>
      <c r="VB102" s="253"/>
      <c r="VC102" s="253"/>
      <c r="VD102" s="253"/>
      <c r="VE102" s="253"/>
      <c r="VF102" s="253"/>
      <c r="VG102" s="253"/>
      <c r="VH102" s="253"/>
      <c r="VI102" s="253"/>
      <c r="VJ102" s="253"/>
      <c r="VK102" s="253"/>
      <c r="VL102" s="253"/>
      <c r="VM102" s="253"/>
      <c r="VN102" s="253"/>
      <c r="VO102" s="253"/>
      <c r="VP102" s="253"/>
      <c r="VQ102" s="253"/>
      <c r="VR102" s="253"/>
      <c r="VS102" s="253"/>
      <c r="VT102" s="253"/>
      <c r="VU102" s="253"/>
      <c r="VV102" s="253"/>
      <c r="VW102" s="253"/>
      <c r="VX102" s="253"/>
      <c r="VY102" s="253"/>
      <c r="VZ102" s="253"/>
      <c r="WA102" s="253"/>
      <c r="WB102" s="253"/>
      <c r="WC102" s="253"/>
      <c r="WD102" s="253"/>
      <c r="WE102" s="253"/>
      <c r="WF102" s="253"/>
      <c r="WG102" s="253"/>
      <c r="WH102" s="253"/>
      <c r="WI102" s="253"/>
      <c r="WJ102" s="253"/>
      <c r="WK102" s="253"/>
      <c r="WL102" s="253"/>
      <c r="WM102" s="253"/>
      <c r="WN102" s="253"/>
      <c r="WO102" s="253"/>
      <c r="WP102" s="253"/>
      <c r="WQ102" s="253"/>
      <c r="WR102" s="253"/>
      <c r="WS102" s="253"/>
      <c r="WT102" s="253"/>
      <c r="WU102" s="253"/>
      <c r="WV102" s="253"/>
      <c r="WW102" s="253"/>
      <c r="WX102" s="253"/>
      <c r="WY102" s="253"/>
      <c r="WZ102" s="253"/>
      <c r="XA102" s="253"/>
      <c r="XB102" s="253"/>
      <c r="XC102" s="253"/>
      <c r="XD102" s="253"/>
      <c r="XE102" s="253"/>
      <c r="XF102" s="253"/>
      <c r="XG102" s="253"/>
      <c r="XH102" s="253"/>
      <c r="XI102" s="253"/>
      <c r="XJ102" s="253"/>
      <c r="XK102" s="253"/>
      <c r="XL102" s="253"/>
      <c r="XM102" s="253"/>
      <c r="XN102" s="253"/>
      <c r="XO102" s="253"/>
      <c r="XP102" s="253"/>
      <c r="XQ102" s="253"/>
      <c r="XR102" s="253"/>
      <c r="XS102" s="253"/>
      <c r="XT102" s="253"/>
      <c r="XU102" s="253"/>
      <c r="XV102" s="253"/>
      <c r="XW102" s="253"/>
      <c r="XX102" s="253"/>
      <c r="XY102" s="253"/>
      <c r="XZ102" s="253"/>
      <c r="YA102" s="253"/>
      <c r="YB102" s="253"/>
      <c r="YC102" s="253"/>
      <c r="YD102" s="253"/>
      <c r="YE102" s="253"/>
      <c r="YF102" s="253"/>
      <c r="YG102" s="253"/>
      <c r="YH102" s="253"/>
      <c r="YI102" s="253"/>
      <c r="YJ102" s="253"/>
      <c r="YK102" s="253"/>
      <c r="YL102" s="253"/>
      <c r="YM102" s="253"/>
      <c r="YN102" s="253"/>
      <c r="YO102" s="253"/>
      <c r="YP102" s="253"/>
      <c r="YQ102" s="253"/>
      <c r="YR102" s="253"/>
      <c r="YS102" s="253"/>
      <c r="YT102" s="253"/>
      <c r="YU102" s="253"/>
      <c r="YV102" s="253"/>
      <c r="YW102" s="253"/>
      <c r="YX102" s="253"/>
      <c r="YY102" s="253"/>
      <c r="YZ102" s="253"/>
      <c r="ZA102" s="253"/>
      <c r="ZB102" s="253"/>
      <c r="ZC102" s="253"/>
      <c r="ZD102" s="253"/>
      <c r="ZE102" s="253"/>
      <c r="ZF102" s="253"/>
      <c r="ZG102" s="253"/>
      <c r="ZH102" s="253"/>
      <c r="ZI102" s="253"/>
      <c r="ZJ102" s="253"/>
      <c r="ZK102" s="253"/>
      <c r="ZL102" s="253"/>
      <c r="ZM102" s="253"/>
      <c r="ZN102" s="253"/>
      <c r="ZO102" s="253"/>
      <c r="ZP102" s="253"/>
      <c r="ZQ102" s="253"/>
      <c r="ZR102" s="253"/>
      <c r="ZS102" s="253"/>
      <c r="ZT102" s="253"/>
      <c r="ZU102" s="253"/>
      <c r="ZV102" s="253"/>
      <c r="ZW102" s="253"/>
      <c r="ZX102" s="253"/>
      <c r="ZY102" s="253"/>
      <c r="ZZ102" s="253"/>
      <c r="AAA102" s="253"/>
      <c r="AAB102" s="253"/>
      <c r="AAC102" s="253"/>
      <c r="AAD102" s="253"/>
      <c r="AAE102" s="253"/>
      <c r="AAF102" s="253"/>
      <c r="AAG102" s="253"/>
      <c r="AAH102" s="253"/>
      <c r="AAI102" s="253"/>
      <c r="AAJ102" s="253"/>
      <c r="AAK102" s="253"/>
      <c r="AAL102" s="253"/>
      <c r="AAM102" s="253"/>
      <c r="AAN102" s="253"/>
      <c r="AAO102" s="253"/>
      <c r="AAP102" s="253"/>
      <c r="AAQ102" s="253"/>
      <c r="AAR102" s="253"/>
      <c r="AAS102" s="253"/>
      <c r="AAT102" s="253"/>
      <c r="AAU102" s="253"/>
      <c r="AAV102" s="253"/>
      <c r="AAW102" s="253"/>
      <c r="AAX102" s="253"/>
      <c r="AAY102" s="253"/>
      <c r="AAZ102" s="253"/>
      <c r="ABA102" s="253"/>
      <c r="ABB102" s="253"/>
      <c r="ABC102" s="253"/>
      <c r="ABD102" s="253"/>
      <c r="ABE102" s="253"/>
      <c r="ABF102" s="253"/>
      <c r="ABG102" s="253"/>
      <c r="ABH102" s="253"/>
      <c r="ABI102" s="253"/>
      <c r="ABJ102" s="253"/>
      <c r="ABK102" s="253"/>
      <c r="ABL102" s="253"/>
      <c r="ABM102" s="253"/>
      <c r="ABN102" s="253"/>
      <c r="ABO102" s="253"/>
      <c r="ABP102" s="253"/>
      <c r="ABQ102" s="253"/>
      <c r="ABR102" s="253"/>
      <c r="ABS102" s="253"/>
      <c r="ABT102" s="253"/>
      <c r="ABU102" s="253"/>
      <c r="ABV102" s="253"/>
      <c r="ABW102" s="253"/>
      <c r="ABX102" s="253"/>
      <c r="ABY102" s="253"/>
      <c r="ABZ102" s="253"/>
      <c r="ACA102" s="253"/>
      <c r="ACB102" s="253"/>
      <c r="ACC102" s="253"/>
      <c r="ACD102" s="253"/>
      <c r="ACE102" s="253"/>
      <c r="ACF102" s="253"/>
      <c r="ACG102" s="253"/>
      <c r="ACH102" s="253"/>
      <c r="ACI102" s="253"/>
      <c r="ACJ102" s="253"/>
      <c r="ACK102" s="253"/>
      <c r="ACL102" s="253"/>
      <c r="ACM102" s="253"/>
      <c r="ACN102" s="253"/>
      <c r="ACO102" s="253"/>
      <c r="ACP102" s="253"/>
      <c r="ACQ102" s="253"/>
      <c r="ACR102" s="253"/>
      <c r="ACS102" s="253"/>
      <c r="ACT102" s="253"/>
      <c r="ACU102" s="253"/>
      <c r="ACV102" s="253"/>
      <c r="ACW102" s="253"/>
      <c r="ACX102" s="253"/>
      <c r="ACY102" s="253"/>
      <c r="ACZ102" s="253"/>
      <c r="ADA102" s="253"/>
      <c r="ADB102" s="253"/>
      <c r="ADC102" s="253"/>
      <c r="ADD102" s="253"/>
      <c r="ADE102" s="253"/>
      <c r="ADF102" s="253"/>
      <c r="ADG102" s="253"/>
      <c r="ADH102" s="253"/>
      <c r="ADI102" s="253"/>
      <c r="ADJ102" s="253"/>
      <c r="ADK102" s="253"/>
      <c r="ADL102" s="253"/>
      <c r="ADM102" s="253"/>
      <c r="ADN102" s="253"/>
      <c r="ADO102" s="253"/>
      <c r="ADP102" s="253"/>
      <c r="ADQ102" s="253"/>
      <c r="ADR102" s="253"/>
      <c r="ADS102" s="253"/>
      <c r="ADT102" s="253"/>
      <c r="ADU102" s="253"/>
      <c r="ADV102" s="253"/>
      <c r="ADW102" s="253"/>
      <c r="ADX102" s="253"/>
      <c r="ADY102" s="253"/>
      <c r="ADZ102" s="253"/>
      <c r="AEA102" s="253"/>
      <c r="AEB102" s="253"/>
      <c r="AEC102" s="253"/>
      <c r="AED102" s="253"/>
      <c r="AEE102" s="253"/>
      <c r="AEF102" s="253"/>
      <c r="AEG102" s="253"/>
      <c r="AEH102" s="253"/>
      <c r="AEI102" s="253"/>
      <c r="AEJ102" s="253"/>
      <c r="AEK102" s="253"/>
      <c r="AEL102" s="253"/>
      <c r="AEM102" s="253"/>
      <c r="AEN102" s="253"/>
      <c r="AEO102" s="253"/>
      <c r="AEP102" s="253"/>
      <c r="AEQ102" s="253"/>
      <c r="AER102" s="253"/>
      <c r="AES102" s="253"/>
      <c r="AET102" s="253"/>
      <c r="AEU102" s="253"/>
      <c r="AEV102" s="253"/>
      <c r="AEW102" s="253"/>
      <c r="AEX102" s="253"/>
      <c r="AEY102" s="253"/>
      <c r="AEZ102" s="253"/>
      <c r="AFA102" s="253"/>
      <c r="AFB102" s="253"/>
      <c r="AFC102" s="253"/>
      <c r="AFD102" s="253"/>
      <c r="AFE102" s="253"/>
      <c r="AFF102" s="253"/>
      <c r="AFG102" s="253"/>
      <c r="AFH102" s="253"/>
      <c r="AFI102" s="253"/>
      <c r="AFJ102" s="253"/>
      <c r="AFK102" s="253"/>
      <c r="AFL102" s="253"/>
      <c r="AFM102" s="253"/>
      <c r="AFN102" s="253"/>
      <c r="AFO102" s="253"/>
      <c r="AFP102" s="253"/>
      <c r="AFQ102" s="253"/>
      <c r="AFR102" s="253"/>
      <c r="AFS102" s="253"/>
      <c r="AFT102" s="253"/>
      <c r="AFU102" s="253"/>
      <c r="AFV102" s="253"/>
      <c r="AFW102" s="253"/>
      <c r="AFX102" s="253"/>
      <c r="AFY102" s="253"/>
      <c r="AFZ102" s="253"/>
      <c r="AGA102" s="253"/>
      <c r="AGB102" s="253"/>
      <c r="AGC102" s="253"/>
      <c r="AGD102" s="253"/>
      <c r="AGE102" s="253"/>
      <c r="AGF102" s="253"/>
      <c r="AGG102" s="253"/>
      <c r="AGH102" s="253"/>
      <c r="AGI102" s="253"/>
      <c r="AGJ102" s="253"/>
      <c r="AGK102" s="253"/>
      <c r="AGL102" s="253"/>
      <c r="AGM102" s="253"/>
      <c r="AGN102" s="253"/>
      <c r="AGO102" s="253"/>
      <c r="AGP102" s="253"/>
      <c r="AGQ102" s="253"/>
      <c r="AGR102" s="253"/>
      <c r="AGS102" s="253"/>
      <c r="AGT102" s="253"/>
      <c r="AGU102" s="253"/>
      <c r="AGV102" s="253"/>
      <c r="AGW102" s="253"/>
      <c r="AGX102" s="253"/>
      <c r="AGY102" s="253"/>
      <c r="AGZ102" s="253"/>
      <c r="AHA102" s="253"/>
      <c r="AHB102" s="253"/>
      <c r="AHC102" s="253"/>
      <c r="AHD102" s="253"/>
      <c r="AHE102" s="253"/>
      <c r="AHF102" s="253"/>
      <c r="AHG102" s="253"/>
      <c r="AHH102" s="253"/>
      <c r="AHI102" s="253"/>
      <c r="AHJ102" s="253"/>
      <c r="AHK102" s="253"/>
      <c r="AHL102" s="253"/>
      <c r="AHM102" s="253"/>
      <c r="AHN102" s="253"/>
      <c r="AHO102" s="253"/>
      <c r="AHP102" s="253"/>
      <c r="AHQ102" s="253"/>
      <c r="AHR102" s="253"/>
      <c r="AHS102" s="253"/>
      <c r="AHT102" s="253"/>
      <c r="AHU102" s="253"/>
      <c r="AHV102" s="253"/>
      <c r="AHW102" s="253"/>
      <c r="AHX102" s="253"/>
      <c r="AHY102" s="253"/>
      <c r="AHZ102" s="253"/>
      <c r="AIA102" s="253"/>
      <c r="AIB102" s="253"/>
      <c r="AIC102" s="253"/>
      <c r="AID102" s="253"/>
      <c r="AIE102" s="253"/>
      <c r="AIF102" s="253"/>
      <c r="AIG102" s="253"/>
      <c r="AIH102" s="253"/>
      <c r="AII102" s="253"/>
      <c r="AIJ102" s="253"/>
      <c r="AIK102" s="253"/>
      <c r="AIL102" s="253"/>
      <c r="AIM102" s="253"/>
      <c r="AIN102" s="253"/>
      <c r="AIO102" s="253"/>
      <c r="AIP102" s="253"/>
      <c r="AIQ102" s="253"/>
      <c r="AIR102" s="253"/>
      <c r="AIS102" s="253"/>
      <c r="AIT102" s="253"/>
      <c r="AIU102" s="253"/>
      <c r="AIV102" s="253"/>
      <c r="AIW102" s="253"/>
      <c r="AIX102" s="253"/>
      <c r="AIY102" s="253"/>
      <c r="AIZ102" s="253"/>
      <c r="AJA102" s="253"/>
      <c r="AJB102" s="253"/>
      <c r="AJC102" s="253"/>
      <c r="AJD102" s="253"/>
      <c r="AJE102" s="253"/>
      <c r="AJF102" s="253"/>
      <c r="AJG102" s="253"/>
      <c r="AJH102" s="253"/>
      <c r="AJI102" s="253"/>
      <c r="AJJ102" s="253"/>
      <c r="AJK102" s="253"/>
      <c r="AJL102" s="253"/>
      <c r="AJM102" s="253"/>
      <c r="AJN102" s="253"/>
      <c r="AJO102" s="253"/>
      <c r="AJP102" s="253"/>
      <c r="AJQ102" s="253"/>
      <c r="AJR102" s="253"/>
      <c r="AJS102" s="253"/>
      <c r="AJT102" s="253"/>
      <c r="AJU102" s="253"/>
      <c r="AJV102" s="253"/>
      <c r="AJW102" s="253"/>
      <c r="AJX102" s="253"/>
      <c r="AJY102" s="253"/>
      <c r="AJZ102" s="253"/>
      <c r="AKA102" s="253"/>
      <c r="AKB102" s="253"/>
      <c r="AKC102" s="253"/>
      <c r="AKD102" s="253"/>
      <c r="AKE102" s="253"/>
      <c r="AKF102" s="253"/>
      <c r="AKG102" s="253"/>
      <c r="AKH102" s="253"/>
      <c r="AKI102" s="253"/>
      <c r="AKJ102" s="253"/>
      <c r="AKK102" s="253"/>
      <c r="AKL102" s="253"/>
      <c r="AKM102" s="253"/>
      <c r="AKN102" s="253"/>
      <c r="AKO102" s="253"/>
      <c r="AKP102" s="253"/>
      <c r="AKQ102" s="253"/>
      <c r="AKR102" s="253"/>
      <c r="AKS102" s="253"/>
      <c r="AKT102" s="253"/>
      <c r="AKU102" s="253"/>
      <c r="AKV102" s="253"/>
      <c r="AKW102" s="253"/>
      <c r="AKX102" s="253"/>
      <c r="AKY102" s="253"/>
      <c r="AKZ102" s="253"/>
      <c r="ALA102" s="253"/>
      <c r="ALB102" s="253"/>
      <c r="ALC102" s="253"/>
      <c r="ALD102" s="253"/>
      <c r="ALE102" s="253"/>
      <c r="ALF102" s="253"/>
      <c r="ALG102" s="253"/>
      <c r="ALH102" s="253"/>
      <c r="ALI102" s="253"/>
      <c r="ALJ102" s="253"/>
      <c r="ALK102" s="253"/>
      <c r="ALL102" s="253"/>
      <c r="ALM102" s="253"/>
      <c r="ALN102" s="253"/>
      <c r="ALO102" s="253"/>
      <c r="ALP102" s="253"/>
      <c r="ALQ102" s="253"/>
      <c r="ALR102" s="253"/>
      <c r="ALS102" s="253"/>
      <c r="ALT102" s="253"/>
      <c r="ALU102" s="253"/>
      <c r="ALV102" s="253"/>
      <c r="ALW102" s="253"/>
      <c r="ALX102" s="253"/>
      <c r="ALY102" s="253"/>
      <c r="ALZ102" s="253"/>
      <c r="AMA102" s="253"/>
      <c r="AMB102" s="253"/>
      <c r="AMC102" s="253"/>
      <c r="AMD102" s="253"/>
      <c r="AME102" s="253"/>
      <c r="AMF102" s="253"/>
      <c r="AMG102" s="253"/>
      <c r="AMH102" s="253"/>
      <c r="AMI102" s="253"/>
      <c r="AMJ102" s="253"/>
    </row>
    <row r="103" spans="1:1024" s="252" customFormat="1" ht="11.25">
      <c r="A103" s="264" t="s">
        <v>2001</v>
      </c>
      <c r="B103" s="293" t="e">
        <f>B26/(B8+B9)</f>
        <v>#DIV/0!</v>
      </c>
      <c r="C103" s="293" t="e">
        <f>C26/(C8+C9)</f>
        <v>#DIV/0!</v>
      </c>
      <c r="D103" s="293" t="e">
        <f>D26/(D8+D9)</f>
        <v>#DIV/0!</v>
      </c>
      <c r="F103" s="253"/>
      <c r="G103" s="253"/>
      <c r="H103" s="253"/>
      <c r="I103" s="253"/>
      <c r="J103" s="253"/>
      <c r="K103" s="253"/>
      <c r="L103" s="253"/>
      <c r="M103" s="253"/>
      <c r="N103" s="253"/>
      <c r="O103" s="253"/>
      <c r="P103" s="253"/>
      <c r="Q103" s="253"/>
      <c r="R103" s="253"/>
      <c r="S103" s="253"/>
      <c r="T103" s="253"/>
      <c r="U103" s="253"/>
      <c r="V103" s="253"/>
      <c r="W103" s="253"/>
      <c r="X103" s="253"/>
      <c r="Y103" s="253"/>
      <c r="Z103" s="253"/>
      <c r="AA103" s="253"/>
      <c r="AB103" s="253"/>
      <c r="AC103" s="253"/>
      <c r="AD103" s="253"/>
      <c r="AE103" s="253"/>
      <c r="AF103" s="253"/>
      <c r="AG103" s="253"/>
      <c r="AH103" s="253"/>
      <c r="AI103" s="253"/>
      <c r="AJ103" s="253"/>
      <c r="AK103" s="253"/>
      <c r="AL103" s="253"/>
      <c r="AM103" s="253"/>
      <c r="AN103" s="253"/>
      <c r="AO103" s="253"/>
      <c r="AP103" s="253"/>
      <c r="AQ103" s="253"/>
      <c r="AR103" s="253"/>
      <c r="AS103" s="253"/>
      <c r="AT103" s="253"/>
      <c r="AU103" s="253"/>
      <c r="AV103" s="253"/>
      <c r="AW103" s="253"/>
      <c r="AX103" s="253"/>
      <c r="AY103" s="253"/>
      <c r="AZ103" s="253"/>
      <c r="BA103" s="253"/>
      <c r="BB103" s="253"/>
      <c r="BC103" s="253"/>
      <c r="BD103" s="253"/>
      <c r="BE103" s="253"/>
      <c r="BF103" s="253"/>
      <c r="BG103" s="253"/>
      <c r="BH103" s="253"/>
      <c r="BI103" s="253"/>
      <c r="BJ103" s="253"/>
      <c r="BK103" s="253"/>
      <c r="BL103" s="253"/>
      <c r="BM103" s="253"/>
      <c r="BN103" s="253"/>
      <c r="BO103" s="253"/>
      <c r="BP103" s="253"/>
      <c r="BQ103" s="253"/>
      <c r="BR103" s="253"/>
      <c r="BS103" s="253"/>
      <c r="BT103" s="253"/>
      <c r="BU103" s="253"/>
      <c r="BV103" s="253"/>
      <c r="BW103" s="253"/>
      <c r="BX103" s="253"/>
      <c r="BY103" s="253"/>
      <c r="BZ103" s="253"/>
      <c r="CA103" s="253"/>
      <c r="CB103" s="253"/>
      <c r="CC103" s="253"/>
      <c r="CD103" s="253"/>
      <c r="CE103" s="253"/>
      <c r="CF103" s="253"/>
      <c r="CG103" s="253"/>
      <c r="CH103" s="253"/>
      <c r="CI103" s="253"/>
      <c r="CJ103" s="253"/>
      <c r="CK103" s="253"/>
      <c r="CL103" s="253"/>
      <c r="CM103" s="253"/>
      <c r="CN103" s="253"/>
      <c r="CO103" s="253"/>
      <c r="CP103" s="253"/>
      <c r="CQ103" s="253"/>
      <c r="CR103" s="253"/>
      <c r="CS103" s="253"/>
      <c r="CT103" s="253"/>
      <c r="CU103" s="253"/>
      <c r="CV103" s="253"/>
      <c r="CW103" s="253"/>
      <c r="CX103" s="253"/>
      <c r="CY103" s="253"/>
      <c r="CZ103" s="253"/>
      <c r="DA103" s="253"/>
      <c r="DB103" s="253"/>
      <c r="DC103" s="253"/>
      <c r="DD103" s="253"/>
      <c r="DE103" s="253"/>
      <c r="DF103" s="253"/>
      <c r="DG103" s="253"/>
      <c r="DH103" s="253"/>
      <c r="DI103" s="253"/>
      <c r="DJ103" s="253"/>
      <c r="DK103" s="253"/>
      <c r="DL103" s="253"/>
      <c r="DM103" s="253"/>
      <c r="DN103" s="253"/>
      <c r="DO103" s="253"/>
      <c r="DP103" s="253"/>
      <c r="DQ103" s="253"/>
      <c r="DR103" s="253"/>
      <c r="DS103" s="253"/>
      <c r="DT103" s="253"/>
      <c r="DU103" s="253"/>
      <c r="DV103" s="253"/>
      <c r="DW103" s="253"/>
      <c r="DX103" s="253"/>
      <c r="DY103" s="253"/>
      <c r="DZ103" s="253"/>
      <c r="EA103" s="253"/>
      <c r="EB103" s="253"/>
      <c r="EC103" s="253"/>
      <c r="ED103" s="253"/>
      <c r="EE103" s="253"/>
      <c r="EF103" s="253"/>
      <c r="EG103" s="253"/>
      <c r="EH103" s="253"/>
      <c r="EI103" s="253"/>
      <c r="EJ103" s="253"/>
      <c r="EK103" s="253"/>
      <c r="EL103" s="253"/>
      <c r="EM103" s="253"/>
      <c r="EN103" s="253"/>
      <c r="EO103" s="253"/>
      <c r="EP103" s="253"/>
      <c r="EQ103" s="253"/>
      <c r="ER103" s="253"/>
      <c r="ES103" s="253"/>
      <c r="ET103" s="253"/>
      <c r="EU103" s="253"/>
      <c r="EV103" s="253"/>
      <c r="EW103" s="253"/>
      <c r="EX103" s="253"/>
      <c r="EY103" s="253"/>
      <c r="EZ103" s="253"/>
      <c r="FA103" s="253"/>
      <c r="FB103" s="253"/>
      <c r="FC103" s="253"/>
      <c r="FD103" s="253"/>
      <c r="FE103" s="253"/>
      <c r="FF103" s="253"/>
      <c r="FG103" s="253"/>
      <c r="FH103" s="253"/>
      <c r="FI103" s="253"/>
      <c r="FJ103" s="253"/>
      <c r="FK103" s="253"/>
      <c r="FL103" s="253"/>
      <c r="FM103" s="253"/>
      <c r="FN103" s="253"/>
      <c r="FO103" s="253"/>
      <c r="FP103" s="253"/>
      <c r="FQ103" s="253"/>
      <c r="FR103" s="253"/>
      <c r="FS103" s="253"/>
      <c r="FT103" s="253"/>
      <c r="FU103" s="253"/>
      <c r="FV103" s="253"/>
      <c r="FW103" s="253"/>
      <c r="FX103" s="253"/>
      <c r="FY103" s="253"/>
      <c r="FZ103" s="253"/>
      <c r="GA103" s="253"/>
      <c r="GB103" s="253"/>
      <c r="GC103" s="253"/>
      <c r="GD103" s="253"/>
      <c r="GE103" s="253"/>
      <c r="GF103" s="253"/>
      <c r="GG103" s="253"/>
      <c r="GH103" s="253"/>
      <c r="GI103" s="253"/>
      <c r="GJ103" s="253"/>
      <c r="GK103" s="253"/>
      <c r="GL103" s="253"/>
      <c r="GM103" s="253"/>
      <c r="GN103" s="253"/>
      <c r="GO103" s="253"/>
      <c r="GP103" s="253"/>
      <c r="GQ103" s="253"/>
      <c r="GR103" s="253"/>
      <c r="GS103" s="253"/>
      <c r="GT103" s="253"/>
      <c r="GU103" s="253"/>
      <c r="GV103" s="253"/>
      <c r="GW103" s="253"/>
      <c r="GX103" s="253"/>
      <c r="GY103" s="253"/>
      <c r="GZ103" s="253"/>
      <c r="HA103" s="253"/>
      <c r="HB103" s="253"/>
      <c r="HC103" s="253"/>
      <c r="HD103" s="253"/>
      <c r="HE103" s="253"/>
      <c r="HF103" s="253"/>
      <c r="HG103" s="253"/>
      <c r="HH103" s="253"/>
      <c r="HI103" s="253"/>
      <c r="HJ103" s="253"/>
      <c r="HK103" s="253"/>
      <c r="HL103" s="253"/>
      <c r="HM103" s="253"/>
      <c r="HN103" s="253"/>
      <c r="HO103" s="253"/>
      <c r="HP103" s="253"/>
      <c r="HQ103" s="253"/>
      <c r="HR103" s="253"/>
      <c r="HS103" s="253"/>
      <c r="HT103" s="253"/>
      <c r="HU103" s="253"/>
      <c r="HV103" s="253"/>
      <c r="HW103" s="253"/>
      <c r="HX103" s="253"/>
      <c r="HY103" s="253"/>
      <c r="HZ103" s="253"/>
      <c r="IA103" s="253"/>
      <c r="IB103" s="253"/>
      <c r="IC103" s="253"/>
      <c r="ID103" s="253"/>
      <c r="IE103" s="253"/>
      <c r="IF103" s="253"/>
      <c r="IG103" s="253"/>
      <c r="IH103" s="253"/>
      <c r="II103" s="253"/>
      <c r="IJ103" s="253"/>
      <c r="IK103" s="253"/>
      <c r="IL103" s="253"/>
      <c r="IM103" s="253"/>
      <c r="IN103" s="253"/>
      <c r="IO103" s="253"/>
      <c r="IP103" s="253"/>
      <c r="IQ103" s="253"/>
      <c r="IR103" s="253"/>
      <c r="IS103" s="253"/>
      <c r="IT103" s="253"/>
      <c r="IU103" s="253"/>
      <c r="IV103" s="253"/>
      <c r="IW103" s="253"/>
      <c r="IX103" s="253"/>
      <c r="IY103" s="253"/>
      <c r="IZ103" s="253"/>
      <c r="JA103" s="253"/>
      <c r="JB103" s="253"/>
      <c r="JC103" s="253"/>
      <c r="JD103" s="253"/>
      <c r="JE103" s="253"/>
      <c r="JF103" s="253"/>
      <c r="JG103" s="253"/>
      <c r="JH103" s="253"/>
      <c r="JI103" s="253"/>
      <c r="JJ103" s="253"/>
      <c r="JK103" s="253"/>
      <c r="JL103" s="253"/>
      <c r="JM103" s="253"/>
      <c r="JN103" s="253"/>
      <c r="JO103" s="253"/>
      <c r="JP103" s="253"/>
      <c r="JQ103" s="253"/>
      <c r="JR103" s="253"/>
      <c r="JS103" s="253"/>
      <c r="JT103" s="253"/>
      <c r="JU103" s="253"/>
      <c r="JV103" s="253"/>
      <c r="JW103" s="253"/>
      <c r="JX103" s="253"/>
      <c r="JY103" s="253"/>
      <c r="JZ103" s="253"/>
      <c r="KA103" s="253"/>
      <c r="KB103" s="253"/>
      <c r="KC103" s="253"/>
      <c r="KD103" s="253"/>
      <c r="KE103" s="253"/>
      <c r="KF103" s="253"/>
      <c r="KG103" s="253"/>
      <c r="KH103" s="253"/>
      <c r="KI103" s="253"/>
      <c r="KJ103" s="253"/>
      <c r="KK103" s="253"/>
      <c r="KL103" s="253"/>
      <c r="KM103" s="253"/>
      <c r="KN103" s="253"/>
      <c r="KO103" s="253"/>
      <c r="KP103" s="253"/>
      <c r="KQ103" s="253"/>
      <c r="KR103" s="253"/>
      <c r="KS103" s="253"/>
      <c r="KT103" s="253"/>
      <c r="KU103" s="253"/>
      <c r="KV103" s="253"/>
      <c r="KW103" s="253"/>
      <c r="KX103" s="253"/>
      <c r="KY103" s="253"/>
      <c r="KZ103" s="253"/>
      <c r="LA103" s="253"/>
      <c r="LB103" s="253"/>
      <c r="LC103" s="253"/>
      <c r="LD103" s="253"/>
      <c r="LE103" s="253"/>
      <c r="LF103" s="253"/>
      <c r="LG103" s="253"/>
      <c r="LH103" s="253"/>
      <c r="LI103" s="253"/>
      <c r="LJ103" s="253"/>
      <c r="LK103" s="253"/>
      <c r="LL103" s="253"/>
      <c r="LM103" s="253"/>
      <c r="LN103" s="253"/>
      <c r="LO103" s="253"/>
      <c r="LP103" s="253"/>
      <c r="LQ103" s="253"/>
      <c r="LR103" s="253"/>
      <c r="LS103" s="253"/>
      <c r="LT103" s="253"/>
      <c r="LU103" s="253"/>
      <c r="LV103" s="253"/>
      <c r="LW103" s="253"/>
      <c r="LX103" s="253"/>
      <c r="LY103" s="253"/>
      <c r="LZ103" s="253"/>
      <c r="MA103" s="253"/>
      <c r="MB103" s="253"/>
      <c r="MC103" s="253"/>
      <c r="MD103" s="253"/>
      <c r="ME103" s="253"/>
      <c r="MF103" s="253"/>
      <c r="MG103" s="253"/>
      <c r="MH103" s="253"/>
      <c r="MI103" s="253"/>
      <c r="MJ103" s="253"/>
      <c r="MK103" s="253"/>
      <c r="ML103" s="253"/>
      <c r="MM103" s="253"/>
      <c r="MN103" s="253"/>
      <c r="MO103" s="253"/>
      <c r="MP103" s="253"/>
      <c r="MQ103" s="253"/>
      <c r="MR103" s="253"/>
      <c r="MS103" s="253"/>
      <c r="MT103" s="253"/>
      <c r="MU103" s="253"/>
      <c r="MV103" s="253"/>
      <c r="MW103" s="253"/>
      <c r="MX103" s="253"/>
      <c r="MY103" s="253"/>
      <c r="MZ103" s="253"/>
      <c r="NA103" s="253"/>
      <c r="NB103" s="253"/>
      <c r="NC103" s="253"/>
      <c r="ND103" s="253"/>
      <c r="NE103" s="253"/>
      <c r="NF103" s="253"/>
      <c r="NG103" s="253"/>
      <c r="NH103" s="253"/>
      <c r="NI103" s="253"/>
      <c r="NJ103" s="253"/>
      <c r="NK103" s="253"/>
      <c r="NL103" s="253"/>
      <c r="NM103" s="253"/>
      <c r="NN103" s="253"/>
      <c r="NO103" s="253"/>
      <c r="NP103" s="253"/>
      <c r="NQ103" s="253"/>
      <c r="NR103" s="253"/>
      <c r="NS103" s="253"/>
      <c r="NT103" s="253"/>
      <c r="NU103" s="253"/>
      <c r="NV103" s="253"/>
      <c r="NW103" s="253"/>
      <c r="NX103" s="253"/>
      <c r="NY103" s="253"/>
      <c r="NZ103" s="253"/>
      <c r="OA103" s="253"/>
      <c r="OB103" s="253"/>
      <c r="OC103" s="253"/>
      <c r="OD103" s="253"/>
      <c r="OE103" s="253"/>
      <c r="OF103" s="253"/>
      <c r="OG103" s="253"/>
      <c r="OH103" s="253"/>
      <c r="OI103" s="253"/>
      <c r="OJ103" s="253"/>
      <c r="OK103" s="253"/>
      <c r="OL103" s="253"/>
      <c r="OM103" s="253"/>
      <c r="ON103" s="253"/>
      <c r="OO103" s="253"/>
      <c r="OP103" s="253"/>
      <c r="OQ103" s="253"/>
      <c r="OR103" s="253"/>
      <c r="OS103" s="253"/>
      <c r="OT103" s="253"/>
      <c r="OU103" s="253"/>
      <c r="OV103" s="253"/>
      <c r="OW103" s="253"/>
      <c r="OX103" s="253"/>
      <c r="OY103" s="253"/>
      <c r="OZ103" s="253"/>
      <c r="PA103" s="253"/>
      <c r="PB103" s="253"/>
      <c r="PC103" s="253"/>
      <c r="PD103" s="253"/>
      <c r="PE103" s="253"/>
      <c r="PF103" s="253"/>
      <c r="PG103" s="253"/>
      <c r="PH103" s="253"/>
      <c r="PI103" s="253"/>
      <c r="PJ103" s="253"/>
      <c r="PK103" s="253"/>
      <c r="PL103" s="253"/>
      <c r="PM103" s="253"/>
      <c r="PN103" s="253"/>
      <c r="PO103" s="253"/>
      <c r="PP103" s="253"/>
      <c r="PQ103" s="253"/>
      <c r="PR103" s="253"/>
      <c r="PS103" s="253"/>
      <c r="PT103" s="253"/>
      <c r="PU103" s="253"/>
      <c r="PV103" s="253"/>
      <c r="PW103" s="253"/>
      <c r="PX103" s="253"/>
      <c r="PY103" s="253"/>
      <c r="PZ103" s="253"/>
      <c r="QA103" s="253"/>
      <c r="QB103" s="253"/>
      <c r="QC103" s="253"/>
      <c r="QD103" s="253"/>
      <c r="QE103" s="253"/>
      <c r="QF103" s="253"/>
      <c r="QG103" s="253"/>
      <c r="QH103" s="253"/>
      <c r="QI103" s="253"/>
      <c r="QJ103" s="253"/>
      <c r="QK103" s="253"/>
      <c r="QL103" s="253"/>
      <c r="QM103" s="253"/>
      <c r="QN103" s="253"/>
      <c r="QO103" s="253"/>
      <c r="QP103" s="253"/>
      <c r="QQ103" s="253"/>
      <c r="QR103" s="253"/>
      <c r="QS103" s="253"/>
      <c r="QT103" s="253"/>
      <c r="QU103" s="253"/>
      <c r="QV103" s="253"/>
      <c r="QW103" s="253"/>
      <c r="QX103" s="253"/>
      <c r="QY103" s="253"/>
      <c r="QZ103" s="253"/>
      <c r="RA103" s="253"/>
      <c r="RB103" s="253"/>
      <c r="RC103" s="253"/>
      <c r="RD103" s="253"/>
      <c r="RE103" s="253"/>
      <c r="RF103" s="253"/>
      <c r="RG103" s="253"/>
      <c r="RH103" s="253"/>
      <c r="RI103" s="253"/>
      <c r="RJ103" s="253"/>
      <c r="RK103" s="253"/>
      <c r="RL103" s="253"/>
      <c r="RM103" s="253"/>
      <c r="RN103" s="253"/>
      <c r="RO103" s="253"/>
      <c r="RP103" s="253"/>
      <c r="RQ103" s="253"/>
      <c r="RR103" s="253"/>
      <c r="RS103" s="253"/>
      <c r="RT103" s="253"/>
      <c r="RU103" s="253"/>
      <c r="RV103" s="253"/>
      <c r="RW103" s="253"/>
      <c r="RX103" s="253"/>
      <c r="RY103" s="253"/>
      <c r="RZ103" s="253"/>
      <c r="SA103" s="253"/>
      <c r="SB103" s="253"/>
      <c r="SC103" s="253"/>
      <c r="SD103" s="253"/>
      <c r="SE103" s="253"/>
      <c r="SF103" s="253"/>
      <c r="SG103" s="253"/>
      <c r="SH103" s="253"/>
      <c r="SI103" s="253"/>
      <c r="SJ103" s="253"/>
      <c r="SK103" s="253"/>
      <c r="SL103" s="253"/>
      <c r="SM103" s="253"/>
      <c r="SN103" s="253"/>
      <c r="SO103" s="253"/>
      <c r="SP103" s="253"/>
      <c r="SQ103" s="253"/>
      <c r="SR103" s="253"/>
      <c r="SS103" s="253"/>
      <c r="ST103" s="253"/>
      <c r="SU103" s="253"/>
      <c r="SV103" s="253"/>
      <c r="SW103" s="253"/>
      <c r="SX103" s="253"/>
      <c r="SY103" s="253"/>
      <c r="SZ103" s="253"/>
      <c r="TA103" s="253"/>
      <c r="TB103" s="253"/>
      <c r="TC103" s="253"/>
      <c r="TD103" s="253"/>
      <c r="TE103" s="253"/>
      <c r="TF103" s="253"/>
      <c r="TG103" s="253"/>
      <c r="TH103" s="253"/>
      <c r="TI103" s="253"/>
      <c r="TJ103" s="253"/>
      <c r="TK103" s="253"/>
      <c r="TL103" s="253"/>
      <c r="TM103" s="253"/>
      <c r="TN103" s="253"/>
      <c r="TO103" s="253"/>
      <c r="TP103" s="253"/>
      <c r="TQ103" s="253"/>
      <c r="TR103" s="253"/>
      <c r="TS103" s="253"/>
      <c r="TT103" s="253"/>
      <c r="TU103" s="253"/>
      <c r="TV103" s="253"/>
      <c r="TW103" s="253"/>
      <c r="TX103" s="253"/>
      <c r="TY103" s="253"/>
      <c r="TZ103" s="253"/>
      <c r="UA103" s="253"/>
      <c r="UB103" s="253"/>
      <c r="UC103" s="253"/>
      <c r="UD103" s="253"/>
      <c r="UE103" s="253"/>
      <c r="UF103" s="253"/>
      <c r="UG103" s="253"/>
      <c r="UH103" s="253"/>
      <c r="UI103" s="253"/>
      <c r="UJ103" s="253"/>
      <c r="UK103" s="253"/>
      <c r="UL103" s="253"/>
      <c r="UM103" s="253"/>
      <c r="UN103" s="253"/>
      <c r="UO103" s="253"/>
      <c r="UP103" s="253"/>
      <c r="UQ103" s="253"/>
      <c r="UR103" s="253"/>
      <c r="US103" s="253"/>
      <c r="UT103" s="253"/>
      <c r="UU103" s="253"/>
      <c r="UV103" s="253"/>
      <c r="UW103" s="253"/>
      <c r="UX103" s="253"/>
      <c r="UY103" s="253"/>
      <c r="UZ103" s="253"/>
      <c r="VA103" s="253"/>
      <c r="VB103" s="253"/>
      <c r="VC103" s="253"/>
      <c r="VD103" s="253"/>
      <c r="VE103" s="253"/>
      <c r="VF103" s="253"/>
      <c r="VG103" s="253"/>
      <c r="VH103" s="253"/>
      <c r="VI103" s="253"/>
      <c r="VJ103" s="253"/>
      <c r="VK103" s="253"/>
      <c r="VL103" s="253"/>
      <c r="VM103" s="253"/>
      <c r="VN103" s="253"/>
      <c r="VO103" s="253"/>
      <c r="VP103" s="253"/>
      <c r="VQ103" s="253"/>
      <c r="VR103" s="253"/>
      <c r="VS103" s="253"/>
      <c r="VT103" s="253"/>
      <c r="VU103" s="253"/>
      <c r="VV103" s="253"/>
      <c r="VW103" s="253"/>
      <c r="VX103" s="253"/>
      <c r="VY103" s="253"/>
      <c r="VZ103" s="253"/>
      <c r="WA103" s="253"/>
      <c r="WB103" s="253"/>
      <c r="WC103" s="253"/>
      <c r="WD103" s="253"/>
      <c r="WE103" s="253"/>
      <c r="WF103" s="253"/>
      <c r="WG103" s="253"/>
      <c r="WH103" s="253"/>
      <c r="WI103" s="253"/>
      <c r="WJ103" s="253"/>
      <c r="WK103" s="253"/>
      <c r="WL103" s="253"/>
      <c r="WM103" s="253"/>
      <c r="WN103" s="253"/>
      <c r="WO103" s="253"/>
      <c r="WP103" s="253"/>
      <c r="WQ103" s="253"/>
      <c r="WR103" s="253"/>
      <c r="WS103" s="253"/>
      <c r="WT103" s="253"/>
      <c r="WU103" s="253"/>
      <c r="WV103" s="253"/>
      <c r="WW103" s="253"/>
      <c r="WX103" s="253"/>
      <c r="WY103" s="253"/>
      <c r="WZ103" s="253"/>
      <c r="XA103" s="253"/>
      <c r="XB103" s="253"/>
      <c r="XC103" s="253"/>
      <c r="XD103" s="253"/>
      <c r="XE103" s="253"/>
      <c r="XF103" s="253"/>
      <c r="XG103" s="253"/>
      <c r="XH103" s="253"/>
      <c r="XI103" s="253"/>
      <c r="XJ103" s="253"/>
      <c r="XK103" s="253"/>
      <c r="XL103" s="253"/>
      <c r="XM103" s="253"/>
      <c r="XN103" s="253"/>
      <c r="XO103" s="253"/>
      <c r="XP103" s="253"/>
      <c r="XQ103" s="253"/>
      <c r="XR103" s="253"/>
      <c r="XS103" s="253"/>
      <c r="XT103" s="253"/>
      <c r="XU103" s="253"/>
      <c r="XV103" s="253"/>
      <c r="XW103" s="253"/>
      <c r="XX103" s="253"/>
      <c r="XY103" s="253"/>
      <c r="XZ103" s="253"/>
      <c r="YA103" s="253"/>
      <c r="YB103" s="253"/>
      <c r="YC103" s="253"/>
      <c r="YD103" s="253"/>
      <c r="YE103" s="253"/>
      <c r="YF103" s="253"/>
      <c r="YG103" s="253"/>
      <c r="YH103" s="253"/>
      <c r="YI103" s="253"/>
      <c r="YJ103" s="253"/>
      <c r="YK103" s="253"/>
      <c r="YL103" s="253"/>
      <c r="YM103" s="253"/>
      <c r="YN103" s="253"/>
      <c r="YO103" s="253"/>
      <c r="YP103" s="253"/>
      <c r="YQ103" s="253"/>
      <c r="YR103" s="253"/>
      <c r="YS103" s="253"/>
      <c r="YT103" s="253"/>
      <c r="YU103" s="253"/>
      <c r="YV103" s="253"/>
      <c r="YW103" s="253"/>
      <c r="YX103" s="253"/>
      <c r="YY103" s="253"/>
      <c r="YZ103" s="253"/>
      <c r="ZA103" s="253"/>
      <c r="ZB103" s="253"/>
      <c r="ZC103" s="253"/>
      <c r="ZD103" s="253"/>
      <c r="ZE103" s="253"/>
      <c r="ZF103" s="253"/>
      <c r="ZG103" s="253"/>
      <c r="ZH103" s="253"/>
      <c r="ZI103" s="253"/>
      <c r="ZJ103" s="253"/>
      <c r="ZK103" s="253"/>
      <c r="ZL103" s="253"/>
      <c r="ZM103" s="253"/>
      <c r="ZN103" s="253"/>
      <c r="ZO103" s="253"/>
      <c r="ZP103" s="253"/>
      <c r="ZQ103" s="253"/>
      <c r="ZR103" s="253"/>
      <c r="ZS103" s="253"/>
      <c r="ZT103" s="253"/>
      <c r="ZU103" s="253"/>
      <c r="ZV103" s="253"/>
      <c r="ZW103" s="253"/>
      <c r="ZX103" s="253"/>
      <c r="ZY103" s="253"/>
      <c r="ZZ103" s="253"/>
      <c r="AAA103" s="253"/>
      <c r="AAB103" s="253"/>
      <c r="AAC103" s="253"/>
      <c r="AAD103" s="253"/>
      <c r="AAE103" s="253"/>
      <c r="AAF103" s="253"/>
      <c r="AAG103" s="253"/>
      <c r="AAH103" s="253"/>
      <c r="AAI103" s="253"/>
      <c r="AAJ103" s="253"/>
      <c r="AAK103" s="253"/>
      <c r="AAL103" s="253"/>
      <c r="AAM103" s="253"/>
      <c r="AAN103" s="253"/>
      <c r="AAO103" s="253"/>
      <c r="AAP103" s="253"/>
      <c r="AAQ103" s="253"/>
      <c r="AAR103" s="253"/>
      <c r="AAS103" s="253"/>
      <c r="AAT103" s="253"/>
      <c r="AAU103" s="253"/>
      <c r="AAV103" s="253"/>
      <c r="AAW103" s="253"/>
      <c r="AAX103" s="253"/>
      <c r="AAY103" s="253"/>
      <c r="AAZ103" s="253"/>
      <c r="ABA103" s="253"/>
      <c r="ABB103" s="253"/>
      <c r="ABC103" s="253"/>
      <c r="ABD103" s="253"/>
      <c r="ABE103" s="253"/>
      <c r="ABF103" s="253"/>
      <c r="ABG103" s="253"/>
      <c r="ABH103" s="253"/>
      <c r="ABI103" s="253"/>
      <c r="ABJ103" s="253"/>
      <c r="ABK103" s="253"/>
      <c r="ABL103" s="253"/>
      <c r="ABM103" s="253"/>
      <c r="ABN103" s="253"/>
      <c r="ABO103" s="253"/>
      <c r="ABP103" s="253"/>
      <c r="ABQ103" s="253"/>
      <c r="ABR103" s="253"/>
      <c r="ABS103" s="253"/>
      <c r="ABT103" s="253"/>
      <c r="ABU103" s="253"/>
      <c r="ABV103" s="253"/>
      <c r="ABW103" s="253"/>
      <c r="ABX103" s="253"/>
      <c r="ABY103" s="253"/>
      <c r="ABZ103" s="253"/>
      <c r="ACA103" s="253"/>
      <c r="ACB103" s="253"/>
      <c r="ACC103" s="253"/>
      <c r="ACD103" s="253"/>
      <c r="ACE103" s="253"/>
      <c r="ACF103" s="253"/>
      <c r="ACG103" s="253"/>
      <c r="ACH103" s="253"/>
      <c r="ACI103" s="253"/>
      <c r="ACJ103" s="253"/>
      <c r="ACK103" s="253"/>
      <c r="ACL103" s="253"/>
      <c r="ACM103" s="253"/>
      <c r="ACN103" s="253"/>
      <c r="ACO103" s="253"/>
      <c r="ACP103" s="253"/>
      <c r="ACQ103" s="253"/>
      <c r="ACR103" s="253"/>
      <c r="ACS103" s="253"/>
      <c r="ACT103" s="253"/>
      <c r="ACU103" s="253"/>
      <c r="ACV103" s="253"/>
      <c r="ACW103" s="253"/>
      <c r="ACX103" s="253"/>
      <c r="ACY103" s="253"/>
      <c r="ACZ103" s="253"/>
      <c r="ADA103" s="253"/>
      <c r="ADB103" s="253"/>
      <c r="ADC103" s="253"/>
      <c r="ADD103" s="253"/>
      <c r="ADE103" s="253"/>
      <c r="ADF103" s="253"/>
      <c r="ADG103" s="253"/>
      <c r="ADH103" s="253"/>
      <c r="ADI103" s="253"/>
      <c r="ADJ103" s="253"/>
      <c r="ADK103" s="253"/>
      <c r="ADL103" s="253"/>
      <c r="ADM103" s="253"/>
      <c r="ADN103" s="253"/>
      <c r="ADO103" s="253"/>
      <c r="ADP103" s="253"/>
      <c r="ADQ103" s="253"/>
      <c r="ADR103" s="253"/>
      <c r="ADS103" s="253"/>
      <c r="ADT103" s="253"/>
      <c r="ADU103" s="253"/>
      <c r="ADV103" s="253"/>
      <c r="ADW103" s="253"/>
      <c r="ADX103" s="253"/>
      <c r="ADY103" s="253"/>
      <c r="ADZ103" s="253"/>
      <c r="AEA103" s="253"/>
      <c r="AEB103" s="253"/>
      <c r="AEC103" s="253"/>
      <c r="AED103" s="253"/>
      <c r="AEE103" s="253"/>
      <c r="AEF103" s="253"/>
      <c r="AEG103" s="253"/>
      <c r="AEH103" s="253"/>
      <c r="AEI103" s="253"/>
      <c r="AEJ103" s="253"/>
      <c r="AEK103" s="253"/>
      <c r="AEL103" s="253"/>
      <c r="AEM103" s="253"/>
      <c r="AEN103" s="253"/>
      <c r="AEO103" s="253"/>
      <c r="AEP103" s="253"/>
      <c r="AEQ103" s="253"/>
      <c r="AER103" s="253"/>
      <c r="AES103" s="253"/>
      <c r="AET103" s="253"/>
      <c r="AEU103" s="253"/>
      <c r="AEV103" s="253"/>
      <c r="AEW103" s="253"/>
      <c r="AEX103" s="253"/>
      <c r="AEY103" s="253"/>
      <c r="AEZ103" s="253"/>
      <c r="AFA103" s="253"/>
      <c r="AFB103" s="253"/>
      <c r="AFC103" s="253"/>
      <c r="AFD103" s="253"/>
      <c r="AFE103" s="253"/>
      <c r="AFF103" s="253"/>
      <c r="AFG103" s="253"/>
      <c r="AFH103" s="253"/>
      <c r="AFI103" s="253"/>
      <c r="AFJ103" s="253"/>
      <c r="AFK103" s="253"/>
      <c r="AFL103" s="253"/>
      <c r="AFM103" s="253"/>
      <c r="AFN103" s="253"/>
      <c r="AFO103" s="253"/>
      <c r="AFP103" s="253"/>
      <c r="AFQ103" s="253"/>
      <c r="AFR103" s="253"/>
      <c r="AFS103" s="253"/>
      <c r="AFT103" s="253"/>
      <c r="AFU103" s="253"/>
      <c r="AFV103" s="253"/>
      <c r="AFW103" s="253"/>
      <c r="AFX103" s="253"/>
      <c r="AFY103" s="253"/>
      <c r="AFZ103" s="253"/>
      <c r="AGA103" s="253"/>
      <c r="AGB103" s="253"/>
      <c r="AGC103" s="253"/>
      <c r="AGD103" s="253"/>
      <c r="AGE103" s="253"/>
      <c r="AGF103" s="253"/>
      <c r="AGG103" s="253"/>
      <c r="AGH103" s="253"/>
      <c r="AGI103" s="253"/>
      <c r="AGJ103" s="253"/>
      <c r="AGK103" s="253"/>
      <c r="AGL103" s="253"/>
      <c r="AGM103" s="253"/>
      <c r="AGN103" s="253"/>
      <c r="AGO103" s="253"/>
      <c r="AGP103" s="253"/>
      <c r="AGQ103" s="253"/>
      <c r="AGR103" s="253"/>
      <c r="AGS103" s="253"/>
      <c r="AGT103" s="253"/>
      <c r="AGU103" s="253"/>
      <c r="AGV103" s="253"/>
      <c r="AGW103" s="253"/>
      <c r="AGX103" s="253"/>
      <c r="AGY103" s="253"/>
      <c r="AGZ103" s="253"/>
      <c r="AHA103" s="253"/>
      <c r="AHB103" s="253"/>
      <c r="AHC103" s="253"/>
      <c r="AHD103" s="253"/>
      <c r="AHE103" s="253"/>
      <c r="AHF103" s="253"/>
      <c r="AHG103" s="253"/>
      <c r="AHH103" s="253"/>
      <c r="AHI103" s="253"/>
      <c r="AHJ103" s="253"/>
      <c r="AHK103" s="253"/>
      <c r="AHL103" s="253"/>
      <c r="AHM103" s="253"/>
      <c r="AHN103" s="253"/>
      <c r="AHO103" s="253"/>
      <c r="AHP103" s="253"/>
      <c r="AHQ103" s="253"/>
      <c r="AHR103" s="253"/>
      <c r="AHS103" s="253"/>
      <c r="AHT103" s="253"/>
      <c r="AHU103" s="253"/>
      <c r="AHV103" s="253"/>
      <c r="AHW103" s="253"/>
      <c r="AHX103" s="253"/>
      <c r="AHY103" s="253"/>
      <c r="AHZ103" s="253"/>
      <c r="AIA103" s="253"/>
      <c r="AIB103" s="253"/>
      <c r="AIC103" s="253"/>
      <c r="AID103" s="253"/>
      <c r="AIE103" s="253"/>
      <c r="AIF103" s="253"/>
      <c r="AIG103" s="253"/>
      <c r="AIH103" s="253"/>
      <c r="AII103" s="253"/>
      <c r="AIJ103" s="253"/>
      <c r="AIK103" s="253"/>
      <c r="AIL103" s="253"/>
      <c r="AIM103" s="253"/>
      <c r="AIN103" s="253"/>
      <c r="AIO103" s="253"/>
      <c r="AIP103" s="253"/>
      <c r="AIQ103" s="253"/>
      <c r="AIR103" s="253"/>
      <c r="AIS103" s="253"/>
      <c r="AIT103" s="253"/>
      <c r="AIU103" s="253"/>
      <c r="AIV103" s="253"/>
      <c r="AIW103" s="253"/>
      <c r="AIX103" s="253"/>
      <c r="AIY103" s="253"/>
      <c r="AIZ103" s="253"/>
      <c r="AJA103" s="253"/>
      <c r="AJB103" s="253"/>
      <c r="AJC103" s="253"/>
      <c r="AJD103" s="253"/>
      <c r="AJE103" s="253"/>
      <c r="AJF103" s="253"/>
      <c r="AJG103" s="253"/>
      <c r="AJH103" s="253"/>
      <c r="AJI103" s="253"/>
      <c r="AJJ103" s="253"/>
      <c r="AJK103" s="253"/>
      <c r="AJL103" s="253"/>
      <c r="AJM103" s="253"/>
      <c r="AJN103" s="253"/>
      <c r="AJO103" s="253"/>
      <c r="AJP103" s="253"/>
      <c r="AJQ103" s="253"/>
      <c r="AJR103" s="253"/>
      <c r="AJS103" s="253"/>
      <c r="AJT103" s="253"/>
      <c r="AJU103" s="253"/>
      <c r="AJV103" s="253"/>
      <c r="AJW103" s="253"/>
      <c r="AJX103" s="253"/>
      <c r="AJY103" s="253"/>
      <c r="AJZ103" s="253"/>
      <c r="AKA103" s="253"/>
      <c r="AKB103" s="253"/>
      <c r="AKC103" s="253"/>
      <c r="AKD103" s="253"/>
      <c r="AKE103" s="253"/>
      <c r="AKF103" s="253"/>
      <c r="AKG103" s="253"/>
      <c r="AKH103" s="253"/>
      <c r="AKI103" s="253"/>
      <c r="AKJ103" s="253"/>
      <c r="AKK103" s="253"/>
      <c r="AKL103" s="253"/>
      <c r="AKM103" s="253"/>
      <c r="AKN103" s="253"/>
      <c r="AKO103" s="253"/>
      <c r="AKP103" s="253"/>
      <c r="AKQ103" s="253"/>
      <c r="AKR103" s="253"/>
      <c r="AKS103" s="253"/>
      <c r="AKT103" s="253"/>
      <c r="AKU103" s="253"/>
      <c r="AKV103" s="253"/>
      <c r="AKW103" s="253"/>
      <c r="AKX103" s="253"/>
      <c r="AKY103" s="253"/>
      <c r="AKZ103" s="253"/>
      <c r="ALA103" s="253"/>
      <c r="ALB103" s="253"/>
      <c r="ALC103" s="253"/>
      <c r="ALD103" s="253"/>
      <c r="ALE103" s="253"/>
      <c r="ALF103" s="253"/>
      <c r="ALG103" s="253"/>
      <c r="ALH103" s="253"/>
      <c r="ALI103" s="253"/>
      <c r="ALJ103" s="253"/>
      <c r="ALK103" s="253"/>
      <c r="ALL103" s="253"/>
      <c r="ALM103" s="253"/>
      <c r="ALN103" s="253"/>
      <c r="ALO103" s="253"/>
      <c r="ALP103" s="253"/>
      <c r="ALQ103" s="253"/>
      <c r="ALR103" s="253"/>
      <c r="ALS103" s="253"/>
      <c r="ALT103" s="253"/>
      <c r="ALU103" s="253"/>
      <c r="ALV103" s="253"/>
      <c r="ALW103" s="253"/>
      <c r="ALX103" s="253"/>
      <c r="ALY103" s="253"/>
      <c r="ALZ103" s="253"/>
      <c r="AMA103" s="253"/>
      <c r="AMB103" s="253"/>
      <c r="AMC103" s="253"/>
      <c r="AMD103" s="253"/>
      <c r="AME103" s="253"/>
      <c r="AMF103" s="253"/>
      <c r="AMG103" s="253"/>
      <c r="AMH103" s="253"/>
      <c r="AMI103" s="253"/>
      <c r="AMJ103" s="253"/>
    </row>
    <row r="104" spans="1:1024" s="252" customFormat="1" ht="11.25">
      <c r="A104" s="264" t="s">
        <v>2166</v>
      </c>
      <c r="B104" s="293" t="e">
        <f>B32/(B8+B9)</f>
        <v>#DIV/0!</v>
      </c>
      <c r="C104" s="293" t="e">
        <f>C32/(C8+C9)</f>
        <v>#DIV/0!</v>
      </c>
      <c r="D104" s="293" t="e">
        <f>D32/(D8+D9)</f>
        <v>#DIV/0!</v>
      </c>
      <c r="F104" s="253"/>
      <c r="G104" s="253"/>
      <c r="H104" s="253"/>
      <c r="I104" s="253"/>
      <c r="J104" s="253"/>
      <c r="K104" s="253"/>
      <c r="L104" s="253"/>
      <c r="M104" s="253"/>
      <c r="N104" s="253"/>
      <c r="O104" s="253"/>
      <c r="P104" s="253"/>
      <c r="Q104" s="253"/>
      <c r="R104" s="253"/>
      <c r="S104" s="253"/>
      <c r="T104" s="253"/>
      <c r="U104" s="253"/>
      <c r="V104" s="253"/>
      <c r="W104" s="253"/>
      <c r="X104" s="253"/>
      <c r="Y104" s="253"/>
      <c r="Z104" s="253"/>
      <c r="AA104" s="253"/>
      <c r="AB104" s="253"/>
      <c r="AC104" s="253"/>
      <c r="AD104" s="253"/>
      <c r="AE104" s="253"/>
      <c r="AF104" s="253"/>
      <c r="AG104" s="253"/>
      <c r="AH104" s="253"/>
      <c r="AI104" s="253"/>
      <c r="AJ104" s="253"/>
      <c r="AK104" s="253"/>
      <c r="AL104" s="253"/>
      <c r="AM104" s="253"/>
      <c r="AN104" s="253"/>
      <c r="AO104" s="253"/>
      <c r="AP104" s="253"/>
      <c r="AQ104" s="253"/>
      <c r="AR104" s="253"/>
      <c r="AS104" s="253"/>
      <c r="AT104" s="253"/>
      <c r="AU104" s="253"/>
      <c r="AV104" s="253"/>
      <c r="AW104" s="253"/>
      <c r="AX104" s="253"/>
      <c r="AY104" s="253"/>
      <c r="AZ104" s="253"/>
      <c r="BA104" s="253"/>
      <c r="BB104" s="253"/>
      <c r="BC104" s="253"/>
      <c r="BD104" s="253"/>
      <c r="BE104" s="253"/>
      <c r="BF104" s="253"/>
      <c r="BG104" s="253"/>
      <c r="BH104" s="253"/>
      <c r="BI104" s="253"/>
      <c r="BJ104" s="253"/>
      <c r="BK104" s="253"/>
      <c r="BL104" s="253"/>
      <c r="BM104" s="253"/>
      <c r="BN104" s="253"/>
      <c r="BO104" s="253"/>
      <c r="BP104" s="253"/>
      <c r="BQ104" s="253"/>
      <c r="BR104" s="253"/>
      <c r="BS104" s="253"/>
      <c r="BT104" s="253"/>
      <c r="BU104" s="253"/>
      <c r="BV104" s="253"/>
      <c r="BW104" s="253"/>
      <c r="BX104" s="253"/>
      <c r="BY104" s="253"/>
      <c r="BZ104" s="253"/>
      <c r="CA104" s="253"/>
      <c r="CB104" s="253"/>
      <c r="CC104" s="253"/>
      <c r="CD104" s="253"/>
      <c r="CE104" s="253"/>
      <c r="CF104" s="253"/>
      <c r="CG104" s="253"/>
      <c r="CH104" s="253"/>
      <c r="CI104" s="253"/>
      <c r="CJ104" s="253"/>
      <c r="CK104" s="253"/>
      <c r="CL104" s="253"/>
      <c r="CM104" s="253"/>
      <c r="CN104" s="253"/>
      <c r="CO104" s="253"/>
      <c r="CP104" s="253"/>
      <c r="CQ104" s="253"/>
      <c r="CR104" s="253"/>
      <c r="CS104" s="253"/>
      <c r="CT104" s="253"/>
      <c r="CU104" s="253"/>
      <c r="CV104" s="253"/>
      <c r="CW104" s="253"/>
      <c r="CX104" s="253"/>
      <c r="CY104" s="253"/>
      <c r="CZ104" s="253"/>
      <c r="DA104" s="253"/>
      <c r="DB104" s="253"/>
      <c r="DC104" s="253"/>
      <c r="DD104" s="253"/>
      <c r="DE104" s="253"/>
      <c r="DF104" s="253"/>
      <c r="DG104" s="253"/>
      <c r="DH104" s="253"/>
      <c r="DI104" s="253"/>
      <c r="DJ104" s="253"/>
      <c r="DK104" s="253"/>
      <c r="DL104" s="253"/>
      <c r="DM104" s="253"/>
      <c r="DN104" s="253"/>
      <c r="DO104" s="253"/>
      <c r="DP104" s="253"/>
      <c r="DQ104" s="253"/>
      <c r="DR104" s="253"/>
      <c r="DS104" s="253"/>
      <c r="DT104" s="253"/>
      <c r="DU104" s="253"/>
      <c r="DV104" s="253"/>
      <c r="DW104" s="253"/>
      <c r="DX104" s="253"/>
      <c r="DY104" s="253"/>
      <c r="DZ104" s="253"/>
      <c r="EA104" s="253"/>
      <c r="EB104" s="253"/>
      <c r="EC104" s="253"/>
      <c r="ED104" s="253"/>
      <c r="EE104" s="253"/>
      <c r="EF104" s="253"/>
      <c r="EG104" s="253"/>
      <c r="EH104" s="253"/>
      <c r="EI104" s="253"/>
      <c r="EJ104" s="253"/>
      <c r="EK104" s="253"/>
      <c r="EL104" s="253"/>
      <c r="EM104" s="253"/>
      <c r="EN104" s="253"/>
      <c r="EO104" s="253"/>
      <c r="EP104" s="253"/>
      <c r="EQ104" s="253"/>
      <c r="ER104" s="253"/>
      <c r="ES104" s="253"/>
      <c r="ET104" s="253"/>
      <c r="EU104" s="253"/>
      <c r="EV104" s="253"/>
      <c r="EW104" s="253"/>
      <c r="EX104" s="253"/>
      <c r="EY104" s="253"/>
      <c r="EZ104" s="253"/>
      <c r="FA104" s="253"/>
      <c r="FB104" s="253"/>
      <c r="FC104" s="253"/>
      <c r="FD104" s="253"/>
      <c r="FE104" s="253"/>
      <c r="FF104" s="253"/>
      <c r="FG104" s="253"/>
      <c r="FH104" s="253"/>
      <c r="FI104" s="253"/>
      <c r="FJ104" s="253"/>
      <c r="FK104" s="253"/>
      <c r="FL104" s="253"/>
      <c r="FM104" s="253"/>
      <c r="FN104" s="253"/>
      <c r="FO104" s="253"/>
      <c r="FP104" s="253"/>
      <c r="FQ104" s="253"/>
      <c r="FR104" s="253"/>
      <c r="FS104" s="253"/>
      <c r="FT104" s="253"/>
      <c r="FU104" s="253"/>
      <c r="FV104" s="253"/>
      <c r="FW104" s="253"/>
      <c r="FX104" s="253"/>
      <c r="FY104" s="253"/>
      <c r="FZ104" s="253"/>
      <c r="GA104" s="253"/>
      <c r="GB104" s="253"/>
      <c r="GC104" s="253"/>
      <c r="GD104" s="253"/>
      <c r="GE104" s="253"/>
      <c r="GF104" s="253"/>
      <c r="GG104" s="253"/>
      <c r="GH104" s="253"/>
      <c r="GI104" s="253"/>
      <c r="GJ104" s="253"/>
      <c r="GK104" s="253"/>
      <c r="GL104" s="253"/>
      <c r="GM104" s="253"/>
      <c r="GN104" s="253"/>
      <c r="GO104" s="253"/>
      <c r="GP104" s="253"/>
      <c r="GQ104" s="253"/>
      <c r="GR104" s="253"/>
      <c r="GS104" s="253"/>
      <c r="GT104" s="253"/>
      <c r="GU104" s="253"/>
      <c r="GV104" s="253"/>
      <c r="GW104" s="253"/>
      <c r="GX104" s="253"/>
      <c r="GY104" s="253"/>
      <c r="GZ104" s="253"/>
      <c r="HA104" s="253"/>
      <c r="HB104" s="253"/>
      <c r="HC104" s="253"/>
      <c r="HD104" s="253"/>
      <c r="HE104" s="253"/>
      <c r="HF104" s="253"/>
      <c r="HG104" s="253"/>
      <c r="HH104" s="253"/>
      <c r="HI104" s="253"/>
      <c r="HJ104" s="253"/>
      <c r="HK104" s="253"/>
      <c r="HL104" s="253"/>
      <c r="HM104" s="253"/>
      <c r="HN104" s="253"/>
      <c r="HO104" s="253"/>
      <c r="HP104" s="253"/>
      <c r="HQ104" s="253"/>
      <c r="HR104" s="253"/>
      <c r="HS104" s="253"/>
      <c r="HT104" s="253"/>
      <c r="HU104" s="253"/>
      <c r="HV104" s="253"/>
      <c r="HW104" s="253"/>
      <c r="HX104" s="253"/>
      <c r="HY104" s="253"/>
      <c r="HZ104" s="253"/>
      <c r="IA104" s="253"/>
      <c r="IB104" s="253"/>
      <c r="IC104" s="253"/>
      <c r="ID104" s="253"/>
      <c r="IE104" s="253"/>
      <c r="IF104" s="253"/>
      <c r="IG104" s="253"/>
      <c r="IH104" s="253"/>
      <c r="II104" s="253"/>
      <c r="IJ104" s="253"/>
      <c r="IK104" s="253"/>
      <c r="IL104" s="253"/>
      <c r="IM104" s="253"/>
      <c r="IN104" s="253"/>
      <c r="IO104" s="253"/>
      <c r="IP104" s="253"/>
      <c r="IQ104" s="253"/>
      <c r="IR104" s="253"/>
      <c r="IS104" s="253"/>
      <c r="IT104" s="253"/>
      <c r="IU104" s="253"/>
      <c r="IV104" s="253"/>
      <c r="IW104" s="253"/>
      <c r="IX104" s="253"/>
      <c r="IY104" s="253"/>
      <c r="IZ104" s="253"/>
      <c r="JA104" s="253"/>
      <c r="JB104" s="253"/>
      <c r="JC104" s="253"/>
      <c r="JD104" s="253"/>
      <c r="JE104" s="253"/>
      <c r="JF104" s="253"/>
      <c r="JG104" s="253"/>
      <c r="JH104" s="253"/>
      <c r="JI104" s="253"/>
      <c r="JJ104" s="253"/>
      <c r="JK104" s="253"/>
      <c r="JL104" s="253"/>
      <c r="JM104" s="253"/>
      <c r="JN104" s="253"/>
      <c r="JO104" s="253"/>
      <c r="JP104" s="253"/>
      <c r="JQ104" s="253"/>
      <c r="JR104" s="253"/>
      <c r="JS104" s="253"/>
      <c r="JT104" s="253"/>
      <c r="JU104" s="253"/>
      <c r="JV104" s="253"/>
      <c r="JW104" s="253"/>
      <c r="JX104" s="253"/>
      <c r="JY104" s="253"/>
      <c r="JZ104" s="253"/>
      <c r="KA104" s="253"/>
      <c r="KB104" s="253"/>
      <c r="KC104" s="253"/>
      <c r="KD104" s="253"/>
      <c r="KE104" s="253"/>
      <c r="KF104" s="253"/>
      <c r="KG104" s="253"/>
      <c r="KH104" s="253"/>
      <c r="KI104" s="253"/>
      <c r="KJ104" s="253"/>
      <c r="KK104" s="253"/>
      <c r="KL104" s="253"/>
      <c r="KM104" s="253"/>
      <c r="KN104" s="253"/>
      <c r="KO104" s="253"/>
      <c r="KP104" s="253"/>
      <c r="KQ104" s="253"/>
      <c r="KR104" s="253"/>
      <c r="KS104" s="253"/>
      <c r="KT104" s="253"/>
      <c r="KU104" s="253"/>
      <c r="KV104" s="253"/>
      <c r="KW104" s="253"/>
      <c r="KX104" s="253"/>
      <c r="KY104" s="253"/>
      <c r="KZ104" s="253"/>
      <c r="LA104" s="253"/>
      <c r="LB104" s="253"/>
      <c r="LC104" s="253"/>
      <c r="LD104" s="253"/>
      <c r="LE104" s="253"/>
      <c r="LF104" s="253"/>
      <c r="LG104" s="253"/>
      <c r="LH104" s="253"/>
      <c r="LI104" s="253"/>
      <c r="LJ104" s="253"/>
      <c r="LK104" s="253"/>
      <c r="LL104" s="253"/>
      <c r="LM104" s="253"/>
      <c r="LN104" s="253"/>
      <c r="LO104" s="253"/>
      <c r="LP104" s="253"/>
      <c r="LQ104" s="253"/>
      <c r="LR104" s="253"/>
      <c r="LS104" s="253"/>
      <c r="LT104" s="253"/>
      <c r="LU104" s="253"/>
      <c r="LV104" s="253"/>
      <c r="LW104" s="253"/>
      <c r="LX104" s="253"/>
      <c r="LY104" s="253"/>
      <c r="LZ104" s="253"/>
      <c r="MA104" s="253"/>
      <c r="MB104" s="253"/>
      <c r="MC104" s="253"/>
      <c r="MD104" s="253"/>
      <c r="ME104" s="253"/>
      <c r="MF104" s="253"/>
      <c r="MG104" s="253"/>
      <c r="MH104" s="253"/>
      <c r="MI104" s="253"/>
      <c r="MJ104" s="253"/>
      <c r="MK104" s="253"/>
      <c r="ML104" s="253"/>
      <c r="MM104" s="253"/>
      <c r="MN104" s="253"/>
      <c r="MO104" s="253"/>
      <c r="MP104" s="253"/>
      <c r="MQ104" s="253"/>
      <c r="MR104" s="253"/>
      <c r="MS104" s="253"/>
      <c r="MT104" s="253"/>
      <c r="MU104" s="253"/>
      <c r="MV104" s="253"/>
      <c r="MW104" s="253"/>
      <c r="MX104" s="253"/>
      <c r="MY104" s="253"/>
      <c r="MZ104" s="253"/>
      <c r="NA104" s="253"/>
      <c r="NB104" s="253"/>
      <c r="NC104" s="253"/>
      <c r="ND104" s="253"/>
      <c r="NE104" s="253"/>
      <c r="NF104" s="253"/>
      <c r="NG104" s="253"/>
      <c r="NH104" s="253"/>
      <c r="NI104" s="253"/>
      <c r="NJ104" s="253"/>
      <c r="NK104" s="253"/>
      <c r="NL104" s="253"/>
      <c r="NM104" s="253"/>
      <c r="NN104" s="253"/>
      <c r="NO104" s="253"/>
      <c r="NP104" s="253"/>
      <c r="NQ104" s="253"/>
      <c r="NR104" s="253"/>
      <c r="NS104" s="253"/>
      <c r="NT104" s="253"/>
      <c r="NU104" s="253"/>
      <c r="NV104" s="253"/>
      <c r="NW104" s="253"/>
      <c r="NX104" s="253"/>
      <c r="NY104" s="253"/>
      <c r="NZ104" s="253"/>
      <c r="OA104" s="253"/>
      <c r="OB104" s="253"/>
      <c r="OC104" s="253"/>
      <c r="OD104" s="253"/>
      <c r="OE104" s="253"/>
      <c r="OF104" s="253"/>
      <c r="OG104" s="253"/>
      <c r="OH104" s="253"/>
      <c r="OI104" s="253"/>
      <c r="OJ104" s="253"/>
      <c r="OK104" s="253"/>
      <c r="OL104" s="253"/>
      <c r="OM104" s="253"/>
      <c r="ON104" s="253"/>
      <c r="OO104" s="253"/>
      <c r="OP104" s="253"/>
      <c r="OQ104" s="253"/>
      <c r="OR104" s="253"/>
      <c r="OS104" s="253"/>
      <c r="OT104" s="253"/>
      <c r="OU104" s="253"/>
      <c r="OV104" s="253"/>
      <c r="OW104" s="253"/>
      <c r="OX104" s="253"/>
      <c r="OY104" s="253"/>
      <c r="OZ104" s="253"/>
      <c r="PA104" s="253"/>
      <c r="PB104" s="253"/>
      <c r="PC104" s="253"/>
      <c r="PD104" s="253"/>
      <c r="PE104" s="253"/>
      <c r="PF104" s="253"/>
      <c r="PG104" s="253"/>
      <c r="PH104" s="253"/>
      <c r="PI104" s="253"/>
      <c r="PJ104" s="253"/>
      <c r="PK104" s="253"/>
      <c r="PL104" s="253"/>
      <c r="PM104" s="253"/>
      <c r="PN104" s="253"/>
      <c r="PO104" s="253"/>
      <c r="PP104" s="253"/>
      <c r="PQ104" s="253"/>
      <c r="PR104" s="253"/>
      <c r="PS104" s="253"/>
      <c r="PT104" s="253"/>
      <c r="PU104" s="253"/>
      <c r="PV104" s="253"/>
      <c r="PW104" s="253"/>
      <c r="PX104" s="253"/>
      <c r="PY104" s="253"/>
      <c r="PZ104" s="253"/>
      <c r="QA104" s="253"/>
      <c r="QB104" s="253"/>
      <c r="QC104" s="253"/>
      <c r="QD104" s="253"/>
      <c r="QE104" s="253"/>
      <c r="QF104" s="253"/>
      <c r="QG104" s="253"/>
      <c r="QH104" s="253"/>
      <c r="QI104" s="253"/>
      <c r="QJ104" s="253"/>
      <c r="QK104" s="253"/>
      <c r="QL104" s="253"/>
      <c r="QM104" s="253"/>
      <c r="QN104" s="253"/>
      <c r="QO104" s="253"/>
      <c r="QP104" s="253"/>
      <c r="QQ104" s="253"/>
      <c r="QR104" s="253"/>
      <c r="QS104" s="253"/>
      <c r="QT104" s="253"/>
      <c r="QU104" s="253"/>
      <c r="QV104" s="253"/>
      <c r="QW104" s="253"/>
      <c r="QX104" s="253"/>
      <c r="QY104" s="253"/>
      <c r="QZ104" s="253"/>
      <c r="RA104" s="253"/>
      <c r="RB104" s="253"/>
      <c r="RC104" s="253"/>
      <c r="RD104" s="253"/>
      <c r="RE104" s="253"/>
      <c r="RF104" s="253"/>
      <c r="RG104" s="253"/>
      <c r="RH104" s="253"/>
      <c r="RI104" s="253"/>
      <c r="RJ104" s="253"/>
      <c r="RK104" s="253"/>
      <c r="RL104" s="253"/>
      <c r="RM104" s="253"/>
      <c r="RN104" s="253"/>
      <c r="RO104" s="253"/>
      <c r="RP104" s="253"/>
      <c r="RQ104" s="253"/>
      <c r="RR104" s="253"/>
      <c r="RS104" s="253"/>
      <c r="RT104" s="253"/>
      <c r="RU104" s="253"/>
      <c r="RV104" s="253"/>
      <c r="RW104" s="253"/>
      <c r="RX104" s="253"/>
      <c r="RY104" s="253"/>
      <c r="RZ104" s="253"/>
      <c r="SA104" s="253"/>
      <c r="SB104" s="253"/>
      <c r="SC104" s="253"/>
      <c r="SD104" s="253"/>
      <c r="SE104" s="253"/>
      <c r="SF104" s="253"/>
      <c r="SG104" s="253"/>
      <c r="SH104" s="253"/>
      <c r="SI104" s="253"/>
      <c r="SJ104" s="253"/>
      <c r="SK104" s="253"/>
      <c r="SL104" s="253"/>
      <c r="SM104" s="253"/>
      <c r="SN104" s="253"/>
      <c r="SO104" s="253"/>
      <c r="SP104" s="253"/>
      <c r="SQ104" s="253"/>
      <c r="SR104" s="253"/>
      <c r="SS104" s="253"/>
      <c r="ST104" s="253"/>
      <c r="SU104" s="253"/>
      <c r="SV104" s="253"/>
      <c r="SW104" s="253"/>
      <c r="SX104" s="253"/>
      <c r="SY104" s="253"/>
      <c r="SZ104" s="253"/>
      <c r="TA104" s="253"/>
      <c r="TB104" s="253"/>
      <c r="TC104" s="253"/>
      <c r="TD104" s="253"/>
      <c r="TE104" s="253"/>
      <c r="TF104" s="253"/>
      <c r="TG104" s="253"/>
      <c r="TH104" s="253"/>
      <c r="TI104" s="253"/>
      <c r="TJ104" s="253"/>
      <c r="TK104" s="253"/>
      <c r="TL104" s="253"/>
      <c r="TM104" s="253"/>
      <c r="TN104" s="253"/>
      <c r="TO104" s="253"/>
      <c r="TP104" s="253"/>
      <c r="TQ104" s="253"/>
      <c r="TR104" s="253"/>
      <c r="TS104" s="253"/>
      <c r="TT104" s="253"/>
      <c r="TU104" s="253"/>
      <c r="TV104" s="253"/>
      <c r="TW104" s="253"/>
      <c r="TX104" s="253"/>
      <c r="TY104" s="253"/>
      <c r="TZ104" s="253"/>
      <c r="UA104" s="253"/>
      <c r="UB104" s="253"/>
      <c r="UC104" s="253"/>
      <c r="UD104" s="253"/>
      <c r="UE104" s="253"/>
      <c r="UF104" s="253"/>
      <c r="UG104" s="253"/>
      <c r="UH104" s="253"/>
      <c r="UI104" s="253"/>
      <c r="UJ104" s="253"/>
      <c r="UK104" s="253"/>
      <c r="UL104" s="253"/>
      <c r="UM104" s="253"/>
      <c r="UN104" s="253"/>
      <c r="UO104" s="253"/>
      <c r="UP104" s="253"/>
      <c r="UQ104" s="253"/>
      <c r="UR104" s="253"/>
      <c r="US104" s="253"/>
      <c r="UT104" s="253"/>
      <c r="UU104" s="253"/>
      <c r="UV104" s="253"/>
      <c r="UW104" s="253"/>
      <c r="UX104" s="253"/>
      <c r="UY104" s="253"/>
      <c r="UZ104" s="253"/>
      <c r="VA104" s="253"/>
      <c r="VB104" s="253"/>
      <c r="VC104" s="253"/>
      <c r="VD104" s="253"/>
      <c r="VE104" s="253"/>
      <c r="VF104" s="253"/>
      <c r="VG104" s="253"/>
      <c r="VH104" s="253"/>
      <c r="VI104" s="253"/>
      <c r="VJ104" s="253"/>
      <c r="VK104" s="253"/>
      <c r="VL104" s="253"/>
      <c r="VM104" s="253"/>
      <c r="VN104" s="253"/>
      <c r="VO104" s="253"/>
      <c r="VP104" s="253"/>
      <c r="VQ104" s="253"/>
      <c r="VR104" s="253"/>
      <c r="VS104" s="253"/>
      <c r="VT104" s="253"/>
      <c r="VU104" s="253"/>
      <c r="VV104" s="253"/>
      <c r="VW104" s="253"/>
      <c r="VX104" s="253"/>
      <c r="VY104" s="253"/>
      <c r="VZ104" s="253"/>
      <c r="WA104" s="253"/>
      <c r="WB104" s="253"/>
      <c r="WC104" s="253"/>
      <c r="WD104" s="253"/>
      <c r="WE104" s="253"/>
      <c r="WF104" s="253"/>
      <c r="WG104" s="253"/>
      <c r="WH104" s="253"/>
      <c r="WI104" s="253"/>
      <c r="WJ104" s="253"/>
      <c r="WK104" s="253"/>
      <c r="WL104" s="253"/>
      <c r="WM104" s="253"/>
      <c r="WN104" s="253"/>
      <c r="WO104" s="253"/>
      <c r="WP104" s="253"/>
      <c r="WQ104" s="253"/>
      <c r="WR104" s="253"/>
      <c r="WS104" s="253"/>
      <c r="WT104" s="253"/>
      <c r="WU104" s="253"/>
      <c r="WV104" s="253"/>
      <c r="WW104" s="253"/>
      <c r="WX104" s="253"/>
      <c r="WY104" s="253"/>
      <c r="WZ104" s="253"/>
      <c r="XA104" s="253"/>
      <c r="XB104" s="253"/>
      <c r="XC104" s="253"/>
      <c r="XD104" s="253"/>
      <c r="XE104" s="253"/>
      <c r="XF104" s="253"/>
      <c r="XG104" s="253"/>
      <c r="XH104" s="253"/>
      <c r="XI104" s="253"/>
      <c r="XJ104" s="253"/>
      <c r="XK104" s="253"/>
      <c r="XL104" s="253"/>
      <c r="XM104" s="253"/>
      <c r="XN104" s="253"/>
      <c r="XO104" s="253"/>
      <c r="XP104" s="253"/>
      <c r="XQ104" s="253"/>
      <c r="XR104" s="253"/>
      <c r="XS104" s="253"/>
      <c r="XT104" s="253"/>
      <c r="XU104" s="253"/>
      <c r="XV104" s="253"/>
      <c r="XW104" s="253"/>
      <c r="XX104" s="253"/>
      <c r="XY104" s="253"/>
      <c r="XZ104" s="253"/>
      <c r="YA104" s="253"/>
      <c r="YB104" s="253"/>
      <c r="YC104" s="253"/>
      <c r="YD104" s="253"/>
      <c r="YE104" s="253"/>
      <c r="YF104" s="253"/>
      <c r="YG104" s="253"/>
      <c r="YH104" s="253"/>
      <c r="YI104" s="253"/>
      <c r="YJ104" s="253"/>
      <c r="YK104" s="253"/>
      <c r="YL104" s="253"/>
      <c r="YM104" s="253"/>
      <c r="YN104" s="253"/>
      <c r="YO104" s="253"/>
      <c r="YP104" s="253"/>
      <c r="YQ104" s="253"/>
      <c r="YR104" s="253"/>
      <c r="YS104" s="253"/>
      <c r="YT104" s="253"/>
      <c r="YU104" s="253"/>
      <c r="YV104" s="253"/>
      <c r="YW104" s="253"/>
      <c r="YX104" s="253"/>
      <c r="YY104" s="253"/>
      <c r="YZ104" s="253"/>
      <c r="ZA104" s="253"/>
      <c r="ZB104" s="253"/>
      <c r="ZC104" s="253"/>
      <c r="ZD104" s="253"/>
      <c r="ZE104" s="253"/>
      <c r="ZF104" s="253"/>
      <c r="ZG104" s="253"/>
      <c r="ZH104" s="253"/>
      <c r="ZI104" s="253"/>
      <c r="ZJ104" s="253"/>
      <c r="ZK104" s="253"/>
      <c r="ZL104" s="253"/>
      <c r="ZM104" s="253"/>
      <c r="ZN104" s="253"/>
      <c r="ZO104" s="253"/>
      <c r="ZP104" s="253"/>
      <c r="ZQ104" s="253"/>
      <c r="ZR104" s="253"/>
      <c r="ZS104" s="253"/>
      <c r="ZT104" s="253"/>
      <c r="ZU104" s="253"/>
      <c r="ZV104" s="253"/>
      <c r="ZW104" s="253"/>
      <c r="ZX104" s="253"/>
      <c r="ZY104" s="253"/>
      <c r="ZZ104" s="253"/>
      <c r="AAA104" s="253"/>
      <c r="AAB104" s="253"/>
      <c r="AAC104" s="253"/>
      <c r="AAD104" s="253"/>
      <c r="AAE104" s="253"/>
      <c r="AAF104" s="253"/>
      <c r="AAG104" s="253"/>
      <c r="AAH104" s="253"/>
      <c r="AAI104" s="253"/>
      <c r="AAJ104" s="253"/>
      <c r="AAK104" s="253"/>
      <c r="AAL104" s="253"/>
      <c r="AAM104" s="253"/>
      <c r="AAN104" s="253"/>
      <c r="AAO104" s="253"/>
      <c r="AAP104" s="253"/>
      <c r="AAQ104" s="253"/>
      <c r="AAR104" s="253"/>
      <c r="AAS104" s="253"/>
      <c r="AAT104" s="253"/>
      <c r="AAU104" s="253"/>
      <c r="AAV104" s="253"/>
      <c r="AAW104" s="253"/>
      <c r="AAX104" s="253"/>
      <c r="AAY104" s="253"/>
      <c r="AAZ104" s="253"/>
      <c r="ABA104" s="253"/>
      <c r="ABB104" s="253"/>
      <c r="ABC104" s="253"/>
      <c r="ABD104" s="253"/>
      <c r="ABE104" s="253"/>
      <c r="ABF104" s="253"/>
      <c r="ABG104" s="253"/>
      <c r="ABH104" s="253"/>
      <c r="ABI104" s="253"/>
      <c r="ABJ104" s="253"/>
      <c r="ABK104" s="253"/>
      <c r="ABL104" s="253"/>
      <c r="ABM104" s="253"/>
      <c r="ABN104" s="253"/>
      <c r="ABO104" s="253"/>
      <c r="ABP104" s="253"/>
      <c r="ABQ104" s="253"/>
      <c r="ABR104" s="253"/>
      <c r="ABS104" s="253"/>
      <c r="ABT104" s="253"/>
      <c r="ABU104" s="253"/>
      <c r="ABV104" s="253"/>
      <c r="ABW104" s="253"/>
      <c r="ABX104" s="253"/>
      <c r="ABY104" s="253"/>
      <c r="ABZ104" s="253"/>
      <c r="ACA104" s="253"/>
      <c r="ACB104" s="253"/>
      <c r="ACC104" s="253"/>
      <c r="ACD104" s="253"/>
      <c r="ACE104" s="253"/>
      <c r="ACF104" s="253"/>
      <c r="ACG104" s="253"/>
      <c r="ACH104" s="253"/>
      <c r="ACI104" s="253"/>
      <c r="ACJ104" s="253"/>
      <c r="ACK104" s="253"/>
      <c r="ACL104" s="253"/>
      <c r="ACM104" s="253"/>
      <c r="ACN104" s="253"/>
      <c r="ACO104" s="253"/>
      <c r="ACP104" s="253"/>
      <c r="ACQ104" s="253"/>
      <c r="ACR104" s="253"/>
      <c r="ACS104" s="253"/>
      <c r="ACT104" s="253"/>
      <c r="ACU104" s="253"/>
      <c r="ACV104" s="253"/>
      <c r="ACW104" s="253"/>
      <c r="ACX104" s="253"/>
      <c r="ACY104" s="253"/>
      <c r="ACZ104" s="253"/>
      <c r="ADA104" s="253"/>
      <c r="ADB104" s="253"/>
      <c r="ADC104" s="253"/>
      <c r="ADD104" s="253"/>
      <c r="ADE104" s="253"/>
      <c r="ADF104" s="253"/>
      <c r="ADG104" s="253"/>
      <c r="ADH104" s="253"/>
      <c r="ADI104" s="253"/>
      <c r="ADJ104" s="253"/>
      <c r="ADK104" s="253"/>
      <c r="ADL104" s="253"/>
      <c r="ADM104" s="253"/>
      <c r="ADN104" s="253"/>
      <c r="ADO104" s="253"/>
      <c r="ADP104" s="253"/>
      <c r="ADQ104" s="253"/>
      <c r="ADR104" s="253"/>
      <c r="ADS104" s="253"/>
      <c r="ADT104" s="253"/>
      <c r="ADU104" s="253"/>
      <c r="ADV104" s="253"/>
      <c r="ADW104" s="253"/>
      <c r="ADX104" s="253"/>
      <c r="ADY104" s="253"/>
      <c r="ADZ104" s="253"/>
      <c r="AEA104" s="253"/>
      <c r="AEB104" s="253"/>
      <c r="AEC104" s="253"/>
      <c r="AED104" s="253"/>
      <c r="AEE104" s="253"/>
      <c r="AEF104" s="253"/>
      <c r="AEG104" s="253"/>
      <c r="AEH104" s="253"/>
      <c r="AEI104" s="253"/>
      <c r="AEJ104" s="253"/>
      <c r="AEK104" s="253"/>
      <c r="AEL104" s="253"/>
      <c r="AEM104" s="253"/>
      <c r="AEN104" s="253"/>
      <c r="AEO104" s="253"/>
      <c r="AEP104" s="253"/>
      <c r="AEQ104" s="253"/>
      <c r="AER104" s="253"/>
      <c r="AES104" s="253"/>
      <c r="AET104" s="253"/>
      <c r="AEU104" s="253"/>
      <c r="AEV104" s="253"/>
      <c r="AEW104" s="253"/>
      <c r="AEX104" s="253"/>
      <c r="AEY104" s="253"/>
      <c r="AEZ104" s="253"/>
      <c r="AFA104" s="253"/>
      <c r="AFB104" s="253"/>
      <c r="AFC104" s="253"/>
      <c r="AFD104" s="253"/>
      <c r="AFE104" s="253"/>
      <c r="AFF104" s="253"/>
      <c r="AFG104" s="253"/>
      <c r="AFH104" s="253"/>
      <c r="AFI104" s="253"/>
      <c r="AFJ104" s="253"/>
      <c r="AFK104" s="253"/>
      <c r="AFL104" s="253"/>
      <c r="AFM104" s="253"/>
      <c r="AFN104" s="253"/>
      <c r="AFO104" s="253"/>
      <c r="AFP104" s="253"/>
      <c r="AFQ104" s="253"/>
      <c r="AFR104" s="253"/>
      <c r="AFS104" s="253"/>
      <c r="AFT104" s="253"/>
      <c r="AFU104" s="253"/>
      <c r="AFV104" s="253"/>
      <c r="AFW104" s="253"/>
      <c r="AFX104" s="253"/>
      <c r="AFY104" s="253"/>
      <c r="AFZ104" s="253"/>
      <c r="AGA104" s="253"/>
      <c r="AGB104" s="253"/>
      <c r="AGC104" s="253"/>
      <c r="AGD104" s="253"/>
      <c r="AGE104" s="253"/>
      <c r="AGF104" s="253"/>
      <c r="AGG104" s="253"/>
      <c r="AGH104" s="253"/>
      <c r="AGI104" s="253"/>
      <c r="AGJ104" s="253"/>
      <c r="AGK104" s="253"/>
      <c r="AGL104" s="253"/>
      <c r="AGM104" s="253"/>
      <c r="AGN104" s="253"/>
      <c r="AGO104" s="253"/>
      <c r="AGP104" s="253"/>
      <c r="AGQ104" s="253"/>
      <c r="AGR104" s="253"/>
      <c r="AGS104" s="253"/>
      <c r="AGT104" s="253"/>
      <c r="AGU104" s="253"/>
      <c r="AGV104" s="253"/>
      <c r="AGW104" s="253"/>
      <c r="AGX104" s="253"/>
      <c r="AGY104" s="253"/>
      <c r="AGZ104" s="253"/>
      <c r="AHA104" s="253"/>
      <c r="AHB104" s="253"/>
      <c r="AHC104" s="253"/>
      <c r="AHD104" s="253"/>
      <c r="AHE104" s="253"/>
      <c r="AHF104" s="253"/>
      <c r="AHG104" s="253"/>
      <c r="AHH104" s="253"/>
      <c r="AHI104" s="253"/>
      <c r="AHJ104" s="253"/>
      <c r="AHK104" s="253"/>
      <c r="AHL104" s="253"/>
      <c r="AHM104" s="253"/>
      <c r="AHN104" s="253"/>
      <c r="AHO104" s="253"/>
      <c r="AHP104" s="253"/>
      <c r="AHQ104" s="253"/>
      <c r="AHR104" s="253"/>
      <c r="AHS104" s="253"/>
      <c r="AHT104" s="253"/>
      <c r="AHU104" s="253"/>
      <c r="AHV104" s="253"/>
      <c r="AHW104" s="253"/>
      <c r="AHX104" s="253"/>
      <c r="AHY104" s="253"/>
      <c r="AHZ104" s="253"/>
      <c r="AIA104" s="253"/>
      <c r="AIB104" s="253"/>
      <c r="AIC104" s="253"/>
      <c r="AID104" s="253"/>
      <c r="AIE104" s="253"/>
      <c r="AIF104" s="253"/>
      <c r="AIG104" s="253"/>
      <c r="AIH104" s="253"/>
      <c r="AII104" s="253"/>
      <c r="AIJ104" s="253"/>
      <c r="AIK104" s="253"/>
      <c r="AIL104" s="253"/>
      <c r="AIM104" s="253"/>
      <c r="AIN104" s="253"/>
      <c r="AIO104" s="253"/>
      <c r="AIP104" s="253"/>
      <c r="AIQ104" s="253"/>
      <c r="AIR104" s="253"/>
      <c r="AIS104" s="253"/>
      <c r="AIT104" s="253"/>
      <c r="AIU104" s="253"/>
      <c r="AIV104" s="253"/>
      <c r="AIW104" s="253"/>
      <c r="AIX104" s="253"/>
      <c r="AIY104" s="253"/>
      <c r="AIZ104" s="253"/>
      <c r="AJA104" s="253"/>
      <c r="AJB104" s="253"/>
      <c r="AJC104" s="253"/>
      <c r="AJD104" s="253"/>
      <c r="AJE104" s="253"/>
      <c r="AJF104" s="253"/>
      <c r="AJG104" s="253"/>
      <c r="AJH104" s="253"/>
      <c r="AJI104" s="253"/>
      <c r="AJJ104" s="253"/>
      <c r="AJK104" s="253"/>
      <c r="AJL104" s="253"/>
      <c r="AJM104" s="253"/>
      <c r="AJN104" s="253"/>
      <c r="AJO104" s="253"/>
      <c r="AJP104" s="253"/>
      <c r="AJQ104" s="253"/>
      <c r="AJR104" s="253"/>
      <c r="AJS104" s="253"/>
      <c r="AJT104" s="253"/>
      <c r="AJU104" s="253"/>
      <c r="AJV104" s="253"/>
      <c r="AJW104" s="253"/>
      <c r="AJX104" s="253"/>
      <c r="AJY104" s="253"/>
      <c r="AJZ104" s="253"/>
      <c r="AKA104" s="253"/>
      <c r="AKB104" s="253"/>
      <c r="AKC104" s="253"/>
      <c r="AKD104" s="253"/>
      <c r="AKE104" s="253"/>
      <c r="AKF104" s="253"/>
      <c r="AKG104" s="253"/>
      <c r="AKH104" s="253"/>
      <c r="AKI104" s="253"/>
      <c r="AKJ104" s="253"/>
      <c r="AKK104" s="253"/>
      <c r="AKL104" s="253"/>
      <c r="AKM104" s="253"/>
      <c r="AKN104" s="253"/>
      <c r="AKO104" s="253"/>
      <c r="AKP104" s="253"/>
      <c r="AKQ104" s="253"/>
      <c r="AKR104" s="253"/>
      <c r="AKS104" s="253"/>
      <c r="AKT104" s="253"/>
      <c r="AKU104" s="253"/>
      <c r="AKV104" s="253"/>
      <c r="AKW104" s="253"/>
      <c r="AKX104" s="253"/>
      <c r="AKY104" s="253"/>
      <c r="AKZ104" s="253"/>
      <c r="ALA104" s="253"/>
      <c r="ALB104" s="253"/>
      <c r="ALC104" s="253"/>
      <c r="ALD104" s="253"/>
      <c r="ALE104" s="253"/>
      <c r="ALF104" s="253"/>
      <c r="ALG104" s="253"/>
      <c r="ALH104" s="253"/>
      <c r="ALI104" s="253"/>
      <c r="ALJ104" s="253"/>
      <c r="ALK104" s="253"/>
      <c r="ALL104" s="253"/>
      <c r="ALM104" s="253"/>
      <c r="ALN104" s="253"/>
      <c r="ALO104" s="253"/>
      <c r="ALP104" s="253"/>
      <c r="ALQ104" s="253"/>
      <c r="ALR104" s="253"/>
      <c r="ALS104" s="253"/>
      <c r="ALT104" s="253"/>
      <c r="ALU104" s="253"/>
      <c r="ALV104" s="253"/>
      <c r="ALW104" s="253"/>
      <c r="ALX104" s="253"/>
      <c r="ALY104" s="253"/>
      <c r="ALZ104" s="253"/>
      <c r="AMA104" s="253"/>
      <c r="AMB104" s="253"/>
      <c r="AMC104" s="253"/>
      <c r="AMD104" s="253"/>
      <c r="AME104" s="253"/>
      <c r="AMF104" s="253"/>
      <c r="AMG104" s="253"/>
      <c r="AMH104" s="253"/>
      <c r="AMI104" s="253"/>
      <c r="AMJ104" s="253"/>
    </row>
    <row r="105" spans="1:1024" s="252" customFormat="1" ht="11.25">
      <c r="A105" s="264" t="s">
        <v>215</v>
      </c>
      <c r="B105" s="294" t="e">
        <f>(B63)/B57</f>
        <v>#DIV/0!</v>
      </c>
      <c r="C105" s="294" t="e">
        <f>(C63)/C57</f>
        <v>#DIV/0!</v>
      </c>
      <c r="D105" s="294" t="e">
        <f>(D63)/D57</f>
        <v>#DIV/0!</v>
      </c>
      <c r="F105" s="253"/>
      <c r="G105" s="253"/>
      <c r="H105" s="253"/>
      <c r="I105" s="253"/>
      <c r="J105" s="253"/>
      <c r="K105" s="253"/>
      <c r="L105" s="253"/>
      <c r="M105" s="253"/>
      <c r="N105" s="253"/>
      <c r="O105" s="253"/>
      <c r="P105" s="253"/>
      <c r="Q105" s="253"/>
      <c r="R105" s="253"/>
      <c r="S105" s="253"/>
      <c r="T105" s="253"/>
      <c r="U105" s="253"/>
      <c r="V105" s="253"/>
      <c r="W105" s="253"/>
      <c r="X105" s="253"/>
      <c r="Y105" s="253"/>
      <c r="Z105" s="253"/>
      <c r="AA105" s="253"/>
      <c r="AB105" s="253"/>
      <c r="AC105" s="253"/>
      <c r="AD105" s="253"/>
      <c r="AE105" s="253"/>
      <c r="AF105" s="253"/>
      <c r="AG105" s="253"/>
      <c r="AH105" s="253"/>
      <c r="AI105" s="253"/>
      <c r="AJ105" s="253"/>
      <c r="AK105" s="253"/>
      <c r="AL105" s="253"/>
      <c r="AM105" s="253"/>
      <c r="AN105" s="253"/>
      <c r="AO105" s="253"/>
      <c r="AP105" s="253"/>
      <c r="AQ105" s="253"/>
      <c r="AR105" s="253"/>
      <c r="AS105" s="253"/>
      <c r="AT105" s="253"/>
      <c r="AU105" s="253"/>
      <c r="AV105" s="253"/>
      <c r="AW105" s="253"/>
      <c r="AX105" s="253"/>
      <c r="AY105" s="253"/>
      <c r="AZ105" s="253"/>
      <c r="BA105" s="253"/>
      <c r="BB105" s="253"/>
      <c r="BC105" s="253"/>
      <c r="BD105" s="253"/>
      <c r="BE105" s="253"/>
      <c r="BF105" s="253"/>
      <c r="BG105" s="253"/>
      <c r="BH105" s="253"/>
      <c r="BI105" s="253"/>
      <c r="BJ105" s="253"/>
      <c r="BK105" s="253"/>
      <c r="BL105" s="253"/>
      <c r="BM105" s="253"/>
      <c r="BN105" s="253"/>
      <c r="BO105" s="253"/>
      <c r="BP105" s="253"/>
      <c r="BQ105" s="253"/>
      <c r="BR105" s="253"/>
      <c r="BS105" s="253"/>
      <c r="BT105" s="253"/>
      <c r="BU105" s="253"/>
      <c r="BV105" s="253"/>
      <c r="BW105" s="253"/>
      <c r="BX105" s="253"/>
      <c r="BY105" s="253"/>
      <c r="BZ105" s="253"/>
      <c r="CA105" s="253"/>
      <c r="CB105" s="253"/>
      <c r="CC105" s="253"/>
      <c r="CD105" s="253"/>
      <c r="CE105" s="253"/>
      <c r="CF105" s="253"/>
      <c r="CG105" s="253"/>
      <c r="CH105" s="253"/>
      <c r="CI105" s="253"/>
      <c r="CJ105" s="253"/>
      <c r="CK105" s="253"/>
      <c r="CL105" s="253"/>
      <c r="CM105" s="253"/>
      <c r="CN105" s="253"/>
      <c r="CO105" s="253"/>
      <c r="CP105" s="253"/>
      <c r="CQ105" s="253"/>
      <c r="CR105" s="253"/>
      <c r="CS105" s="253"/>
      <c r="CT105" s="253"/>
      <c r="CU105" s="253"/>
      <c r="CV105" s="253"/>
      <c r="CW105" s="253"/>
      <c r="CX105" s="253"/>
      <c r="CY105" s="253"/>
      <c r="CZ105" s="253"/>
      <c r="DA105" s="253"/>
      <c r="DB105" s="253"/>
      <c r="DC105" s="253"/>
      <c r="DD105" s="253"/>
      <c r="DE105" s="253"/>
      <c r="DF105" s="253"/>
      <c r="DG105" s="253"/>
      <c r="DH105" s="253"/>
      <c r="DI105" s="253"/>
      <c r="DJ105" s="253"/>
      <c r="DK105" s="253"/>
      <c r="DL105" s="253"/>
      <c r="DM105" s="253"/>
      <c r="DN105" s="253"/>
      <c r="DO105" s="253"/>
      <c r="DP105" s="253"/>
      <c r="DQ105" s="253"/>
      <c r="DR105" s="253"/>
      <c r="DS105" s="253"/>
      <c r="DT105" s="253"/>
      <c r="DU105" s="253"/>
      <c r="DV105" s="253"/>
      <c r="DW105" s="253"/>
      <c r="DX105" s="253"/>
      <c r="DY105" s="253"/>
      <c r="DZ105" s="253"/>
      <c r="EA105" s="253"/>
      <c r="EB105" s="253"/>
      <c r="EC105" s="253"/>
      <c r="ED105" s="253"/>
      <c r="EE105" s="253"/>
      <c r="EF105" s="253"/>
      <c r="EG105" s="253"/>
      <c r="EH105" s="253"/>
      <c r="EI105" s="253"/>
      <c r="EJ105" s="253"/>
      <c r="EK105" s="253"/>
      <c r="EL105" s="253"/>
      <c r="EM105" s="253"/>
      <c r="EN105" s="253"/>
      <c r="EO105" s="253"/>
      <c r="EP105" s="253"/>
      <c r="EQ105" s="253"/>
      <c r="ER105" s="253"/>
      <c r="ES105" s="253"/>
      <c r="ET105" s="253"/>
      <c r="EU105" s="253"/>
      <c r="EV105" s="253"/>
      <c r="EW105" s="253"/>
      <c r="EX105" s="253"/>
      <c r="EY105" s="253"/>
      <c r="EZ105" s="253"/>
      <c r="FA105" s="253"/>
      <c r="FB105" s="253"/>
      <c r="FC105" s="253"/>
      <c r="FD105" s="253"/>
      <c r="FE105" s="253"/>
      <c r="FF105" s="253"/>
      <c r="FG105" s="253"/>
      <c r="FH105" s="253"/>
      <c r="FI105" s="253"/>
      <c r="FJ105" s="253"/>
      <c r="FK105" s="253"/>
      <c r="FL105" s="253"/>
      <c r="FM105" s="253"/>
      <c r="FN105" s="253"/>
      <c r="FO105" s="253"/>
      <c r="FP105" s="253"/>
      <c r="FQ105" s="253"/>
      <c r="FR105" s="253"/>
      <c r="FS105" s="253"/>
      <c r="FT105" s="253"/>
      <c r="FU105" s="253"/>
      <c r="FV105" s="253"/>
      <c r="FW105" s="253"/>
      <c r="FX105" s="253"/>
      <c r="FY105" s="253"/>
      <c r="FZ105" s="253"/>
      <c r="GA105" s="253"/>
      <c r="GB105" s="253"/>
      <c r="GC105" s="253"/>
      <c r="GD105" s="253"/>
      <c r="GE105" s="253"/>
      <c r="GF105" s="253"/>
      <c r="GG105" s="253"/>
      <c r="GH105" s="253"/>
      <c r="GI105" s="253"/>
      <c r="GJ105" s="253"/>
      <c r="GK105" s="253"/>
      <c r="GL105" s="253"/>
      <c r="GM105" s="253"/>
      <c r="GN105" s="253"/>
      <c r="GO105" s="253"/>
      <c r="GP105" s="253"/>
      <c r="GQ105" s="253"/>
      <c r="GR105" s="253"/>
      <c r="GS105" s="253"/>
      <c r="GT105" s="253"/>
      <c r="GU105" s="253"/>
      <c r="GV105" s="253"/>
      <c r="GW105" s="253"/>
      <c r="GX105" s="253"/>
      <c r="GY105" s="253"/>
      <c r="GZ105" s="253"/>
      <c r="HA105" s="253"/>
      <c r="HB105" s="253"/>
      <c r="HC105" s="253"/>
      <c r="HD105" s="253"/>
      <c r="HE105" s="253"/>
      <c r="HF105" s="253"/>
      <c r="HG105" s="253"/>
      <c r="HH105" s="253"/>
      <c r="HI105" s="253"/>
      <c r="HJ105" s="253"/>
      <c r="HK105" s="253"/>
      <c r="HL105" s="253"/>
      <c r="HM105" s="253"/>
      <c r="HN105" s="253"/>
      <c r="HO105" s="253"/>
      <c r="HP105" s="253"/>
      <c r="HQ105" s="253"/>
      <c r="HR105" s="253"/>
      <c r="HS105" s="253"/>
      <c r="HT105" s="253"/>
      <c r="HU105" s="253"/>
      <c r="HV105" s="253"/>
      <c r="HW105" s="253"/>
      <c r="HX105" s="253"/>
      <c r="HY105" s="253"/>
      <c r="HZ105" s="253"/>
      <c r="IA105" s="253"/>
      <c r="IB105" s="253"/>
      <c r="IC105" s="253"/>
      <c r="ID105" s="253"/>
      <c r="IE105" s="253"/>
      <c r="IF105" s="253"/>
      <c r="IG105" s="253"/>
      <c r="IH105" s="253"/>
      <c r="II105" s="253"/>
      <c r="IJ105" s="253"/>
      <c r="IK105" s="253"/>
      <c r="IL105" s="253"/>
      <c r="IM105" s="253"/>
      <c r="IN105" s="253"/>
      <c r="IO105" s="253"/>
      <c r="IP105" s="253"/>
      <c r="IQ105" s="253"/>
      <c r="IR105" s="253"/>
      <c r="IS105" s="253"/>
      <c r="IT105" s="253"/>
      <c r="IU105" s="253"/>
      <c r="IV105" s="253"/>
      <c r="IW105" s="253"/>
      <c r="IX105" s="253"/>
      <c r="IY105" s="253"/>
      <c r="IZ105" s="253"/>
      <c r="JA105" s="253"/>
      <c r="JB105" s="253"/>
      <c r="JC105" s="253"/>
      <c r="JD105" s="253"/>
      <c r="JE105" s="253"/>
      <c r="JF105" s="253"/>
      <c r="JG105" s="253"/>
      <c r="JH105" s="253"/>
      <c r="JI105" s="253"/>
      <c r="JJ105" s="253"/>
      <c r="JK105" s="253"/>
      <c r="JL105" s="253"/>
      <c r="JM105" s="253"/>
      <c r="JN105" s="253"/>
      <c r="JO105" s="253"/>
      <c r="JP105" s="253"/>
      <c r="JQ105" s="253"/>
      <c r="JR105" s="253"/>
      <c r="JS105" s="253"/>
      <c r="JT105" s="253"/>
      <c r="JU105" s="253"/>
      <c r="JV105" s="253"/>
      <c r="JW105" s="253"/>
      <c r="JX105" s="253"/>
      <c r="JY105" s="253"/>
      <c r="JZ105" s="253"/>
      <c r="KA105" s="253"/>
      <c r="KB105" s="253"/>
      <c r="KC105" s="253"/>
      <c r="KD105" s="253"/>
      <c r="KE105" s="253"/>
      <c r="KF105" s="253"/>
      <c r="KG105" s="253"/>
      <c r="KH105" s="253"/>
      <c r="KI105" s="253"/>
      <c r="KJ105" s="253"/>
      <c r="KK105" s="253"/>
      <c r="KL105" s="253"/>
      <c r="KM105" s="253"/>
      <c r="KN105" s="253"/>
      <c r="KO105" s="253"/>
      <c r="KP105" s="253"/>
      <c r="KQ105" s="253"/>
      <c r="KR105" s="253"/>
      <c r="KS105" s="253"/>
      <c r="KT105" s="253"/>
      <c r="KU105" s="253"/>
      <c r="KV105" s="253"/>
      <c r="KW105" s="253"/>
      <c r="KX105" s="253"/>
      <c r="KY105" s="253"/>
      <c r="KZ105" s="253"/>
      <c r="LA105" s="253"/>
      <c r="LB105" s="253"/>
      <c r="LC105" s="253"/>
      <c r="LD105" s="253"/>
      <c r="LE105" s="253"/>
      <c r="LF105" s="253"/>
      <c r="LG105" s="253"/>
      <c r="LH105" s="253"/>
      <c r="LI105" s="253"/>
      <c r="LJ105" s="253"/>
      <c r="LK105" s="253"/>
      <c r="LL105" s="253"/>
      <c r="LM105" s="253"/>
      <c r="LN105" s="253"/>
      <c r="LO105" s="253"/>
      <c r="LP105" s="253"/>
      <c r="LQ105" s="253"/>
      <c r="LR105" s="253"/>
      <c r="LS105" s="253"/>
      <c r="LT105" s="253"/>
      <c r="LU105" s="253"/>
      <c r="LV105" s="253"/>
      <c r="LW105" s="253"/>
      <c r="LX105" s="253"/>
      <c r="LY105" s="253"/>
      <c r="LZ105" s="253"/>
      <c r="MA105" s="253"/>
      <c r="MB105" s="253"/>
      <c r="MC105" s="253"/>
      <c r="MD105" s="253"/>
      <c r="ME105" s="253"/>
      <c r="MF105" s="253"/>
      <c r="MG105" s="253"/>
      <c r="MH105" s="253"/>
      <c r="MI105" s="253"/>
      <c r="MJ105" s="253"/>
      <c r="MK105" s="253"/>
      <c r="ML105" s="253"/>
      <c r="MM105" s="253"/>
      <c r="MN105" s="253"/>
      <c r="MO105" s="253"/>
      <c r="MP105" s="253"/>
      <c r="MQ105" s="253"/>
      <c r="MR105" s="253"/>
      <c r="MS105" s="253"/>
      <c r="MT105" s="253"/>
      <c r="MU105" s="253"/>
      <c r="MV105" s="253"/>
      <c r="MW105" s="253"/>
      <c r="MX105" s="253"/>
      <c r="MY105" s="253"/>
      <c r="MZ105" s="253"/>
      <c r="NA105" s="253"/>
      <c r="NB105" s="253"/>
      <c r="NC105" s="253"/>
      <c r="ND105" s="253"/>
      <c r="NE105" s="253"/>
      <c r="NF105" s="253"/>
      <c r="NG105" s="253"/>
      <c r="NH105" s="253"/>
      <c r="NI105" s="253"/>
      <c r="NJ105" s="253"/>
      <c r="NK105" s="253"/>
      <c r="NL105" s="253"/>
      <c r="NM105" s="253"/>
      <c r="NN105" s="253"/>
      <c r="NO105" s="253"/>
      <c r="NP105" s="253"/>
      <c r="NQ105" s="253"/>
      <c r="NR105" s="253"/>
      <c r="NS105" s="253"/>
      <c r="NT105" s="253"/>
      <c r="NU105" s="253"/>
      <c r="NV105" s="253"/>
      <c r="NW105" s="253"/>
      <c r="NX105" s="253"/>
      <c r="NY105" s="253"/>
      <c r="NZ105" s="253"/>
      <c r="OA105" s="253"/>
      <c r="OB105" s="253"/>
      <c r="OC105" s="253"/>
      <c r="OD105" s="253"/>
      <c r="OE105" s="253"/>
      <c r="OF105" s="253"/>
      <c r="OG105" s="253"/>
      <c r="OH105" s="253"/>
      <c r="OI105" s="253"/>
      <c r="OJ105" s="253"/>
      <c r="OK105" s="253"/>
      <c r="OL105" s="253"/>
      <c r="OM105" s="253"/>
      <c r="ON105" s="253"/>
      <c r="OO105" s="253"/>
      <c r="OP105" s="253"/>
      <c r="OQ105" s="253"/>
      <c r="OR105" s="253"/>
      <c r="OS105" s="253"/>
      <c r="OT105" s="253"/>
      <c r="OU105" s="253"/>
      <c r="OV105" s="253"/>
      <c r="OW105" s="253"/>
      <c r="OX105" s="253"/>
      <c r="OY105" s="253"/>
      <c r="OZ105" s="253"/>
      <c r="PA105" s="253"/>
      <c r="PB105" s="253"/>
      <c r="PC105" s="253"/>
      <c r="PD105" s="253"/>
      <c r="PE105" s="253"/>
      <c r="PF105" s="253"/>
      <c r="PG105" s="253"/>
      <c r="PH105" s="253"/>
      <c r="PI105" s="253"/>
      <c r="PJ105" s="253"/>
      <c r="PK105" s="253"/>
      <c r="PL105" s="253"/>
      <c r="PM105" s="253"/>
      <c r="PN105" s="253"/>
      <c r="PO105" s="253"/>
      <c r="PP105" s="253"/>
      <c r="PQ105" s="253"/>
      <c r="PR105" s="253"/>
      <c r="PS105" s="253"/>
      <c r="PT105" s="253"/>
      <c r="PU105" s="253"/>
      <c r="PV105" s="253"/>
      <c r="PW105" s="253"/>
      <c r="PX105" s="253"/>
      <c r="PY105" s="253"/>
      <c r="PZ105" s="253"/>
      <c r="QA105" s="253"/>
      <c r="QB105" s="253"/>
      <c r="QC105" s="253"/>
      <c r="QD105" s="253"/>
      <c r="QE105" s="253"/>
      <c r="QF105" s="253"/>
      <c r="QG105" s="253"/>
      <c r="QH105" s="253"/>
      <c r="QI105" s="253"/>
      <c r="QJ105" s="253"/>
      <c r="QK105" s="253"/>
      <c r="QL105" s="253"/>
      <c r="QM105" s="253"/>
      <c r="QN105" s="253"/>
      <c r="QO105" s="253"/>
      <c r="QP105" s="253"/>
      <c r="QQ105" s="253"/>
      <c r="QR105" s="253"/>
      <c r="QS105" s="253"/>
      <c r="QT105" s="253"/>
      <c r="QU105" s="253"/>
      <c r="QV105" s="253"/>
      <c r="QW105" s="253"/>
      <c r="QX105" s="253"/>
      <c r="QY105" s="253"/>
      <c r="QZ105" s="253"/>
      <c r="RA105" s="253"/>
      <c r="RB105" s="253"/>
      <c r="RC105" s="253"/>
      <c r="RD105" s="253"/>
      <c r="RE105" s="253"/>
      <c r="RF105" s="253"/>
      <c r="RG105" s="253"/>
      <c r="RH105" s="253"/>
      <c r="RI105" s="253"/>
      <c r="RJ105" s="253"/>
      <c r="RK105" s="253"/>
      <c r="RL105" s="253"/>
      <c r="RM105" s="253"/>
      <c r="RN105" s="253"/>
      <c r="RO105" s="253"/>
      <c r="RP105" s="253"/>
      <c r="RQ105" s="253"/>
      <c r="RR105" s="253"/>
      <c r="RS105" s="253"/>
      <c r="RT105" s="253"/>
      <c r="RU105" s="253"/>
      <c r="RV105" s="253"/>
      <c r="RW105" s="253"/>
      <c r="RX105" s="253"/>
      <c r="RY105" s="253"/>
      <c r="RZ105" s="253"/>
      <c r="SA105" s="253"/>
      <c r="SB105" s="253"/>
      <c r="SC105" s="253"/>
      <c r="SD105" s="253"/>
      <c r="SE105" s="253"/>
      <c r="SF105" s="253"/>
      <c r="SG105" s="253"/>
      <c r="SH105" s="253"/>
      <c r="SI105" s="253"/>
      <c r="SJ105" s="253"/>
      <c r="SK105" s="253"/>
      <c r="SL105" s="253"/>
      <c r="SM105" s="253"/>
      <c r="SN105" s="253"/>
      <c r="SO105" s="253"/>
      <c r="SP105" s="253"/>
      <c r="SQ105" s="253"/>
      <c r="SR105" s="253"/>
      <c r="SS105" s="253"/>
      <c r="ST105" s="253"/>
      <c r="SU105" s="253"/>
      <c r="SV105" s="253"/>
      <c r="SW105" s="253"/>
      <c r="SX105" s="253"/>
      <c r="SY105" s="253"/>
      <c r="SZ105" s="253"/>
      <c r="TA105" s="253"/>
      <c r="TB105" s="253"/>
      <c r="TC105" s="253"/>
      <c r="TD105" s="253"/>
      <c r="TE105" s="253"/>
      <c r="TF105" s="253"/>
      <c r="TG105" s="253"/>
      <c r="TH105" s="253"/>
      <c r="TI105" s="253"/>
      <c r="TJ105" s="253"/>
      <c r="TK105" s="253"/>
      <c r="TL105" s="253"/>
      <c r="TM105" s="253"/>
      <c r="TN105" s="253"/>
      <c r="TO105" s="253"/>
      <c r="TP105" s="253"/>
      <c r="TQ105" s="253"/>
      <c r="TR105" s="253"/>
      <c r="TS105" s="253"/>
      <c r="TT105" s="253"/>
      <c r="TU105" s="253"/>
      <c r="TV105" s="253"/>
      <c r="TW105" s="253"/>
      <c r="TX105" s="253"/>
      <c r="TY105" s="253"/>
      <c r="TZ105" s="253"/>
      <c r="UA105" s="253"/>
      <c r="UB105" s="253"/>
      <c r="UC105" s="253"/>
      <c r="UD105" s="253"/>
      <c r="UE105" s="253"/>
      <c r="UF105" s="253"/>
      <c r="UG105" s="253"/>
      <c r="UH105" s="253"/>
      <c r="UI105" s="253"/>
      <c r="UJ105" s="253"/>
      <c r="UK105" s="253"/>
      <c r="UL105" s="253"/>
      <c r="UM105" s="253"/>
      <c r="UN105" s="253"/>
      <c r="UO105" s="253"/>
      <c r="UP105" s="253"/>
      <c r="UQ105" s="253"/>
      <c r="UR105" s="253"/>
      <c r="US105" s="253"/>
      <c r="UT105" s="253"/>
      <c r="UU105" s="253"/>
      <c r="UV105" s="253"/>
      <c r="UW105" s="253"/>
      <c r="UX105" s="253"/>
      <c r="UY105" s="253"/>
      <c r="UZ105" s="253"/>
      <c r="VA105" s="253"/>
      <c r="VB105" s="253"/>
      <c r="VC105" s="253"/>
      <c r="VD105" s="253"/>
      <c r="VE105" s="253"/>
      <c r="VF105" s="253"/>
      <c r="VG105" s="253"/>
      <c r="VH105" s="253"/>
      <c r="VI105" s="253"/>
      <c r="VJ105" s="253"/>
      <c r="VK105" s="253"/>
      <c r="VL105" s="253"/>
      <c r="VM105" s="253"/>
      <c r="VN105" s="253"/>
      <c r="VO105" s="253"/>
      <c r="VP105" s="253"/>
      <c r="VQ105" s="253"/>
      <c r="VR105" s="253"/>
      <c r="VS105" s="253"/>
      <c r="VT105" s="253"/>
      <c r="VU105" s="253"/>
      <c r="VV105" s="253"/>
      <c r="VW105" s="253"/>
      <c r="VX105" s="253"/>
      <c r="VY105" s="253"/>
      <c r="VZ105" s="253"/>
      <c r="WA105" s="253"/>
      <c r="WB105" s="253"/>
      <c r="WC105" s="253"/>
      <c r="WD105" s="253"/>
      <c r="WE105" s="253"/>
      <c r="WF105" s="253"/>
      <c r="WG105" s="253"/>
      <c r="WH105" s="253"/>
      <c r="WI105" s="253"/>
      <c r="WJ105" s="253"/>
      <c r="WK105" s="253"/>
      <c r="WL105" s="253"/>
      <c r="WM105" s="253"/>
      <c r="WN105" s="253"/>
      <c r="WO105" s="253"/>
      <c r="WP105" s="253"/>
      <c r="WQ105" s="253"/>
      <c r="WR105" s="253"/>
      <c r="WS105" s="253"/>
      <c r="WT105" s="253"/>
      <c r="WU105" s="253"/>
      <c r="WV105" s="253"/>
      <c r="WW105" s="253"/>
      <c r="WX105" s="253"/>
      <c r="WY105" s="253"/>
      <c r="WZ105" s="253"/>
      <c r="XA105" s="253"/>
      <c r="XB105" s="253"/>
      <c r="XC105" s="253"/>
      <c r="XD105" s="253"/>
      <c r="XE105" s="253"/>
      <c r="XF105" s="253"/>
      <c r="XG105" s="253"/>
      <c r="XH105" s="253"/>
      <c r="XI105" s="253"/>
      <c r="XJ105" s="253"/>
      <c r="XK105" s="253"/>
      <c r="XL105" s="253"/>
      <c r="XM105" s="253"/>
      <c r="XN105" s="253"/>
      <c r="XO105" s="253"/>
      <c r="XP105" s="253"/>
      <c r="XQ105" s="253"/>
      <c r="XR105" s="253"/>
      <c r="XS105" s="253"/>
      <c r="XT105" s="253"/>
      <c r="XU105" s="253"/>
      <c r="XV105" s="253"/>
      <c r="XW105" s="253"/>
      <c r="XX105" s="253"/>
      <c r="XY105" s="253"/>
      <c r="XZ105" s="253"/>
      <c r="YA105" s="253"/>
      <c r="YB105" s="253"/>
      <c r="YC105" s="253"/>
      <c r="YD105" s="253"/>
      <c r="YE105" s="253"/>
      <c r="YF105" s="253"/>
      <c r="YG105" s="253"/>
      <c r="YH105" s="253"/>
      <c r="YI105" s="253"/>
      <c r="YJ105" s="253"/>
      <c r="YK105" s="253"/>
      <c r="YL105" s="253"/>
      <c r="YM105" s="253"/>
      <c r="YN105" s="253"/>
      <c r="YO105" s="253"/>
      <c r="YP105" s="253"/>
      <c r="YQ105" s="253"/>
      <c r="YR105" s="253"/>
      <c r="YS105" s="253"/>
      <c r="YT105" s="253"/>
      <c r="YU105" s="253"/>
      <c r="YV105" s="253"/>
      <c r="YW105" s="253"/>
      <c r="YX105" s="253"/>
      <c r="YY105" s="253"/>
      <c r="YZ105" s="253"/>
      <c r="ZA105" s="253"/>
      <c r="ZB105" s="253"/>
      <c r="ZC105" s="253"/>
      <c r="ZD105" s="253"/>
      <c r="ZE105" s="253"/>
      <c r="ZF105" s="253"/>
      <c r="ZG105" s="253"/>
      <c r="ZH105" s="253"/>
      <c r="ZI105" s="253"/>
      <c r="ZJ105" s="253"/>
      <c r="ZK105" s="253"/>
      <c r="ZL105" s="253"/>
      <c r="ZM105" s="253"/>
      <c r="ZN105" s="253"/>
      <c r="ZO105" s="253"/>
      <c r="ZP105" s="253"/>
      <c r="ZQ105" s="253"/>
      <c r="ZR105" s="253"/>
      <c r="ZS105" s="253"/>
      <c r="ZT105" s="253"/>
      <c r="ZU105" s="253"/>
      <c r="ZV105" s="253"/>
      <c r="ZW105" s="253"/>
      <c r="ZX105" s="253"/>
      <c r="ZY105" s="253"/>
      <c r="ZZ105" s="253"/>
      <c r="AAA105" s="253"/>
      <c r="AAB105" s="253"/>
      <c r="AAC105" s="253"/>
      <c r="AAD105" s="253"/>
      <c r="AAE105" s="253"/>
      <c r="AAF105" s="253"/>
      <c r="AAG105" s="253"/>
      <c r="AAH105" s="253"/>
      <c r="AAI105" s="253"/>
      <c r="AAJ105" s="253"/>
      <c r="AAK105" s="253"/>
      <c r="AAL105" s="253"/>
      <c r="AAM105" s="253"/>
      <c r="AAN105" s="253"/>
      <c r="AAO105" s="253"/>
      <c r="AAP105" s="253"/>
      <c r="AAQ105" s="253"/>
      <c r="AAR105" s="253"/>
      <c r="AAS105" s="253"/>
      <c r="AAT105" s="253"/>
      <c r="AAU105" s="253"/>
      <c r="AAV105" s="253"/>
      <c r="AAW105" s="253"/>
      <c r="AAX105" s="253"/>
      <c r="AAY105" s="253"/>
      <c r="AAZ105" s="253"/>
      <c r="ABA105" s="253"/>
      <c r="ABB105" s="253"/>
      <c r="ABC105" s="253"/>
      <c r="ABD105" s="253"/>
      <c r="ABE105" s="253"/>
      <c r="ABF105" s="253"/>
      <c r="ABG105" s="253"/>
      <c r="ABH105" s="253"/>
      <c r="ABI105" s="253"/>
      <c r="ABJ105" s="253"/>
      <c r="ABK105" s="253"/>
      <c r="ABL105" s="253"/>
      <c r="ABM105" s="253"/>
      <c r="ABN105" s="253"/>
      <c r="ABO105" s="253"/>
      <c r="ABP105" s="253"/>
      <c r="ABQ105" s="253"/>
      <c r="ABR105" s="253"/>
      <c r="ABS105" s="253"/>
      <c r="ABT105" s="253"/>
      <c r="ABU105" s="253"/>
      <c r="ABV105" s="253"/>
      <c r="ABW105" s="253"/>
      <c r="ABX105" s="253"/>
      <c r="ABY105" s="253"/>
      <c r="ABZ105" s="253"/>
      <c r="ACA105" s="253"/>
      <c r="ACB105" s="253"/>
      <c r="ACC105" s="253"/>
      <c r="ACD105" s="253"/>
      <c r="ACE105" s="253"/>
      <c r="ACF105" s="253"/>
      <c r="ACG105" s="253"/>
      <c r="ACH105" s="253"/>
      <c r="ACI105" s="253"/>
      <c r="ACJ105" s="253"/>
      <c r="ACK105" s="253"/>
      <c r="ACL105" s="253"/>
      <c r="ACM105" s="253"/>
      <c r="ACN105" s="253"/>
      <c r="ACO105" s="253"/>
      <c r="ACP105" s="253"/>
      <c r="ACQ105" s="253"/>
      <c r="ACR105" s="253"/>
      <c r="ACS105" s="253"/>
      <c r="ACT105" s="253"/>
      <c r="ACU105" s="253"/>
      <c r="ACV105" s="253"/>
      <c r="ACW105" s="253"/>
      <c r="ACX105" s="253"/>
      <c r="ACY105" s="253"/>
      <c r="ACZ105" s="253"/>
      <c r="ADA105" s="253"/>
      <c r="ADB105" s="253"/>
      <c r="ADC105" s="253"/>
      <c r="ADD105" s="253"/>
      <c r="ADE105" s="253"/>
      <c r="ADF105" s="253"/>
      <c r="ADG105" s="253"/>
      <c r="ADH105" s="253"/>
      <c r="ADI105" s="253"/>
      <c r="ADJ105" s="253"/>
      <c r="ADK105" s="253"/>
      <c r="ADL105" s="253"/>
      <c r="ADM105" s="253"/>
      <c r="ADN105" s="253"/>
      <c r="ADO105" s="253"/>
      <c r="ADP105" s="253"/>
      <c r="ADQ105" s="253"/>
      <c r="ADR105" s="253"/>
      <c r="ADS105" s="253"/>
      <c r="ADT105" s="253"/>
      <c r="ADU105" s="253"/>
      <c r="ADV105" s="253"/>
      <c r="ADW105" s="253"/>
      <c r="ADX105" s="253"/>
      <c r="ADY105" s="253"/>
      <c r="ADZ105" s="253"/>
      <c r="AEA105" s="253"/>
      <c r="AEB105" s="253"/>
      <c r="AEC105" s="253"/>
      <c r="AED105" s="253"/>
      <c r="AEE105" s="253"/>
      <c r="AEF105" s="253"/>
      <c r="AEG105" s="253"/>
      <c r="AEH105" s="253"/>
      <c r="AEI105" s="253"/>
      <c r="AEJ105" s="253"/>
      <c r="AEK105" s="253"/>
      <c r="AEL105" s="253"/>
      <c r="AEM105" s="253"/>
      <c r="AEN105" s="253"/>
      <c r="AEO105" s="253"/>
      <c r="AEP105" s="253"/>
      <c r="AEQ105" s="253"/>
      <c r="AER105" s="253"/>
      <c r="AES105" s="253"/>
      <c r="AET105" s="253"/>
      <c r="AEU105" s="253"/>
      <c r="AEV105" s="253"/>
      <c r="AEW105" s="253"/>
      <c r="AEX105" s="253"/>
      <c r="AEY105" s="253"/>
      <c r="AEZ105" s="253"/>
      <c r="AFA105" s="253"/>
      <c r="AFB105" s="253"/>
      <c r="AFC105" s="253"/>
      <c r="AFD105" s="253"/>
      <c r="AFE105" s="253"/>
      <c r="AFF105" s="253"/>
      <c r="AFG105" s="253"/>
      <c r="AFH105" s="253"/>
      <c r="AFI105" s="253"/>
      <c r="AFJ105" s="253"/>
      <c r="AFK105" s="253"/>
      <c r="AFL105" s="253"/>
      <c r="AFM105" s="253"/>
      <c r="AFN105" s="253"/>
      <c r="AFO105" s="253"/>
      <c r="AFP105" s="253"/>
      <c r="AFQ105" s="253"/>
      <c r="AFR105" s="253"/>
      <c r="AFS105" s="253"/>
      <c r="AFT105" s="253"/>
      <c r="AFU105" s="253"/>
      <c r="AFV105" s="253"/>
      <c r="AFW105" s="253"/>
      <c r="AFX105" s="253"/>
      <c r="AFY105" s="253"/>
      <c r="AFZ105" s="253"/>
      <c r="AGA105" s="253"/>
      <c r="AGB105" s="253"/>
      <c r="AGC105" s="253"/>
      <c r="AGD105" s="253"/>
      <c r="AGE105" s="253"/>
      <c r="AGF105" s="253"/>
      <c r="AGG105" s="253"/>
      <c r="AGH105" s="253"/>
      <c r="AGI105" s="253"/>
      <c r="AGJ105" s="253"/>
      <c r="AGK105" s="253"/>
      <c r="AGL105" s="253"/>
      <c r="AGM105" s="253"/>
      <c r="AGN105" s="253"/>
      <c r="AGO105" s="253"/>
      <c r="AGP105" s="253"/>
      <c r="AGQ105" s="253"/>
      <c r="AGR105" s="253"/>
      <c r="AGS105" s="253"/>
      <c r="AGT105" s="253"/>
      <c r="AGU105" s="253"/>
      <c r="AGV105" s="253"/>
      <c r="AGW105" s="253"/>
      <c r="AGX105" s="253"/>
      <c r="AGY105" s="253"/>
      <c r="AGZ105" s="253"/>
      <c r="AHA105" s="253"/>
      <c r="AHB105" s="253"/>
      <c r="AHC105" s="253"/>
      <c r="AHD105" s="253"/>
      <c r="AHE105" s="253"/>
      <c r="AHF105" s="253"/>
      <c r="AHG105" s="253"/>
      <c r="AHH105" s="253"/>
      <c r="AHI105" s="253"/>
      <c r="AHJ105" s="253"/>
      <c r="AHK105" s="253"/>
      <c r="AHL105" s="253"/>
      <c r="AHM105" s="253"/>
      <c r="AHN105" s="253"/>
      <c r="AHO105" s="253"/>
      <c r="AHP105" s="253"/>
      <c r="AHQ105" s="253"/>
      <c r="AHR105" s="253"/>
      <c r="AHS105" s="253"/>
      <c r="AHT105" s="253"/>
      <c r="AHU105" s="253"/>
      <c r="AHV105" s="253"/>
      <c r="AHW105" s="253"/>
      <c r="AHX105" s="253"/>
      <c r="AHY105" s="253"/>
      <c r="AHZ105" s="253"/>
      <c r="AIA105" s="253"/>
      <c r="AIB105" s="253"/>
      <c r="AIC105" s="253"/>
      <c r="AID105" s="253"/>
      <c r="AIE105" s="253"/>
      <c r="AIF105" s="253"/>
      <c r="AIG105" s="253"/>
      <c r="AIH105" s="253"/>
      <c r="AII105" s="253"/>
      <c r="AIJ105" s="253"/>
      <c r="AIK105" s="253"/>
      <c r="AIL105" s="253"/>
      <c r="AIM105" s="253"/>
      <c r="AIN105" s="253"/>
      <c r="AIO105" s="253"/>
      <c r="AIP105" s="253"/>
      <c r="AIQ105" s="253"/>
      <c r="AIR105" s="253"/>
      <c r="AIS105" s="253"/>
      <c r="AIT105" s="253"/>
      <c r="AIU105" s="253"/>
      <c r="AIV105" s="253"/>
      <c r="AIW105" s="253"/>
      <c r="AIX105" s="253"/>
      <c r="AIY105" s="253"/>
      <c r="AIZ105" s="253"/>
      <c r="AJA105" s="253"/>
      <c r="AJB105" s="253"/>
      <c r="AJC105" s="253"/>
      <c r="AJD105" s="253"/>
      <c r="AJE105" s="253"/>
      <c r="AJF105" s="253"/>
      <c r="AJG105" s="253"/>
      <c r="AJH105" s="253"/>
      <c r="AJI105" s="253"/>
      <c r="AJJ105" s="253"/>
      <c r="AJK105" s="253"/>
      <c r="AJL105" s="253"/>
      <c r="AJM105" s="253"/>
      <c r="AJN105" s="253"/>
      <c r="AJO105" s="253"/>
      <c r="AJP105" s="253"/>
      <c r="AJQ105" s="253"/>
      <c r="AJR105" s="253"/>
      <c r="AJS105" s="253"/>
      <c r="AJT105" s="253"/>
      <c r="AJU105" s="253"/>
      <c r="AJV105" s="253"/>
      <c r="AJW105" s="253"/>
      <c r="AJX105" s="253"/>
      <c r="AJY105" s="253"/>
      <c r="AJZ105" s="253"/>
      <c r="AKA105" s="253"/>
      <c r="AKB105" s="253"/>
      <c r="AKC105" s="253"/>
      <c r="AKD105" s="253"/>
      <c r="AKE105" s="253"/>
      <c r="AKF105" s="253"/>
      <c r="AKG105" s="253"/>
      <c r="AKH105" s="253"/>
      <c r="AKI105" s="253"/>
      <c r="AKJ105" s="253"/>
      <c r="AKK105" s="253"/>
      <c r="AKL105" s="253"/>
      <c r="AKM105" s="253"/>
      <c r="AKN105" s="253"/>
      <c r="AKO105" s="253"/>
      <c r="AKP105" s="253"/>
      <c r="AKQ105" s="253"/>
      <c r="AKR105" s="253"/>
      <c r="AKS105" s="253"/>
      <c r="AKT105" s="253"/>
      <c r="AKU105" s="253"/>
      <c r="AKV105" s="253"/>
      <c r="AKW105" s="253"/>
      <c r="AKX105" s="253"/>
      <c r="AKY105" s="253"/>
      <c r="AKZ105" s="253"/>
      <c r="ALA105" s="253"/>
      <c r="ALB105" s="253"/>
      <c r="ALC105" s="253"/>
      <c r="ALD105" s="253"/>
      <c r="ALE105" s="253"/>
      <c r="ALF105" s="253"/>
      <c r="ALG105" s="253"/>
      <c r="ALH105" s="253"/>
      <c r="ALI105" s="253"/>
      <c r="ALJ105" s="253"/>
      <c r="ALK105" s="253"/>
      <c r="ALL105" s="253"/>
      <c r="ALM105" s="253"/>
      <c r="ALN105" s="253"/>
      <c r="ALO105" s="253"/>
      <c r="ALP105" s="253"/>
      <c r="ALQ105" s="253"/>
      <c r="ALR105" s="253"/>
      <c r="ALS105" s="253"/>
      <c r="ALT105" s="253"/>
      <c r="ALU105" s="253"/>
      <c r="ALV105" s="253"/>
      <c r="ALW105" s="253"/>
      <c r="ALX105" s="253"/>
      <c r="ALY105" s="253"/>
      <c r="ALZ105" s="253"/>
      <c r="AMA105" s="253"/>
      <c r="AMB105" s="253"/>
      <c r="AMC105" s="253"/>
      <c r="AMD105" s="253"/>
      <c r="AME105" s="253"/>
      <c r="AMF105" s="253"/>
      <c r="AMG105" s="253"/>
      <c r="AMH105" s="253"/>
      <c r="AMI105" s="253"/>
      <c r="AMJ105" s="253"/>
    </row>
    <row r="106" spans="1:1024" s="252" customFormat="1" ht="11.25">
      <c r="A106" s="264" t="s">
        <v>0</v>
      </c>
      <c r="B106" s="294" t="e">
        <f>(B69)/B57</f>
        <v>#DIV/0!</v>
      </c>
      <c r="C106" s="294" t="e">
        <f>(C69)/C57</f>
        <v>#DIV/0!</v>
      </c>
      <c r="D106" s="294" t="e">
        <f>(D69)/D57</f>
        <v>#DIV/0!</v>
      </c>
      <c r="F106" s="253"/>
      <c r="G106" s="253"/>
      <c r="H106" s="253"/>
      <c r="I106" s="253"/>
      <c r="J106" s="253"/>
      <c r="K106" s="253"/>
      <c r="L106" s="253"/>
      <c r="M106" s="253"/>
      <c r="N106" s="253"/>
      <c r="O106" s="253"/>
      <c r="P106" s="253"/>
      <c r="Q106" s="253"/>
      <c r="R106" s="253"/>
      <c r="S106" s="253"/>
      <c r="T106" s="253"/>
      <c r="U106" s="253"/>
      <c r="V106" s="253"/>
      <c r="W106" s="253"/>
      <c r="X106" s="253"/>
      <c r="Y106" s="253"/>
      <c r="Z106" s="253"/>
      <c r="AA106" s="253"/>
      <c r="AB106" s="253"/>
      <c r="AC106" s="253"/>
      <c r="AD106" s="253"/>
      <c r="AE106" s="253"/>
      <c r="AF106" s="253"/>
      <c r="AG106" s="253"/>
      <c r="AH106" s="253"/>
      <c r="AI106" s="253"/>
      <c r="AJ106" s="253"/>
      <c r="AK106" s="253"/>
      <c r="AL106" s="253"/>
      <c r="AM106" s="253"/>
      <c r="AN106" s="253"/>
      <c r="AO106" s="253"/>
      <c r="AP106" s="253"/>
      <c r="AQ106" s="253"/>
      <c r="AR106" s="253"/>
      <c r="AS106" s="253"/>
      <c r="AT106" s="253"/>
      <c r="AU106" s="253"/>
      <c r="AV106" s="253"/>
      <c r="AW106" s="253"/>
      <c r="AX106" s="253"/>
      <c r="AY106" s="253"/>
      <c r="AZ106" s="253"/>
      <c r="BA106" s="253"/>
      <c r="BB106" s="253"/>
      <c r="BC106" s="253"/>
      <c r="BD106" s="253"/>
      <c r="BE106" s="253"/>
      <c r="BF106" s="253"/>
      <c r="BG106" s="253"/>
      <c r="BH106" s="253"/>
      <c r="BI106" s="253"/>
      <c r="BJ106" s="253"/>
      <c r="BK106" s="253"/>
      <c r="BL106" s="253"/>
      <c r="BM106" s="253"/>
      <c r="BN106" s="253"/>
      <c r="BO106" s="253"/>
      <c r="BP106" s="253"/>
      <c r="BQ106" s="253"/>
      <c r="BR106" s="253"/>
      <c r="BS106" s="253"/>
      <c r="BT106" s="253"/>
      <c r="BU106" s="253"/>
      <c r="BV106" s="253"/>
      <c r="BW106" s="253"/>
      <c r="BX106" s="253"/>
      <c r="BY106" s="253"/>
      <c r="BZ106" s="253"/>
      <c r="CA106" s="253"/>
      <c r="CB106" s="253"/>
      <c r="CC106" s="253"/>
      <c r="CD106" s="253"/>
      <c r="CE106" s="253"/>
      <c r="CF106" s="253"/>
      <c r="CG106" s="253"/>
      <c r="CH106" s="253"/>
      <c r="CI106" s="253"/>
      <c r="CJ106" s="253"/>
      <c r="CK106" s="253"/>
      <c r="CL106" s="253"/>
      <c r="CM106" s="253"/>
      <c r="CN106" s="253"/>
      <c r="CO106" s="253"/>
      <c r="CP106" s="253"/>
      <c r="CQ106" s="253"/>
      <c r="CR106" s="253"/>
      <c r="CS106" s="253"/>
      <c r="CT106" s="253"/>
      <c r="CU106" s="253"/>
      <c r="CV106" s="253"/>
      <c r="CW106" s="253"/>
      <c r="CX106" s="253"/>
      <c r="CY106" s="253"/>
      <c r="CZ106" s="253"/>
      <c r="DA106" s="253"/>
      <c r="DB106" s="253"/>
      <c r="DC106" s="253"/>
      <c r="DD106" s="253"/>
      <c r="DE106" s="253"/>
      <c r="DF106" s="253"/>
      <c r="DG106" s="253"/>
      <c r="DH106" s="253"/>
      <c r="DI106" s="253"/>
      <c r="DJ106" s="253"/>
      <c r="DK106" s="253"/>
      <c r="DL106" s="253"/>
      <c r="DM106" s="253"/>
      <c r="DN106" s="253"/>
      <c r="DO106" s="253"/>
      <c r="DP106" s="253"/>
      <c r="DQ106" s="253"/>
      <c r="DR106" s="253"/>
      <c r="DS106" s="253"/>
      <c r="DT106" s="253"/>
      <c r="DU106" s="253"/>
      <c r="DV106" s="253"/>
      <c r="DW106" s="253"/>
      <c r="DX106" s="253"/>
      <c r="DY106" s="253"/>
      <c r="DZ106" s="253"/>
      <c r="EA106" s="253"/>
      <c r="EB106" s="253"/>
      <c r="EC106" s="253"/>
      <c r="ED106" s="253"/>
      <c r="EE106" s="253"/>
      <c r="EF106" s="253"/>
      <c r="EG106" s="253"/>
      <c r="EH106" s="253"/>
      <c r="EI106" s="253"/>
      <c r="EJ106" s="253"/>
      <c r="EK106" s="253"/>
      <c r="EL106" s="253"/>
      <c r="EM106" s="253"/>
      <c r="EN106" s="253"/>
      <c r="EO106" s="253"/>
      <c r="EP106" s="253"/>
      <c r="EQ106" s="253"/>
      <c r="ER106" s="253"/>
      <c r="ES106" s="253"/>
      <c r="ET106" s="253"/>
      <c r="EU106" s="253"/>
      <c r="EV106" s="253"/>
      <c r="EW106" s="253"/>
      <c r="EX106" s="253"/>
      <c r="EY106" s="253"/>
      <c r="EZ106" s="253"/>
      <c r="FA106" s="253"/>
      <c r="FB106" s="253"/>
      <c r="FC106" s="253"/>
      <c r="FD106" s="253"/>
      <c r="FE106" s="253"/>
      <c r="FF106" s="253"/>
      <c r="FG106" s="253"/>
      <c r="FH106" s="253"/>
      <c r="FI106" s="253"/>
      <c r="FJ106" s="253"/>
      <c r="FK106" s="253"/>
      <c r="FL106" s="253"/>
      <c r="FM106" s="253"/>
      <c r="FN106" s="253"/>
      <c r="FO106" s="253"/>
      <c r="FP106" s="253"/>
      <c r="FQ106" s="253"/>
      <c r="FR106" s="253"/>
      <c r="FS106" s="253"/>
      <c r="FT106" s="253"/>
      <c r="FU106" s="253"/>
      <c r="FV106" s="253"/>
      <c r="FW106" s="253"/>
      <c r="FX106" s="253"/>
      <c r="FY106" s="253"/>
      <c r="FZ106" s="253"/>
      <c r="GA106" s="253"/>
      <c r="GB106" s="253"/>
      <c r="GC106" s="253"/>
      <c r="GD106" s="253"/>
      <c r="GE106" s="253"/>
      <c r="GF106" s="253"/>
      <c r="GG106" s="253"/>
      <c r="GH106" s="253"/>
      <c r="GI106" s="253"/>
      <c r="GJ106" s="253"/>
      <c r="GK106" s="253"/>
      <c r="GL106" s="253"/>
      <c r="GM106" s="253"/>
      <c r="GN106" s="253"/>
      <c r="GO106" s="253"/>
      <c r="GP106" s="253"/>
      <c r="GQ106" s="253"/>
      <c r="GR106" s="253"/>
      <c r="GS106" s="253"/>
      <c r="GT106" s="253"/>
      <c r="GU106" s="253"/>
      <c r="GV106" s="253"/>
      <c r="GW106" s="253"/>
      <c r="GX106" s="253"/>
      <c r="GY106" s="253"/>
      <c r="GZ106" s="253"/>
      <c r="HA106" s="253"/>
      <c r="HB106" s="253"/>
      <c r="HC106" s="253"/>
      <c r="HD106" s="253"/>
      <c r="HE106" s="253"/>
      <c r="HF106" s="253"/>
      <c r="HG106" s="253"/>
      <c r="HH106" s="253"/>
      <c r="HI106" s="253"/>
      <c r="HJ106" s="253"/>
      <c r="HK106" s="253"/>
      <c r="HL106" s="253"/>
      <c r="HM106" s="253"/>
      <c r="HN106" s="253"/>
      <c r="HO106" s="253"/>
      <c r="HP106" s="253"/>
      <c r="HQ106" s="253"/>
      <c r="HR106" s="253"/>
      <c r="HS106" s="253"/>
      <c r="HT106" s="253"/>
      <c r="HU106" s="253"/>
      <c r="HV106" s="253"/>
      <c r="HW106" s="253"/>
      <c r="HX106" s="253"/>
      <c r="HY106" s="253"/>
      <c r="HZ106" s="253"/>
      <c r="IA106" s="253"/>
      <c r="IB106" s="253"/>
      <c r="IC106" s="253"/>
      <c r="ID106" s="253"/>
      <c r="IE106" s="253"/>
      <c r="IF106" s="253"/>
      <c r="IG106" s="253"/>
      <c r="IH106" s="253"/>
      <c r="II106" s="253"/>
      <c r="IJ106" s="253"/>
      <c r="IK106" s="253"/>
      <c r="IL106" s="253"/>
      <c r="IM106" s="253"/>
      <c r="IN106" s="253"/>
      <c r="IO106" s="253"/>
      <c r="IP106" s="253"/>
      <c r="IQ106" s="253"/>
      <c r="IR106" s="253"/>
      <c r="IS106" s="253"/>
      <c r="IT106" s="253"/>
      <c r="IU106" s="253"/>
      <c r="IV106" s="253"/>
      <c r="IW106" s="253"/>
      <c r="IX106" s="253"/>
      <c r="IY106" s="253"/>
      <c r="IZ106" s="253"/>
      <c r="JA106" s="253"/>
      <c r="JB106" s="253"/>
      <c r="JC106" s="253"/>
      <c r="JD106" s="253"/>
      <c r="JE106" s="253"/>
      <c r="JF106" s="253"/>
      <c r="JG106" s="253"/>
      <c r="JH106" s="253"/>
      <c r="JI106" s="253"/>
      <c r="JJ106" s="253"/>
      <c r="JK106" s="253"/>
      <c r="JL106" s="253"/>
      <c r="JM106" s="253"/>
      <c r="JN106" s="253"/>
      <c r="JO106" s="253"/>
      <c r="JP106" s="253"/>
      <c r="JQ106" s="253"/>
      <c r="JR106" s="253"/>
      <c r="JS106" s="253"/>
      <c r="JT106" s="253"/>
      <c r="JU106" s="253"/>
      <c r="JV106" s="253"/>
      <c r="JW106" s="253"/>
      <c r="JX106" s="253"/>
      <c r="JY106" s="253"/>
      <c r="JZ106" s="253"/>
      <c r="KA106" s="253"/>
      <c r="KB106" s="253"/>
      <c r="KC106" s="253"/>
      <c r="KD106" s="253"/>
      <c r="KE106" s="253"/>
      <c r="KF106" s="253"/>
      <c r="KG106" s="253"/>
      <c r="KH106" s="253"/>
      <c r="KI106" s="253"/>
      <c r="KJ106" s="253"/>
      <c r="KK106" s="253"/>
      <c r="KL106" s="253"/>
      <c r="KM106" s="253"/>
      <c r="KN106" s="253"/>
      <c r="KO106" s="253"/>
      <c r="KP106" s="253"/>
      <c r="KQ106" s="253"/>
      <c r="KR106" s="253"/>
      <c r="KS106" s="253"/>
      <c r="KT106" s="253"/>
      <c r="KU106" s="253"/>
      <c r="KV106" s="253"/>
      <c r="KW106" s="253"/>
      <c r="KX106" s="253"/>
      <c r="KY106" s="253"/>
      <c r="KZ106" s="253"/>
      <c r="LA106" s="253"/>
      <c r="LB106" s="253"/>
      <c r="LC106" s="253"/>
      <c r="LD106" s="253"/>
      <c r="LE106" s="253"/>
      <c r="LF106" s="253"/>
      <c r="LG106" s="253"/>
      <c r="LH106" s="253"/>
      <c r="LI106" s="253"/>
      <c r="LJ106" s="253"/>
      <c r="LK106" s="253"/>
      <c r="LL106" s="253"/>
      <c r="LM106" s="253"/>
      <c r="LN106" s="253"/>
      <c r="LO106" s="253"/>
      <c r="LP106" s="253"/>
      <c r="LQ106" s="253"/>
      <c r="LR106" s="253"/>
      <c r="LS106" s="253"/>
      <c r="LT106" s="253"/>
      <c r="LU106" s="253"/>
      <c r="LV106" s="253"/>
      <c r="LW106" s="253"/>
      <c r="LX106" s="253"/>
      <c r="LY106" s="253"/>
      <c r="LZ106" s="253"/>
      <c r="MA106" s="253"/>
      <c r="MB106" s="253"/>
      <c r="MC106" s="253"/>
      <c r="MD106" s="253"/>
      <c r="ME106" s="253"/>
      <c r="MF106" s="253"/>
      <c r="MG106" s="253"/>
      <c r="MH106" s="253"/>
      <c r="MI106" s="253"/>
      <c r="MJ106" s="253"/>
      <c r="MK106" s="253"/>
      <c r="ML106" s="253"/>
      <c r="MM106" s="253"/>
      <c r="MN106" s="253"/>
      <c r="MO106" s="253"/>
      <c r="MP106" s="253"/>
      <c r="MQ106" s="253"/>
      <c r="MR106" s="253"/>
      <c r="MS106" s="253"/>
      <c r="MT106" s="253"/>
      <c r="MU106" s="253"/>
      <c r="MV106" s="253"/>
      <c r="MW106" s="253"/>
      <c r="MX106" s="253"/>
      <c r="MY106" s="253"/>
      <c r="MZ106" s="253"/>
      <c r="NA106" s="253"/>
      <c r="NB106" s="253"/>
      <c r="NC106" s="253"/>
      <c r="ND106" s="253"/>
      <c r="NE106" s="253"/>
      <c r="NF106" s="253"/>
      <c r="NG106" s="253"/>
      <c r="NH106" s="253"/>
      <c r="NI106" s="253"/>
      <c r="NJ106" s="253"/>
      <c r="NK106" s="253"/>
      <c r="NL106" s="253"/>
      <c r="NM106" s="253"/>
      <c r="NN106" s="253"/>
      <c r="NO106" s="253"/>
      <c r="NP106" s="253"/>
      <c r="NQ106" s="253"/>
      <c r="NR106" s="253"/>
      <c r="NS106" s="253"/>
      <c r="NT106" s="253"/>
      <c r="NU106" s="253"/>
      <c r="NV106" s="253"/>
      <c r="NW106" s="253"/>
      <c r="NX106" s="253"/>
      <c r="NY106" s="253"/>
      <c r="NZ106" s="253"/>
      <c r="OA106" s="253"/>
      <c r="OB106" s="253"/>
      <c r="OC106" s="253"/>
      <c r="OD106" s="253"/>
      <c r="OE106" s="253"/>
      <c r="OF106" s="253"/>
      <c r="OG106" s="253"/>
      <c r="OH106" s="253"/>
      <c r="OI106" s="253"/>
      <c r="OJ106" s="253"/>
      <c r="OK106" s="253"/>
      <c r="OL106" s="253"/>
      <c r="OM106" s="253"/>
      <c r="ON106" s="253"/>
      <c r="OO106" s="253"/>
      <c r="OP106" s="253"/>
      <c r="OQ106" s="253"/>
      <c r="OR106" s="253"/>
      <c r="OS106" s="253"/>
      <c r="OT106" s="253"/>
      <c r="OU106" s="253"/>
      <c r="OV106" s="253"/>
      <c r="OW106" s="253"/>
      <c r="OX106" s="253"/>
      <c r="OY106" s="253"/>
      <c r="OZ106" s="253"/>
      <c r="PA106" s="253"/>
      <c r="PB106" s="253"/>
      <c r="PC106" s="253"/>
      <c r="PD106" s="253"/>
      <c r="PE106" s="253"/>
      <c r="PF106" s="253"/>
      <c r="PG106" s="253"/>
      <c r="PH106" s="253"/>
      <c r="PI106" s="253"/>
      <c r="PJ106" s="253"/>
      <c r="PK106" s="253"/>
      <c r="PL106" s="253"/>
      <c r="PM106" s="253"/>
      <c r="PN106" s="253"/>
      <c r="PO106" s="253"/>
      <c r="PP106" s="253"/>
      <c r="PQ106" s="253"/>
      <c r="PR106" s="253"/>
      <c r="PS106" s="253"/>
      <c r="PT106" s="253"/>
      <c r="PU106" s="253"/>
      <c r="PV106" s="253"/>
      <c r="PW106" s="253"/>
      <c r="PX106" s="253"/>
      <c r="PY106" s="253"/>
      <c r="PZ106" s="253"/>
      <c r="QA106" s="253"/>
      <c r="QB106" s="253"/>
      <c r="QC106" s="253"/>
      <c r="QD106" s="253"/>
      <c r="QE106" s="253"/>
      <c r="QF106" s="253"/>
      <c r="QG106" s="253"/>
      <c r="QH106" s="253"/>
      <c r="QI106" s="253"/>
      <c r="QJ106" s="253"/>
      <c r="QK106" s="253"/>
      <c r="QL106" s="253"/>
      <c r="QM106" s="253"/>
      <c r="QN106" s="253"/>
      <c r="QO106" s="253"/>
      <c r="QP106" s="253"/>
      <c r="QQ106" s="253"/>
      <c r="QR106" s="253"/>
      <c r="QS106" s="253"/>
      <c r="QT106" s="253"/>
      <c r="QU106" s="253"/>
      <c r="QV106" s="253"/>
      <c r="QW106" s="253"/>
      <c r="QX106" s="253"/>
      <c r="QY106" s="253"/>
      <c r="QZ106" s="253"/>
      <c r="RA106" s="253"/>
      <c r="RB106" s="253"/>
      <c r="RC106" s="253"/>
      <c r="RD106" s="253"/>
      <c r="RE106" s="253"/>
      <c r="RF106" s="253"/>
      <c r="RG106" s="253"/>
      <c r="RH106" s="253"/>
      <c r="RI106" s="253"/>
      <c r="RJ106" s="253"/>
      <c r="RK106" s="253"/>
      <c r="RL106" s="253"/>
      <c r="RM106" s="253"/>
      <c r="RN106" s="253"/>
      <c r="RO106" s="253"/>
      <c r="RP106" s="253"/>
      <c r="RQ106" s="253"/>
      <c r="RR106" s="253"/>
      <c r="RS106" s="253"/>
      <c r="RT106" s="253"/>
      <c r="RU106" s="253"/>
      <c r="RV106" s="253"/>
      <c r="RW106" s="253"/>
      <c r="RX106" s="253"/>
      <c r="RY106" s="253"/>
      <c r="RZ106" s="253"/>
      <c r="SA106" s="253"/>
      <c r="SB106" s="253"/>
      <c r="SC106" s="253"/>
      <c r="SD106" s="253"/>
      <c r="SE106" s="253"/>
      <c r="SF106" s="253"/>
      <c r="SG106" s="253"/>
      <c r="SH106" s="253"/>
      <c r="SI106" s="253"/>
      <c r="SJ106" s="253"/>
      <c r="SK106" s="253"/>
      <c r="SL106" s="253"/>
      <c r="SM106" s="253"/>
      <c r="SN106" s="253"/>
      <c r="SO106" s="253"/>
      <c r="SP106" s="253"/>
      <c r="SQ106" s="253"/>
      <c r="SR106" s="253"/>
      <c r="SS106" s="253"/>
      <c r="ST106" s="253"/>
      <c r="SU106" s="253"/>
      <c r="SV106" s="253"/>
      <c r="SW106" s="253"/>
      <c r="SX106" s="253"/>
      <c r="SY106" s="253"/>
      <c r="SZ106" s="253"/>
      <c r="TA106" s="253"/>
      <c r="TB106" s="253"/>
      <c r="TC106" s="253"/>
      <c r="TD106" s="253"/>
      <c r="TE106" s="253"/>
      <c r="TF106" s="253"/>
      <c r="TG106" s="253"/>
      <c r="TH106" s="253"/>
      <c r="TI106" s="253"/>
      <c r="TJ106" s="253"/>
      <c r="TK106" s="253"/>
      <c r="TL106" s="253"/>
      <c r="TM106" s="253"/>
      <c r="TN106" s="253"/>
      <c r="TO106" s="253"/>
      <c r="TP106" s="253"/>
      <c r="TQ106" s="253"/>
      <c r="TR106" s="253"/>
      <c r="TS106" s="253"/>
      <c r="TT106" s="253"/>
      <c r="TU106" s="253"/>
      <c r="TV106" s="253"/>
      <c r="TW106" s="253"/>
      <c r="TX106" s="253"/>
      <c r="TY106" s="253"/>
      <c r="TZ106" s="253"/>
      <c r="UA106" s="253"/>
      <c r="UB106" s="253"/>
      <c r="UC106" s="253"/>
      <c r="UD106" s="253"/>
      <c r="UE106" s="253"/>
      <c r="UF106" s="253"/>
      <c r="UG106" s="253"/>
      <c r="UH106" s="253"/>
      <c r="UI106" s="253"/>
      <c r="UJ106" s="253"/>
      <c r="UK106" s="253"/>
      <c r="UL106" s="253"/>
      <c r="UM106" s="253"/>
      <c r="UN106" s="253"/>
      <c r="UO106" s="253"/>
      <c r="UP106" s="253"/>
      <c r="UQ106" s="253"/>
      <c r="UR106" s="253"/>
      <c r="US106" s="253"/>
      <c r="UT106" s="253"/>
      <c r="UU106" s="253"/>
      <c r="UV106" s="253"/>
      <c r="UW106" s="253"/>
      <c r="UX106" s="253"/>
      <c r="UY106" s="253"/>
      <c r="UZ106" s="253"/>
      <c r="VA106" s="253"/>
      <c r="VB106" s="253"/>
      <c r="VC106" s="253"/>
      <c r="VD106" s="253"/>
      <c r="VE106" s="253"/>
      <c r="VF106" s="253"/>
      <c r="VG106" s="253"/>
      <c r="VH106" s="253"/>
      <c r="VI106" s="253"/>
      <c r="VJ106" s="253"/>
      <c r="VK106" s="253"/>
      <c r="VL106" s="253"/>
      <c r="VM106" s="253"/>
      <c r="VN106" s="253"/>
      <c r="VO106" s="253"/>
      <c r="VP106" s="253"/>
      <c r="VQ106" s="253"/>
      <c r="VR106" s="253"/>
      <c r="VS106" s="253"/>
      <c r="VT106" s="253"/>
      <c r="VU106" s="253"/>
      <c r="VV106" s="253"/>
      <c r="VW106" s="253"/>
      <c r="VX106" s="253"/>
      <c r="VY106" s="253"/>
      <c r="VZ106" s="253"/>
      <c r="WA106" s="253"/>
      <c r="WB106" s="253"/>
      <c r="WC106" s="253"/>
      <c r="WD106" s="253"/>
      <c r="WE106" s="253"/>
      <c r="WF106" s="253"/>
      <c r="WG106" s="253"/>
      <c r="WH106" s="253"/>
      <c r="WI106" s="253"/>
      <c r="WJ106" s="253"/>
      <c r="WK106" s="253"/>
      <c r="WL106" s="253"/>
      <c r="WM106" s="253"/>
      <c r="WN106" s="253"/>
      <c r="WO106" s="253"/>
      <c r="WP106" s="253"/>
      <c r="WQ106" s="253"/>
      <c r="WR106" s="253"/>
      <c r="WS106" s="253"/>
      <c r="WT106" s="253"/>
      <c r="WU106" s="253"/>
      <c r="WV106" s="253"/>
      <c r="WW106" s="253"/>
      <c r="WX106" s="253"/>
      <c r="WY106" s="253"/>
      <c r="WZ106" s="253"/>
      <c r="XA106" s="253"/>
      <c r="XB106" s="253"/>
      <c r="XC106" s="253"/>
      <c r="XD106" s="253"/>
      <c r="XE106" s="253"/>
      <c r="XF106" s="253"/>
      <c r="XG106" s="253"/>
      <c r="XH106" s="253"/>
      <c r="XI106" s="253"/>
      <c r="XJ106" s="253"/>
      <c r="XK106" s="253"/>
      <c r="XL106" s="253"/>
      <c r="XM106" s="253"/>
      <c r="XN106" s="253"/>
      <c r="XO106" s="253"/>
      <c r="XP106" s="253"/>
      <c r="XQ106" s="253"/>
      <c r="XR106" s="253"/>
      <c r="XS106" s="253"/>
      <c r="XT106" s="253"/>
      <c r="XU106" s="253"/>
      <c r="XV106" s="253"/>
      <c r="XW106" s="253"/>
      <c r="XX106" s="253"/>
      <c r="XY106" s="253"/>
      <c r="XZ106" s="253"/>
      <c r="YA106" s="253"/>
      <c r="YB106" s="253"/>
      <c r="YC106" s="253"/>
      <c r="YD106" s="253"/>
      <c r="YE106" s="253"/>
      <c r="YF106" s="253"/>
      <c r="YG106" s="253"/>
      <c r="YH106" s="253"/>
      <c r="YI106" s="253"/>
      <c r="YJ106" s="253"/>
      <c r="YK106" s="253"/>
      <c r="YL106" s="253"/>
      <c r="YM106" s="253"/>
      <c r="YN106" s="253"/>
      <c r="YO106" s="253"/>
      <c r="YP106" s="253"/>
      <c r="YQ106" s="253"/>
      <c r="YR106" s="253"/>
      <c r="YS106" s="253"/>
      <c r="YT106" s="253"/>
      <c r="YU106" s="253"/>
      <c r="YV106" s="253"/>
      <c r="YW106" s="253"/>
      <c r="YX106" s="253"/>
      <c r="YY106" s="253"/>
      <c r="YZ106" s="253"/>
      <c r="ZA106" s="253"/>
      <c r="ZB106" s="253"/>
      <c r="ZC106" s="253"/>
      <c r="ZD106" s="253"/>
      <c r="ZE106" s="253"/>
      <c r="ZF106" s="253"/>
      <c r="ZG106" s="253"/>
      <c r="ZH106" s="253"/>
      <c r="ZI106" s="253"/>
      <c r="ZJ106" s="253"/>
      <c r="ZK106" s="253"/>
      <c r="ZL106" s="253"/>
      <c r="ZM106" s="253"/>
      <c r="ZN106" s="253"/>
      <c r="ZO106" s="253"/>
      <c r="ZP106" s="253"/>
      <c r="ZQ106" s="253"/>
      <c r="ZR106" s="253"/>
      <c r="ZS106" s="253"/>
      <c r="ZT106" s="253"/>
      <c r="ZU106" s="253"/>
      <c r="ZV106" s="253"/>
      <c r="ZW106" s="253"/>
      <c r="ZX106" s="253"/>
      <c r="ZY106" s="253"/>
      <c r="ZZ106" s="253"/>
      <c r="AAA106" s="253"/>
      <c r="AAB106" s="253"/>
      <c r="AAC106" s="253"/>
      <c r="AAD106" s="253"/>
      <c r="AAE106" s="253"/>
      <c r="AAF106" s="253"/>
      <c r="AAG106" s="253"/>
      <c r="AAH106" s="253"/>
      <c r="AAI106" s="253"/>
      <c r="AAJ106" s="253"/>
      <c r="AAK106" s="253"/>
      <c r="AAL106" s="253"/>
      <c r="AAM106" s="253"/>
      <c r="AAN106" s="253"/>
      <c r="AAO106" s="253"/>
      <c r="AAP106" s="253"/>
      <c r="AAQ106" s="253"/>
      <c r="AAR106" s="253"/>
      <c r="AAS106" s="253"/>
      <c r="AAT106" s="253"/>
      <c r="AAU106" s="253"/>
      <c r="AAV106" s="253"/>
      <c r="AAW106" s="253"/>
      <c r="AAX106" s="253"/>
      <c r="AAY106" s="253"/>
      <c r="AAZ106" s="253"/>
      <c r="ABA106" s="253"/>
      <c r="ABB106" s="253"/>
      <c r="ABC106" s="253"/>
      <c r="ABD106" s="253"/>
      <c r="ABE106" s="253"/>
      <c r="ABF106" s="253"/>
      <c r="ABG106" s="253"/>
      <c r="ABH106" s="253"/>
      <c r="ABI106" s="253"/>
      <c r="ABJ106" s="253"/>
      <c r="ABK106" s="253"/>
      <c r="ABL106" s="253"/>
      <c r="ABM106" s="253"/>
      <c r="ABN106" s="253"/>
      <c r="ABO106" s="253"/>
      <c r="ABP106" s="253"/>
      <c r="ABQ106" s="253"/>
      <c r="ABR106" s="253"/>
      <c r="ABS106" s="253"/>
      <c r="ABT106" s="253"/>
      <c r="ABU106" s="253"/>
      <c r="ABV106" s="253"/>
      <c r="ABW106" s="253"/>
      <c r="ABX106" s="253"/>
      <c r="ABY106" s="253"/>
      <c r="ABZ106" s="253"/>
      <c r="ACA106" s="253"/>
      <c r="ACB106" s="253"/>
      <c r="ACC106" s="253"/>
      <c r="ACD106" s="253"/>
      <c r="ACE106" s="253"/>
      <c r="ACF106" s="253"/>
      <c r="ACG106" s="253"/>
      <c r="ACH106" s="253"/>
      <c r="ACI106" s="253"/>
      <c r="ACJ106" s="253"/>
      <c r="ACK106" s="253"/>
      <c r="ACL106" s="253"/>
      <c r="ACM106" s="253"/>
      <c r="ACN106" s="253"/>
      <c r="ACO106" s="253"/>
      <c r="ACP106" s="253"/>
      <c r="ACQ106" s="253"/>
      <c r="ACR106" s="253"/>
      <c r="ACS106" s="253"/>
      <c r="ACT106" s="253"/>
      <c r="ACU106" s="253"/>
      <c r="ACV106" s="253"/>
      <c r="ACW106" s="253"/>
      <c r="ACX106" s="253"/>
      <c r="ACY106" s="253"/>
      <c r="ACZ106" s="253"/>
      <c r="ADA106" s="253"/>
      <c r="ADB106" s="253"/>
      <c r="ADC106" s="253"/>
      <c r="ADD106" s="253"/>
      <c r="ADE106" s="253"/>
      <c r="ADF106" s="253"/>
      <c r="ADG106" s="253"/>
      <c r="ADH106" s="253"/>
      <c r="ADI106" s="253"/>
      <c r="ADJ106" s="253"/>
      <c r="ADK106" s="253"/>
      <c r="ADL106" s="253"/>
      <c r="ADM106" s="253"/>
      <c r="ADN106" s="253"/>
      <c r="ADO106" s="253"/>
      <c r="ADP106" s="253"/>
      <c r="ADQ106" s="253"/>
      <c r="ADR106" s="253"/>
      <c r="ADS106" s="253"/>
      <c r="ADT106" s="253"/>
      <c r="ADU106" s="253"/>
      <c r="ADV106" s="253"/>
      <c r="ADW106" s="253"/>
      <c r="ADX106" s="253"/>
      <c r="ADY106" s="253"/>
      <c r="ADZ106" s="253"/>
      <c r="AEA106" s="253"/>
      <c r="AEB106" s="253"/>
      <c r="AEC106" s="253"/>
      <c r="AED106" s="253"/>
      <c r="AEE106" s="253"/>
      <c r="AEF106" s="253"/>
      <c r="AEG106" s="253"/>
      <c r="AEH106" s="253"/>
      <c r="AEI106" s="253"/>
      <c r="AEJ106" s="253"/>
      <c r="AEK106" s="253"/>
      <c r="AEL106" s="253"/>
      <c r="AEM106" s="253"/>
      <c r="AEN106" s="253"/>
      <c r="AEO106" s="253"/>
      <c r="AEP106" s="253"/>
      <c r="AEQ106" s="253"/>
      <c r="AER106" s="253"/>
      <c r="AES106" s="253"/>
      <c r="AET106" s="253"/>
      <c r="AEU106" s="253"/>
      <c r="AEV106" s="253"/>
      <c r="AEW106" s="253"/>
      <c r="AEX106" s="253"/>
      <c r="AEY106" s="253"/>
      <c r="AEZ106" s="253"/>
      <c r="AFA106" s="253"/>
      <c r="AFB106" s="253"/>
      <c r="AFC106" s="253"/>
      <c r="AFD106" s="253"/>
      <c r="AFE106" s="253"/>
      <c r="AFF106" s="253"/>
      <c r="AFG106" s="253"/>
      <c r="AFH106" s="253"/>
      <c r="AFI106" s="253"/>
      <c r="AFJ106" s="253"/>
      <c r="AFK106" s="253"/>
      <c r="AFL106" s="253"/>
      <c r="AFM106" s="253"/>
      <c r="AFN106" s="253"/>
      <c r="AFO106" s="253"/>
      <c r="AFP106" s="253"/>
      <c r="AFQ106" s="253"/>
      <c r="AFR106" s="253"/>
      <c r="AFS106" s="253"/>
      <c r="AFT106" s="253"/>
      <c r="AFU106" s="253"/>
      <c r="AFV106" s="253"/>
      <c r="AFW106" s="253"/>
      <c r="AFX106" s="253"/>
      <c r="AFY106" s="253"/>
      <c r="AFZ106" s="253"/>
      <c r="AGA106" s="253"/>
      <c r="AGB106" s="253"/>
      <c r="AGC106" s="253"/>
      <c r="AGD106" s="253"/>
      <c r="AGE106" s="253"/>
      <c r="AGF106" s="253"/>
      <c r="AGG106" s="253"/>
      <c r="AGH106" s="253"/>
      <c r="AGI106" s="253"/>
      <c r="AGJ106" s="253"/>
      <c r="AGK106" s="253"/>
      <c r="AGL106" s="253"/>
      <c r="AGM106" s="253"/>
      <c r="AGN106" s="253"/>
      <c r="AGO106" s="253"/>
      <c r="AGP106" s="253"/>
      <c r="AGQ106" s="253"/>
      <c r="AGR106" s="253"/>
      <c r="AGS106" s="253"/>
      <c r="AGT106" s="253"/>
      <c r="AGU106" s="253"/>
      <c r="AGV106" s="253"/>
      <c r="AGW106" s="253"/>
      <c r="AGX106" s="253"/>
      <c r="AGY106" s="253"/>
      <c r="AGZ106" s="253"/>
      <c r="AHA106" s="253"/>
      <c r="AHB106" s="253"/>
      <c r="AHC106" s="253"/>
      <c r="AHD106" s="253"/>
      <c r="AHE106" s="253"/>
      <c r="AHF106" s="253"/>
      <c r="AHG106" s="253"/>
      <c r="AHH106" s="253"/>
      <c r="AHI106" s="253"/>
      <c r="AHJ106" s="253"/>
      <c r="AHK106" s="253"/>
      <c r="AHL106" s="253"/>
      <c r="AHM106" s="253"/>
      <c r="AHN106" s="253"/>
      <c r="AHO106" s="253"/>
      <c r="AHP106" s="253"/>
      <c r="AHQ106" s="253"/>
      <c r="AHR106" s="253"/>
      <c r="AHS106" s="253"/>
      <c r="AHT106" s="253"/>
      <c r="AHU106" s="253"/>
      <c r="AHV106" s="253"/>
      <c r="AHW106" s="253"/>
      <c r="AHX106" s="253"/>
      <c r="AHY106" s="253"/>
      <c r="AHZ106" s="253"/>
      <c r="AIA106" s="253"/>
      <c r="AIB106" s="253"/>
      <c r="AIC106" s="253"/>
      <c r="AID106" s="253"/>
      <c r="AIE106" s="253"/>
      <c r="AIF106" s="253"/>
      <c r="AIG106" s="253"/>
      <c r="AIH106" s="253"/>
      <c r="AII106" s="253"/>
      <c r="AIJ106" s="253"/>
      <c r="AIK106" s="253"/>
      <c r="AIL106" s="253"/>
      <c r="AIM106" s="253"/>
      <c r="AIN106" s="253"/>
      <c r="AIO106" s="253"/>
      <c r="AIP106" s="253"/>
      <c r="AIQ106" s="253"/>
      <c r="AIR106" s="253"/>
      <c r="AIS106" s="253"/>
      <c r="AIT106" s="253"/>
      <c r="AIU106" s="253"/>
      <c r="AIV106" s="253"/>
      <c r="AIW106" s="253"/>
      <c r="AIX106" s="253"/>
      <c r="AIY106" s="253"/>
      <c r="AIZ106" s="253"/>
      <c r="AJA106" s="253"/>
      <c r="AJB106" s="253"/>
      <c r="AJC106" s="253"/>
      <c r="AJD106" s="253"/>
      <c r="AJE106" s="253"/>
      <c r="AJF106" s="253"/>
      <c r="AJG106" s="253"/>
      <c r="AJH106" s="253"/>
      <c r="AJI106" s="253"/>
      <c r="AJJ106" s="253"/>
      <c r="AJK106" s="253"/>
      <c r="AJL106" s="253"/>
      <c r="AJM106" s="253"/>
      <c r="AJN106" s="253"/>
      <c r="AJO106" s="253"/>
      <c r="AJP106" s="253"/>
      <c r="AJQ106" s="253"/>
      <c r="AJR106" s="253"/>
      <c r="AJS106" s="253"/>
      <c r="AJT106" s="253"/>
      <c r="AJU106" s="253"/>
      <c r="AJV106" s="253"/>
      <c r="AJW106" s="253"/>
      <c r="AJX106" s="253"/>
      <c r="AJY106" s="253"/>
      <c r="AJZ106" s="253"/>
      <c r="AKA106" s="253"/>
      <c r="AKB106" s="253"/>
      <c r="AKC106" s="253"/>
      <c r="AKD106" s="253"/>
      <c r="AKE106" s="253"/>
      <c r="AKF106" s="253"/>
      <c r="AKG106" s="253"/>
      <c r="AKH106" s="253"/>
      <c r="AKI106" s="253"/>
      <c r="AKJ106" s="253"/>
      <c r="AKK106" s="253"/>
      <c r="AKL106" s="253"/>
      <c r="AKM106" s="253"/>
      <c r="AKN106" s="253"/>
      <c r="AKO106" s="253"/>
      <c r="AKP106" s="253"/>
      <c r="AKQ106" s="253"/>
      <c r="AKR106" s="253"/>
      <c r="AKS106" s="253"/>
      <c r="AKT106" s="253"/>
      <c r="AKU106" s="253"/>
      <c r="AKV106" s="253"/>
      <c r="AKW106" s="253"/>
      <c r="AKX106" s="253"/>
      <c r="AKY106" s="253"/>
      <c r="AKZ106" s="253"/>
      <c r="ALA106" s="253"/>
      <c r="ALB106" s="253"/>
      <c r="ALC106" s="253"/>
      <c r="ALD106" s="253"/>
      <c r="ALE106" s="253"/>
      <c r="ALF106" s="253"/>
      <c r="ALG106" s="253"/>
      <c r="ALH106" s="253"/>
      <c r="ALI106" s="253"/>
      <c r="ALJ106" s="253"/>
      <c r="ALK106" s="253"/>
      <c r="ALL106" s="253"/>
      <c r="ALM106" s="253"/>
      <c r="ALN106" s="253"/>
      <c r="ALO106" s="253"/>
      <c r="ALP106" s="253"/>
      <c r="ALQ106" s="253"/>
      <c r="ALR106" s="253"/>
      <c r="ALS106" s="253"/>
      <c r="ALT106" s="253"/>
      <c r="ALU106" s="253"/>
      <c r="ALV106" s="253"/>
      <c r="ALW106" s="253"/>
      <c r="ALX106" s="253"/>
      <c r="ALY106" s="253"/>
      <c r="ALZ106" s="253"/>
      <c r="AMA106" s="253"/>
      <c r="AMB106" s="253"/>
      <c r="AMC106" s="253"/>
      <c r="AMD106" s="253"/>
      <c r="AME106" s="253"/>
      <c r="AMF106" s="253"/>
      <c r="AMG106" s="253"/>
      <c r="AMH106" s="253"/>
      <c r="AMI106" s="253"/>
      <c r="AMJ106" s="253"/>
    </row>
    <row r="107" spans="1:1024" s="252" customFormat="1" ht="11.25">
      <c r="A107" s="264" t="s">
        <v>216</v>
      </c>
      <c r="B107" s="294" t="e">
        <f>B32/(B28+B29+B30)</f>
        <v>#DIV/0!</v>
      </c>
      <c r="C107" s="294" t="e">
        <f>C32/(C28+C29+C30)</f>
        <v>#DIV/0!</v>
      </c>
      <c r="D107" s="294" t="e">
        <f>D32/(D28+D29+D30)</f>
        <v>#DIV/0!</v>
      </c>
      <c r="F107" s="253"/>
      <c r="G107" s="253"/>
      <c r="H107" s="253"/>
      <c r="I107" s="253"/>
      <c r="J107" s="253"/>
      <c r="K107" s="253"/>
      <c r="L107" s="253"/>
      <c r="M107" s="253"/>
      <c r="N107" s="253"/>
      <c r="O107" s="253"/>
      <c r="P107" s="253"/>
      <c r="Q107" s="253"/>
      <c r="R107" s="253"/>
      <c r="S107" s="253"/>
      <c r="T107" s="253"/>
      <c r="U107" s="253"/>
      <c r="V107" s="253"/>
      <c r="W107" s="253"/>
      <c r="X107" s="253"/>
      <c r="Y107" s="253"/>
      <c r="Z107" s="253"/>
      <c r="AA107" s="253"/>
      <c r="AB107" s="253"/>
      <c r="AC107" s="253"/>
      <c r="AD107" s="253"/>
      <c r="AE107" s="253"/>
      <c r="AF107" s="253"/>
      <c r="AG107" s="253"/>
      <c r="AH107" s="253"/>
      <c r="AI107" s="253"/>
      <c r="AJ107" s="253"/>
      <c r="AK107" s="253"/>
      <c r="AL107" s="253"/>
      <c r="AM107" s="253"/>
      <c r="AN107" s="253"/>
      <c r="AO107" s="253"/>
      <c r="AP107" s="253"/>
      <c r="AQ107" s="253"/>
      <c r="AR107" s="253"/>
      <c r="AS107" s="253"/>
      <c r="AT107" s="253"/>
      <c r="AU107" s="253"/>
      <c r="AV107" s="253"/>
      <c r="AW107" s="253"/>
      <c r="AX107" s="253"/>
      <c r="AY107" s="253"/>
      <c r="AZ107" s="253"/>
      <c r="BA107" s="253"/>
      <c r="BB107" s="253"/>
      <c r="BC107" s="253"/>
      <c r="BD107" s="253"/>
      <c r="BE107" s="253"/>
      <c r="BF107" s="253"/>
      <c r="BG107" s="253"/>
      <c r="BH107" s="253"/>
      <c r="BI107" s="253"/>
      <c r="BJ107" s="253"/>
      <c r="BK107" s="253"/>
      <c r="BL107" s="253"/>
      <c r="BM107" s="253"/>
      <c r="BN107" s="253"/>
      <c r="BO107" s="253"/>
      <c r="BP107" s="253"/>
      <c r="BQ107" s="253"/>
      <c r="BR107" s="253"/>
      <c r="BS107" s="253"/>
      <c r="BT107" s="253"/>
      <c r="BU107" s="253"/>
      <c r="BV107" s="253"/>
      <c r="BW107" s="253"/>
      <c r="BX107" s="253"/>
      <c r="BY107" s="253"/>
      <c r="BZ107" s="253"/>
      <c r="CA107" s="253"/>
      <c r="CB107" s="253"/>
      <c r="CC107" s="253"/>
      <c r="CD107" s="253"/>
      <c r="CE107" s="253"/>
      <c r="CF107" s="253"/>
      <c r="CG107" s="253"/>
      <c r="CH107" s="253"/>
      <c r="CI107" s="253"/>
      <c r="CJ107" s="253"/>
      <c r="CK107" s="253"/>
      <c r="CL107" s="253"/>
      <c r="CM107" s="253"/>
      <c r="CN107" s="253"/>
      <c r="CO107" s="253"/>
      <c r="CP107" s="253"/>
      <c r="CQ107" s="253"/>
      <c r="CR107" s="253"/>
      <c r="CS107" s="253"/>
      <c r="CT107" s="253"/>
      <c r="CU107" s="253"/>
      <c r="CV107" s="253"/>
      <c r="CW107" s="253"/>
      <c r="CX107" s="253"/>
      <c r="CY107" s="253"/>
      <c r="CZ107" s="253"/>
      <c r="DA107" s="253"/>
      <c r="DB107" s="253"/>
      <c r="DC107" s="253"/>
      <c r="DD107" s="253"/>
      <c r="DE107" s="253"/>
      <c r="DF107" s="253"/>
      <c r="DG107" s="253"/>
      <c r="DH107" s="253"/>
      <c r="DI107" s="253"/>
      <c r="DJ107" s="253"/>
      <c r="DK107" s="253"/>
      <c r="DL107" s="253"/>
      <c r="DM107" s="253"/>
      <c r="DN107" s="253"/>
      <c r="DO107" s="253"/>
      <c r="DP107" s="253"/>
      <c r="DQ107" s="253"/>
      <c r="DR107" s="253"/>
      <c r="DS107" s="253"/>
      <c r="DT107" s="253"/>
      <c r="DU107" s="253"/>
      <c r="DV107" s="253"/>
      <c r="DW107" s="253"/>
      <c r="DX107" s="253"/>
      <c r="DY107" s="253"/>
      <c r="DZ107" s="253"/>
      <c r="EA107" s="253"/>
      <c r="EB107" s="253"/>
      <c r="EC107" s="253"/>
      <c r="ED107" s="253"/>
      <c r="EE107" s="253"/>
      <c r="EF107" s="253"/>
      <c r="EG107" s="253"/>
      <c r="EH107" s="253"/>
      <c r="EI107" s="253"/>
      <c r="EJ107" s="253"/>
      <c r="EK107" s="253"/>
      <c r="EL107" s="253"/>
      <c r="EM107" s="253"/>
      <c r="EN107" s="253"/>
      <c r="EO107" s="253"/>
      <c r="EP107" s="253"/>
      <c r="EQ107" s="253"/>
      <c r="ER107" s="253"/>
      <c r="ES107" s="253"/>
      <c r="ET107" s="253"/>
      <c r="EU107" s="253"/>
      <c r="EV107" s="253"/>
      <c r="EW107" s="253"/>
      <c r="EX107" s="253"/>
      <c r="EY107" s="253"/>
      <c r="EZ107" s="253"/>
      <c r="FA107" s="253"/>
      <c r="FB107" s="253"/>
      <c r="FC107" s="253"/>
      <c r="FD107" s="253"/>
      <c r="FE107" s="253"/>
      <c r="FF107" s="253"/>
      <c r="FG107" s="253"/>
      <c r="FH107" s="253"/>
      <c r="FI107" s="253"/>
      <c r="FJ107" s="253"/>
      <c r="FK107" s="253"/>
      <c r="FL107" s="253"/>
      <c r="FM107" s="253"/>
      <c r="FN107" s="253"/>
      <c r="FO107" s="253"/>
      <c r="FP107" s="253"/>
      <c r="FQ107" s="253"/>
      <c r="FR107" s="253"/>
      <c r="FS107" s="253"/>
      <c r="FT107" s="253"/>
      <c r="FU107" s="253"/>
      <c r="FV107" s="253"/>
      <c r="FW107" s="253"/>
      <c r="FX107" s="253"/>
      <c r="FY107" s="253"/>
      <c r="FZ107" s="253"/>
      <c r="GA107" s="253"/>
      <c r="GB107" s="253"/>
      <c r="GC107" s="253"/>
      <c r="GD107" s="253"/>
      <c r="GE107" s="253"/>
      <c r="GF107" s="253"/>
      <c r="GG107" s="253"/>
      <c r="GH107" s="253"/>
      <c r="GI107" s="253"/>
      <c r="GJ107" s="253"/>
      <c r="GK107" s="253"/>
      <c r="GL107" s="253"/>
      <c r="GM107" s="253"/>
      <c r="GN107" s="253"/>
      <c r="GO107" s="253"/>
      <c r="GP107" s="253"/>
      <c r="GQ107" s="253"/>
      <c r="GR107" s="253"/>
      <c r="GS107" s="253"/>
      <c r="GT107" s="253"/>
      <c r="GU107" s="253"/>
      <c r="GV107" s="253"/>
      <c r="GW107" s="253"/>
      <c r="GX107" s="253"/>
      <c r="GY107" s="253"/>
      <c r="GZ107" s="253"/>
      <c r="HA107" s="253"/>
      <c r="HB107" s="253"/>
      <c r="HC107" s="253"/>
      <c r="HD107" s="253"/>
      <c r="HE107" s="253"/>
      <c r="HF107" s="253"/>
      <c r="HG107" s="253"/>
      <c r="HH107" s="253"/>
      <c r="HI107" s="253"/>
      <c r="HJ107" s="253"/>
      <c r="HK107" s="253"/>
      <c r="HL107" s="253"/>
      <c r="HM107" s="253"/>
      <c r="HN107" s="253"/>
      <c r="HO107" s="253"/>
      <c r="HP107" s="253"/>
      <c r="HQ107" s="253"/>
      <c r="HR107" s="253"/>
      <c r="HS107" s="253"/>
      <c r="HT107" s="253"/>
      <c r="HU107" s="253"/>
      <c r="HV107" s="253"/>
      <c r="HW107" s="253"/>
      <c r="HX107" s="253"/>
      <c r="HY107" s="253"/>
      <c r="HZ107" s="253"/>
      <c r="IA107" s="253"/>
      <c r="IB107" s="253"/>
      <c r="IC107" s="253"/>
      <c r="ID107" s="253"/>
      <c r="IE107" s="253"/>
      <c r="IF107" s="253"/>
      <c r="IG107" s="253"/>
      <c r="IH107" s="253"/>
      <c r="II107" s="253"/>
      <c r="IJ107" s="253"/>
      <c r="IK107" s="253"/>
      <c r="IL107" s="253"/>
      <c r="IM107" s="253"/>
      <c r="IN107" s="253"/>
      <c r="IO107" s="253"/>
      <c r="IP107" s="253"/>
      <c r="IQ107" s="253"/>
      <c r="IR107" s="253"/>
      <c r="IS107" s="253"/>
      <c r="IT107" s="253"/>
      <c r="IU107" s="253"/>
      <c r="IV107" s="253"/>
      <c r="IW107" s="253"/>
      <c r="IX107" s="253"/>
      <c r="IY107" s="253"/>
      <c r="IZ107" s="253"/>
      <c r="JA107" s="253"/>
      <c r="JB107" s="253"/>
      <c r="JC107" s="253"/>
      <c r="JD107" s="253"/>
      <c r="JE107" s="253"/>
      <c r="JF107" s="253"/>
      <c r="JG107" s="253"/>
      <c r="JH107" s="253"/>
      <c r="JI107" s="253"/>
      <c r="JJ107" s="253"/>
      <c r="JK107" s="253"/>
      <c r="JL107" s="253"/>
      <c r="JM107" s="253"/>
      <c r="JN107" s="253"/>
      <c r="JO107" s="253"/>
      <c r="JP107" s="253"/>
      <c r="JQ107" s="253"/>
      <c r="JR107" s="253"/>
      <c r="JS107" s="253"/>
      <c r="JT107" s="253"/>
      <c r="JU107" s="253"/>
      <c r="JV107" s="253"/>
      <c r="JW107" s="253"/>
      <c r="JX107" s="253"/>
      <c r="JY107" s="253"/>
      <c r="JZ107" s="253"/>
      <c r="KA107" s="253"/>
      <c r="KB107" s="253"/>
      <c r="KC107" s="253"/>
      <c r="KD107" s="253"/>
      <c r="KE107" s="253"/>
      <c r="KF107" s="253"/>
      <c r="KG107" s="253"/>
      <c r="KH107" s="253"/>
      <c r="KI107" s="253"/>
      <c r="KJ107" s="253"/>
      <c r="KK107" s="253"/>
      <c r="KL107" s="253"/>
      <c r="KM107" s="253"/>
      <c r="KN107" s="253"/>
      <c r="KO107" s="253"/>
      <c r="KP107" s="253"/>
      <c r="KQ107" s="253"/>
      <c r="KR107" s="253"/>
      <c r="KS107" s="253"/>
      <c r="KT107" s="253"/>
      <c r="KU107" s="253"/>
      <c r="KV107" s="253"/>
      <c r="KW107" s="253"/>
      <c r="KX107" s="253"/>
      <c r="KY107" s="253"/>
      <c r="KZ107" s="253"/>
      <c r="LA107" s="253"/>
      <c r="LB107" s="253"/>
      <c r="LC107" s="253"/>
      <c r="LD107" s="253"/>
      <c r="LE107" s="253"/>
      <c r="LF107" s="253"/>
      <c r="LG107" s="253"/>
      <c r="LH107" s="253"/>
      <c r="LI107" s="253"/>
      <c r="LJ107" s="253"/>
      <c r="LK107" s="253"/>
      <c r="LL107" s="253"/>
      <c r="LM107" s="253"/>
      <c r="LN107" s="253"/>
      <c r="LO107" s="253"/>
      <c r="LP107" s="253"/>
      <c r="LQ107" s="253"/>
      <c r="LR107" s="253"/>
      <c r="LS107" s="253"/>
      <c r="LT107" s="253"/>
      <c r="LU107" s="253"/>
      <c r="LV107" s="253"/>
      <c r="LW107" s="253"/>
      <c r="LX107" s="253"/>
      <c r="LY107" s="253"/>
      <c r="LZ107" s="253"/>
      <c r="MA107" s="253"/>
      <c r="MB107" s="253"/>
      <c r="MC107" s="253"/>
      <c r="MD107" s="253"/>
      <c r="ME107" s="253"/>
      <c r="MF107" s="253"/>
      <c r="MG107" s="253"/>
      <c r="MH107" s="253"/>
      <c r="MI107" s="253"/>
      <c r="MJ107" s="253"/>
      <c r="MK107" s="253"/>
      <c r="ML107" s="253"/>
      <c r="MM107" s="253"/>
      <c r="MN107" s="253"/>
      <c r="MO107" s="253"/>
      <c r="MP107" s="253"/>
      <c r="MQ107" s="253"/>
      <c r="MR107" s="253"/>
      <c r="MS107" s="253"/>
      <c r="MT107" s="253"/>
      <c r="MU107" s="253"/>
      <c r="MV107" s="253"/>
      <c r="MW107" s="253"/>
      <c r="MX107" s="253"/>
      <c r="MY107" s="253"/>
      <c r="MZ107" s="253"/>
      <c r="NA107" s="253"/>
      <c r="NB107" s="253"/>
      <c r="NC107" s="253"/>
      <c r="ND107" s="253"/>
      <c r="NE107" s="253"/>
      <c r="NF107" s="253"/>
      <c r="NG107" s="253"/>
      <c r="NH107" s="253"/>
      <c r="NI107" s="253"/>
      <c r="NJ107" s="253"/>
      <c r="NK107" s="253"/>
      <c r="NL107" s="253"/>
      <c r="NM107" s="253"/>
      <c r="NN107" s="253"/>
      <c r="NO107" s="253"/>
      <c r="NP107" s="253"/>
      <c r="NQ107" s="253"/>
      <c r="NR107" s="253"/>
      <c r="NS107" s="253"/>
      <c r="NT107" s="253"/>
      <c r="NU107" s="253"/>
      <c r="NV107" s="253"/>
      <c r="NW107" s="253"/>
      <c r="NX107" s="253"/>
      <c r="NY107" s="253"/>
      <c r="NZ107" s="253"/>
      <c r="OA107" s="253"/>
      <c r="OB107" s="253"/>
      <c r="OC107" s="253"/>
      <c r="OD107" s="253"/>
      <c r="OE107" s="253"/>
      <c r="OF107" s="253"/>
      <c r="OG107" s="253"/>
      <c r="OH107" s="253"/>
      <c r="OI107" s="253"/>
      <c r="OJ107" s="253"/>
      <c r="OK107" s="253"/>
      <c r="OL107" s="253"/>
      <c r="OM107" s="253"/>
      <c r="ON107" s="253"/>
      <c r="OO107" s="253"/>
      <c r="OP107" s="253"/>
      <c r="OQ107" s="253"/>
      <c r="OR107" s="253"/>
      <c r="OS107" s="253"/>
      <c r="OT107" s="253"/>
      <c r="OU107" s="253"/>
      <c r="OV107" s="253"/>
      <c r="OW107" s="253"/>
      <c r="OX107" s="253"/>
      <c r="OY107" s="253"/>
      <c r="OZ107" s="253"/>
      <c r="PA107" s="253"/>
      <c r="PB107" s="253"/>
      <c r="PC107" s="253"/>
      <c r="PD107" s="253"/>
      <c r="PE107" s="253"/>
      <c r="PF107" s="253"/>
      <c r="PG107" s="253"/>
      <c r="PH107" s="253"/>
      <c r="PI107" s="253"/>
      <c r="PJ107" s="253"/>
      <c r="PK107" s="253"/>
      <c r="PL107" s="253"/>
      <c r="PM107" s="253"/>
      <c r="PN107" s="253"/>
      <c r="PO107" s="253"/>
      <c r="PP107" s="253"/>
      <c r="PQ107" s="253"/>
      <c r="PR107" s="253"/>
      <c r="PS107" s="253"/>
      <c r="PT107" s="253"/>
      <c r="PU107" s="253"/>
      <c r="PV107" s="253"/>
      <c r="PW107" s="253"/>
      <c r="PX107" s="253"/>
      <c r="PY107" s="253"/>
      <c r="PZ107" s="253"/>
      <c r="QA107" s="253"/>
      <c r="QB107" s="253"/>
      <c r="QC107" s="253"/>
      <c r="QD107" s="253"/>
      <c r="QE107" s="253"/>
      <c r="QF107" s="253"/>
      <c r="QG107" s="253"/>
      <c r="QH107" s="253"/>
      <c r="QI107" s="253"/>
      <c r="QJ107" s="253"/>
      <c r="QK107" s="253"/>
      <c r="QL107" s="253"/>
      <c r="QM107" s="253"/>
      <c r="QN107" s="253"/>
      <c r="QO107" s="253"/>
      <c r="QP107" s="253"/>
      <c r="QQ107" s="253"/>
      <c r="QR107" s="253"/>
      <c r="QS107" s="253"/>
      <c r="QT107" s="253"/>
      <c r="QU107" s="253"/>
      <c r="QV107" s="253"/>
      <c r="QW107" s="253"/>
      <c r="QX107" s="253"/>
      <c r="QY107" s="253"/>
      <c r="QZ107" s="253"/>
      <c r="RA107" s="253"/>
      <c r="RB107" s="253"/>
      <c r="RC107" s="253"/>
      <c r="RD107" s="253"/>
      <c r="RE107" s="253"/>
      <c r="RF107" s="253"/>
      <c r="RG107" s="253"/>
      <c r="RH107" s="253"/>
      <c r="RI107" s="253"/>
      <c r="RJ107" s="253"/>
      <c r="RK107" s="253"/>
      <c r="RL107" s="253"/>
      <c r="RM107" s="253"/>
      <c r="RN107" s="253"/>
      <c r="RO107" s="253"/>
      <c r="RP107" s="253"/>
      <c r="RQ107" s="253"/>
      <c r="RR107" s="253"/>
      <c r="RS107" s="253"/>
      <c r="RT107" s="253"/>
      <c r="RU107" s="253"/>
      <c r="RV107" s="253"/>
      <c r="RW107" s="253"/>
      <c r="RX107" s="253"/>
      <c r="RY107" s="253"/>
      <c r="RZ107" s="253"/>
      <c r="SA107" s="253"/>
      <c r="SB107" s="253"/>
      <c r="SC107" s="253"/>
      <c r="SD107" s="253"/>
      <c r="SE107" s="253"/>
      <c r="SF107" s="253"/>
      <c r="SG107" s="253"/>
      <c r="SH107" s="253"/>
      <c r="SI107" s="253"/>
      <c r="SJ107" s="253"/>
      <c r="SK107" s="253"/>
      <c r="SL107" s="253"/>
      <c r="SM107" s="253"/>
      <c r="SN107" s="253"/>
      <c r="SO107" s="253"/>
      <c r="SP107" s="253"/>
      <c r="SQ107" s="253"/>
      <c r="SR107" s="253"/>
      <c r="SS107" s="253"/>
      <c r="ST107" s="253"/>
      <c r="SU107" s="253"/>
      <c r="SV107" s="253"/>
      <c r="SW107" s="253"/>
      <c r="SX107" s="253"/>
      <c r="SY107" s="253"/>
      <c r="SZ107" s="253"/>
      <c r="TA107" s="253"/>
      <c r="TB107" s="253"/>
      <c r="TC107" s="253"/>
      <c r="TD107" s="253"/>
      <c r="TE107" s="253"/>
      <c r="TF107" s="253"/>
      <c r="TG107" s="253"/>
      <c r="TH107" s="253"/>
      <c r="TI107" s="253"/>
      <c r="TJ107" s="253"/>
      <c r="TK107" s="253"/>
      <c r="TL107" s="253"/>
      <c r="TM107" s="253"/>
      <c r="TN107" s="253"/>
      <c r="TO107" s="253"/>
      <c r="TP107" s="253"/>
      <c r="TQ107" s="253"/>
      <c r="TR107" s="253"/>
      <c r="TS107" s="253"/>
      <c r="TT107" s="253"/>
      <c r="TU107" s="253"/>
      <c r="TV107" s="253"/>
      <c r="TW107" s="253"/>
      <c r="TX107" s="253"/>
      <c r="TY107" s="253"/>
      <c r="TZ107" s="253"/>
      <c r="UA107" s="253"/>
      <c r="UB107" s="253"/>
      <c r="UC107" s="253"/>
      <c r="UD107" s="253"/>
      <c r="UE107" s="253"/>
      <c r="UF107" s="253"/>
      <c r="UG107" s="253"/>
      <c r="UH107" s="253"/>
      <c r="UI107" s="253"/>
      <c r="UJ107" s="253"/>
      <c r="UK107" s="253"/>
      <c r="UL107" s="253"/>
      <c r="UM107" s="253"/>
      <c r="UN107" s="253"/>
      <c r="UO107" s="253"/>
      <c r="UP107" s="253"/>
      <c r="UQ107" s="253"/>
      <c r="UR107" s="253"/>
      <c r="US107" s="253"/>
      <c r="UT107" s="253"/>
      <c r="UU107" s="253"/>
      <c r="UV107" s="253"/>
      <c r="UW107" s="253"/>
      <c r="UX107" s="253"/>
      <c r="UY107" s="253"/>
      <c r="UZ107" s="253"/>
      <c r="VA107" s="253"/>
      <c r="VB107" s="253"/>
      <c r="VC107" s="253"/>
      <c r="VD107" s="253"/>
      <c r="VE107" s="253"/>
      <c r="VF107" s="253"/>
      <c r="VG107" s="253"/>
      <c r="VH107" s="253"/>
      <c r="VI107" s="253"/>
      <c r="VJ107" s="253"/>
      <c r="VK107" s="253"/>
      <c r="VL107" s="253"/>
      <c r="VM107" s="253"/>
      <c r="VN107" s="253"/>
      <c r="VO107" s="253"/>
      <c r="VP107" s="253"/>
      <c r="VQ107" s="253"/>
      <c r="VR107" s="253"/>
      <c r="VS107" s="253"/>
      <c r="VT107" s="253"/>
      <c r="VU107" s="253"/>
      <c r="VV107" s="253"/>
      <c r="VW107" s="253"/>
      <c r="VX107" s="253"/>
      <c r="VY107" s="253"/>
      <c r="VZ107" s="253"/>
      <c r="WA107" s="253"/>
      <c r="WB107" s="253"/>
      <c r="WC107" s="253"/>
      <c r="WD107" s="253"/>
      <c r="WE107" s="253"/>
      <c r="WF107" s="253"/>
      <c r="WG107" s="253"/>
      <c r="WH107" s="253"/>
      <c r="WI107" s="253"/>
      <c r="WJ107" s="253"/>
      <c r="WK107" s="253"/>
      <c r="WL107" s="253"/>
      <c r="WM107" s="253"/>
      <c r="WN107" s="253"/>
      <c r="WO107" s="253"/>
      <c r="WP107" s="253"/>
      <c r="WQ107" s="253"/>
      <c r="WR107" s="253"/>
      <c r="WS107" s="253"/>
      <c r="WT107" s="253"/>
      <c r="WU107" s="253"/>
      <c r="WV107" s="253"/>
      <c r="WW107" s="253"/>
      <c r="WX107" s="253"/>
      <c r="WY107" s="253"/>
      <c r="WZ107" s="253"/>
      <c r="XA107" s="253"/>
      <c r="XB107" s="253"/>
      <c r="XC107" s="253"/>
      <c r="XD107" s="253"/>
      <c r="XE107" s="253"/>
      <c r="XF107" s="253"/>
      <c r="XG107" s="253"/>
      <c r="XH107" s="253"/>
      <c r="XI107" s="253"/>
      <c r="XJ107" s="253"/>
      <c r="XK107" s="253"/>
      <c r="XL107" s="253"/>
      <c r="XM107" s="253"/>
      <c r="XN107" s="253"/>
      <c r="XO107" s="253"/>
      <c r="XP107" s="253"/>
      <c r="XQ107" s="253"/>
      <c r="XR107" s="253"/>
      <c r="XS107" s="253"/>
      <c r="XT107" s="253"/>
      <c r="XU107" s="253"/>
      <c r="XV107" s="253"/>
      <c r="XW107" s="253"/>
      <c r="XX107" s="253"/>
      <c r="XY107" s="253"/>
      <c r="XZ107" s="253"/>
      <c r="YA107" s="253"/>
      <c r="YB107" s="253"/>
      <c r="YC107" s="253"/>
      <c r="YD107" s="253"/>
      <c r="YE107" s="253"/>
      <c r="YF107" s="253"/>
      <c r="YG107" s="253"/>
      <c r="YH107" s="253"/>
      <c r="YI107" s="253"/>
      <c r="YJ107" s="253"/>
      <c r="YK107" s="253"/>
      <c r="YL107" s="253"/>
      <c r="YM107" s="253"/>
      <c r="YN107" s="253"/>
      <c r="YO107" s="253"/>
      <c r="YP107" s="253"/>
      <c r="YQ107" s="253"/>
      <c r="YR107" s="253"/>
      <c r="YS107" s="253"/>
      <c r="YT107" s="253"/>
      <c r="YU107" s="253"/>
      <c r="YV107" s="253"/>
      <c r="YW107" s="253"/>
      <c r="YX107" s="253"/>
      <c r="YY107" s="253"/>
      <c r="YZ107" s="253"/>
      <c r="ZA107" s="253"/>
      <c r="ZB107" s="253"/>
      <c r="ZC107" s="253"/>
      <c r="ZD107" s="253"/>
      <c r="ZE107" s="253"/>
      <c r="ZF107" s="253"/>
      <c r="ZG107" s="253"/>
      <c r="ZH107" s="253"/>
      <c r="ZI107" s="253"/>
      <c r="ZJ107" s="253"/>
      <c r="ZK107" s="253"/>
      <c r="ZL107" s="253"/>
      <c r="ZM107" s="253"/>
      <c r="ZN107" s="253"/>
      <c r="ZO107" s="253"/>
      <c r="ZP107" s="253"/>
      <c r="ZQ107" s="253"/>
      <c r="ZR107" s="253"/>
      <c r="ZS107" s="253"/>
      <c r="ZT107" s="253"/>
      <c r="ZU107" s="253"/>
      <c r="ZV107" s="253"/>
      <c r="ZW107" s="253"/>
      <c r="ZX107" s="253"/>
      <c r="ZY107" s="253"/>
      <c r="ZZ107" s="253"/>
      <c r="AAA107" s="253"/>
      <c r="AAB107" s="253"/>
      <c r="AAC107" s="253"/>
      <c r="AAD107" s="253"/>
      <c r="AAE107" s="253"/>
      <c r="AAF107" s="253"/>
      <c r="AAG107" s="253"/>
      <c r="AAH107" s="253"/>
      <c r="AAI107" s="253"/>
      <c r="AAJ107" s="253"/>
      <c r="AAK107" s="253"/>
      <c r="AAL107" s="253"/>
      <c r="AAM107" s="253"/>
      <c r="AAN107" s="253"/>
      <c r="AAO107" s="253"/>
      <c r="AAP107" s="253"/>
      <c r="AAQ107" s="253"/>
      <c r="AAR107" s="253"/>
      <c r="AAS107" s="253"/>
      <c r="AAT107" s="253"/>
      <c r="AAU107" s="253"/>
      <c r="AAV107" s="253"/>
      <c r="AAW107" s="253"/>
      <c r="AAX107" s="253"/>
      <c r="AAY107" s="253"/>
      <c r="AAZ107" s="253"/>
      <c r="ABA107" s="253"/>
      <c r="ABB107" s="253"/>
      <c r="ABC107" s="253"/>
      <c r="ABD107" s="253"/>
      <c r="ABE107" s="253"/>
      <c r="ABF107" s="253"/>
      <c r="ABG107" s="253"/>
      <c r="ABH107" s="253"/>
      <c r="ABI107" s="253"/>
      <c r="ABJ107" s="253"/>
      <c r="ABK107" s="253"/>
      <c r="ABL107" s="253"/>
      <c r="ABM107" s="253"/>
      <c r="ABN107" s="253"/>
      <c r="ABO107" s="253"/>
      <c r="ABP107" s="253"/>
      <c r="ABQ107" s="253"/>
      <c r="ABR107" s="253"/>
      <c r="ABS107" s="253"/>
      <c r="ABT107" s="253"/>
      <c r="ABU107" s="253"/>
      <c r="ABV107" s="253"/>
      <c r="ABW107" s="253"/>
      <c r="ABX107" s="253"/>
      <c r="ABY107" s="253"/>
      <c r="ABZ107" s="253"/>
      <c r="ACA107" s="253"/>
      <c r="ACB107" s="253"/>
      <c r="ACC107" s="253"/>
      <c r="ACD107" s="253"/>
      <c r="ACE107" s="253"/>
      <c r="ACF107" s="253"/>
      <c r="ACG107" s="253"/>
      <c r="ACH107" s="253"/>
      <c r="ACI107" s="253"/>
      <c r="ACJ107" s="253"/>
      <c r="ACK107" s="253"/>
      <c r="ACL107" s="253"/>
      <c r="ACM107" s="253"/>
      <c r="ACN107" s="253"/>
      <c r="ACO107" s="253"/>
      <c r="ACP107" s="253"/>
      <c r="ACQ107" s="253"/>
      <c r="ACR107" s="253"/>
      <c r="ACS107" s="253"/>
      <c r="ACT107" s="253"/>
      <c r="ACU107" s="253"/>
      <c r="ACV107" s="253"/>
      <c r="ACW107" s="253"/>
      <c r="ACX107" s="253"/>
      <c r="ACY107" s="253"/>
      <c r="ACZ107" s="253"/>
      <c r="ADA107" s="253"/>
      <c r="ADB107" s="253"/>
      <c r="ADC107" s="253"/>
      <c r="ADD107" s="253"/>
      <c r="ADE107" s="253"/>
      <c r="ADF107" s="253"/>
      <c r="ADG107" s="253"/>
      <c r="ADH107" s="253"/>
      <c r="ADI107" s="253"/>
      <c r="ADJ107" s="253"/>
      <c r="ADK107" s="253"/>
      <c r="ADL107" s="253"/>
      <c r="ADM107" s="253"/>
      <c r="ADN107" s="253"/>
      <c r="ADO107" s="253"/>
      <c r="ADP107" s="253"/>
      <c r="ADQ107" s="253"/>
      <c r="ADR107" s="253"/>
      <c r="ADS107" s="253"/>
      <c r="ADT107" s="253"/>
      <c r="ADU107" s="253"/>
      <c r="ADV107" s="253"/>
      <c r="ADW107" s="253"/>
      <c r="ADX107" s="253"/>
      <c r="ADY107" s="253"/>
      <c r="ADZ107" s="253"/>
      <c r="AEA107" s="253"/>
      <c r="AEB107" s="253"/>
      <c r="AEC107" s="253"/>
      <c r="AED107" s="253"/>
      <c r="AEE107" s="253"/>
      <c r="AEF107" s="253"/>
      <c r="AEG107" s="253"/>
      <c r="AEH107" s="253"/>
      <c r="AEI107" s="253"/>
      <c r="AEJ107" s="253"/>
      <c r="AEK107" s="253"/>
      <c r="AEL107" s="253"/>
      <c r="AEM107" s="253"/>
      <c r="AEN107" s="253"/>
      <c r="AEO107" s="253"/>
      <c r="AEP107" s="253"/>
      <c r="AEQ107" s="253"/>
      <c r="AER107" s="253"/>
      <c r="AES107" s="253"/>
      <c r="AET107" s="253"/>
      <c r="AEU107" s="253"/>
      <c r="AEV107" s="253"/>
      <c r="AEW107" s="253"/>
      <c r="AEX107" s="253"/>
      <c r="AEY107" s="253"/>
      <c r="AEZ107" s="253"/>
      <c r="AFA107" s="253"/>
      <c r="AFB107" s="253"/>
      <c r="AFC107" s="253"/>
      <c r="AFD107" s="253"/>
      <c r="AFE107" s="253"/>
      <c r="AFF107" s="253"/>
      <c r="AFG107" s="253"/>
      <c r="AFH107" s="253"/>
      <c r="AFI107" s="253"/>
      <c r="AFJ107" s="253"/>
      <c r="AFK107" s="253"/>
      <c r="AFL107" s="253"/>
      <c r="AFM107" s="253"/>
      <c r="AFN107" s="253"/>
      <c r="AFO107" s="253"/>
      <c r="AFP107" s="253"/>
      <c r="AFQ107" s="253"/>
      <c r="AFR107" s="253"/>
      <c r="AFS107" s="253"/>
      <c r="AFT107" s="253"/>
      <c r="AFU107" s="253"/>
      <c r="AFV107" s="253"/>
      <c r="AFW107" s="253"/>
      <c r="AFX107" s="253"/>
      <c r="AFY107" s="253"/>
      <c r="AFZ107" s="253"/>
      <c r="AGA107" s="253"/>
      <c r="AGB107" s="253"/>
      <c r="AGC107" s="253"/>
      <c r="AGD107" s="253"/>
      <c r="AGE107" s="253"/>
      <c r="AGF107" s="253"/>
      <c r="AGG107" s="253"/>
      <c r="AGH107" s="253"/>
      <c r="AGI107" s="253"/>
      <c r="AGJ107" s="253"/>
      <c r="AGK107" s="253"/>
      <c r="AGL107" s="253"/>
      <c r="AGM107" s="253"/>
      <c r="AGN107" s="253"/>
      <c r="AGO107" s="253"/>
      <c r="AGP107" s="253"/>
      <c r="AGQ107" s="253"/>
      <c r="AGR107" s="253"/>
      <c r="AGS107" s="253"/>
      <c r="AGT107" s="253"/>
      <c r="AGU107" s="253"/>
      <c r="AGV107" s="253"/>
      <c r="AGW107" s="253"/>
      <c r="AGX107" s="253"/>
      <c r="AGY107" s="253"/>
      <c r="AGZ107" s="253"/>
      <c r="AHA107" s="253"/>
      <c r="AHB107" s="253"/>
      <c r="AHC107" s="253"/>
      <c r="AHD107" s="253"/>
      <c r="AHE107" s="253"/>
      <c r="AHF107" s="253"/>
      <c r="AHG107" s="253"/>
      <c r="AHH107" s="253"/>
      <c r="AHI107" s="253"/>
      <c r="AHJ107" s="253"/>
      <c r="AHK107" s="253"/>
      <c r="AHL107" s="253"/>
      <c r="AHM107" s="253"/>
      <c r="AHN107" s="253"/>
      <c r="AHO107" s="253"/>
      <c r="AHP107" s="253"/>
      <c r="AHQ107" s="253"/>
      <c r="AHR107" s="253"/>
      <c r="AHS107" s="253"/>
      <c r="AHT107" s="253"/>
      <c r="AHU107" s="253"/>
      <c r="AHV107" s="253"/>
      <c r="AHW107" s="253"/>
      <c r="AHX107" s="253"/>
      <c r="AHY107" s="253"/>
      <c r="AHZ107" s="253"/>
      <c r="AIA107" s="253"/>
      <c r="AIB107" s="253"/>
      <c r="AIC107" s="253"/>
      <c r="AID107" s="253"/>
      <c r="AIE107" s="253"/>
      <c r="AIF107" s="253"/>
      <c r="AIG107" s="253"/>
      <c r="AIH107" s="253"/>
      <c r="AII107" s="253"/>
      <c r="AIJ107" s="253"/>
      <c r="AIK107" s="253"/>
      <c r="AIL107" s="253"/>
      <c r="AIM107" s="253"/>
      <c r="AIN107" s="253"/>
      <c r="AIO107" s="253"/>
      <c r="AIP107" s="253"/>
      <c r="AIQ107" s="253"/>
      <c r="AIR107" s="253"/>
      <c r="AIS107" s="253"/>
      <c r="AIT107" s="253"/>
      <c r="AIU107" s="253"/>
      <c r="AIV107" s="253"/>
      <c r="AIW107" s="253"/>
      <c r="AIX107" s="253"/>
      <c r="AIY107" s="253"/>
      <c r="AIZ107" s="253"/>
      <c r="AJA107" s="253"/>
      <c r="AJB107" s="253"/>
      <c r="AJC107" s="253"/>
      <c r="AJD107" s="253"/>
      <c r="AJE107" s="253"/>
      <c r="AJF107" s="253"/>
      <c r="AJG107" s="253"/>
      <c r="AJH107" s="253"/>
      <c r="AJI107" s="253"/>
      <c r="AJJ107" s="253"/>
      <c r="AJK107" s="253"/>
      <c r="AJL107" s="253"/>
      <c r="AJM107" s="253"/>
      <c r="AJN107" s="253"/>
      <c r="AJO107" s="253"/>
      <c r="AJP107" s="253"/>
      <c r="AJQ107" s="253"/>
      <c r="AJR107" s="253"/>
      <c r="AJS107" s="253"/>
      <c r="AJT107" s="253"/>
      <c r="AJU107" s="253"/>
      <c r="AJV107" s="253"/>
      <c r="AJW107" s="253"/>
      <c r="AJX107" s="253"/>
      <c r="AJY107" s="253"/>
      <c r="AJZ107" s="253"/>
      <c r="AKA107" s="253"/>
      <c r="AKB107" s="253"/>
      <c r="AKC107" s="253"/>
      <c r="AKD107" s="253"/>
      <c r="AKE107" s="253"/>
      <c r="AKF107" s="253"/>
      <c r="AKG107" s="253"/>
      <c r="AKH107" s="253"/>
      <c r="AKI107" s="253"/>
      <c r="AKJ107" s="253"/>
      <c r="AKK107" s="253"/>
      <c r="AKL107" s="253"/>
      <c r="AKM107" s="253"/>
      <c r="AKN107" s="253"/>
      <c r="AKO107" s="253"/>
      <c r="AKP107" s="253"/>
      <c r="AKQ107" s="253"/>
      <c r="AKR107" s="253"/>
      <c r="AKS107" s="253"/>
      <c r="AKT107" s="253"/>
      <c r="AKU107" s="253"/>
      <c r="AKV107" s="253"/>
      <c r="AKW107" s="253"/>
      <c r="AKX107" s="253"/>
      <c r="AKY107" s="253"/>
      <c r="AKZ107" s="253"/>
      <c r="ALA107" s="253"/>
      <c r="ALB107" s="253"/>
      <c r="ALC107" s="253"/>
      <c r="ALD107" s="253"/>
      <c r="ALE107" s="253"/>
      <c r="ALF107" s="253"/>
      <c r="ALG107" s="253"/>
      <c r="ALH107" s="253"/>
      <c r="ALI107" s="253"/>
      <c r="ALJ107" s="253"/>
      <c r="ALK107" s="253"/>
      <c r="ALL107" s="253"/>
      <c r="ALM107" s="253"/>
      <c r="ALN107" s="253"/>
      <c r="ALO107" s="253"/>
      <c r="ALP107" s="253"/>
      <c r="ALQ107" s="253"/>
      <c r="ALR107" s="253"/>
      <c r="ALS107" s="253"/>
      <c r="ALT107" s="253"/>
      <c r="ALU107" s="253"/>
      <c r="ALV107" s="253"/>
      <c r="ALW107" s="253"/>
      <c r="ALX107" s="253"/>
      <c r="ALY107" s="253"/>
      <c r="ALZ107" s="253"/>
      <c r="AMA107" s="253"/>
      <c r="AMB107" s="253"/>
      <c r="AMC107" s="253"/>
      <c r="AMD107" s="253"/>
      <c r="AME107" s="253"/>
      <c r="AMF107" s="253"/>
      <c r="AMG107" s="253"/>
      <c r="AMH107" s="253"/>
      <c r="AMI107" s="253"/>
      <c r="AMJ107" s="253"/>
    </row>
    <row r="108" spans="1:1024" s="252" customFormat="1" ht="11.25">
      <c r="A108" s="264" t="s">
        <v>217</v>
      </c>
      <c r="B108" s="294" t="e">
        <f>(B84+B85)/(B8)*365</f>
        <v>#DIV/0!</v>
      </c>
      <c r="C108" s="294" t="e">
        <f>(C84+C85)/(C8)*365</f>
        <v>#DIV/0!</v>
      </c>
      <c r="D108" s="294" t="e">
        <f>(D84+D85)/(D8)*365</f>
        <v>#DIV/0!</v>
      </c>
      <c r="F108" s="253"/>
      <c r="G108" s="253"/>
      <c r="H108" s="253"/>
      <c r="I108" s="253"/>
      <c r="J108" s="253"/>
      <c r="K108" s="253"/>
      <c r="L108" s="253"/>
      <c r="M108" s="253"/>
      <c r="N108" s="253"/>
      <c r="O108" s="253"/>
      <c r="P108" s="253"/>
      <c r="Q108" s="253"/>
      <c r="R108" s="253"/>
      <c r="S108" s="253"/>
      <c r="T108" s="253"/>
      <c r="U108" s="253"/>
      <c r="V108" s="253"/>
      <c r="W108" s="253"/>
      <c r="X108" s="253"/>
      <c r="Y108" s="253"/>
      <c r="Z108" s="253"/>
      <c r="AA108" s="253"/>
      <c r="AB108" s="253"/>
      <c r="AC108" s="253"/>
      <c r="AD108" s="253"/>
      <c r="AE108" s="253"/>
      <c r="AF108" s="253"/>
      <c r="AG108" s="253"/>
      <c r="AH108" s="253"/>
      <c r="AI108" s="253"/>
      <c r="AJ108" s="253"/>
      <c r="AK108" s="253"/>
      <c r="AL108" s="253"/>
      <c r="AM108" s="253"/>
      <c r="AN108" s="253"/>
      <c r="AO108" s="253"/>
      <c r="AP108" s="253"/>
      <c r="AQ108" s="253"/>
      <c r="AR108" s="253"/>
      <c r="AS108" s="253"/>
      <c r="AT108" s="253"/>
      <c r="AU108" s="253"/>
      <c r="AV108" s="253"/>
      <c r="AW108" s="253"/>
      <c r="AX108" s="253"/>
      <c r="AY108" s="253"/>
      <c r="AZ108" s="253"/>
      <c r="BA108" s="253"/>
      <c r="BB108" s="253"/>
      <c r="BC108" s="253"/>
      <c r="BD108" s="253"/>
      <c r="BE108" s="253"/>
      <c r="BF108" s="253"/>
      <c r="BG108" s="253"/>
      <c r="BH108" s="253"/>
      <c r="BI108" s="253"/>
      <c r="BJ108" s="253"/>
      <c r="BK108" s="253"/>
      <c r="BL108" s="253"/>
      <c r="BM108" s="253"/>
      <c r="BN108" s="253"/>
      <c r="BO108" s="253"/>
      <c r="BP108" s="253"/>
      <c r="BQ108" s="253"/>
      <c r="BR108" s="253"/>
      <c r="BS108" s="253"/>
      <c r="BT108" s="253"/>
      <c r="BU108" s="253"/>
      <c r="BV108" s="253"/>
      <c r="BW108" s="253"/>
      <c r="BX108" s="253"/>
      <c r="BY108" s="253"/>
      <c r="BZ108" s="253"/>
      <c r="CA108" s="253"/>
      <c r="CB108" s="253"/>
      <c r="CC108" s="253"/>
      <c r="CD108" s="253"/>
      <c r="CE108" s="253"/>
      <c r="CF108" s="253"/>
      <c r="CG108" s="253"/>
      <c r="CH108" s="253"/>
      <c r="CI108" s="253"/>
      <c r="CJ108" s="253"/>
      <c r="CK108" s="253"/>
      <c r="CL108" s="253"/>
      <c r="CM108" s="253"/>
      <c r="CN108" s="253"/>
      <c r="CO108" s="253"/>
      <c r="CP108" s="253"/>
      <c r="CQ108" s="253"/>
      <c r="CR108" s="253"/>
      <c r="CS108" s="253"/>
      <c r="CT108" s="253"/>
      <c r="CU108" s="253"/>
      <c r="CV108" s="253"/>
      <c r="CW108" s="253"/>
      <c r="CX108" s="253"/>
      <c r="CY108" s="253"/>
      <c r="CZ108" s="253"/>
      <c r="DA108" s="253"/>
      <c r="DB108" s="253"/>
      <c r="DC108" s="253"/>
      <c r="DD108" s="253"/>
      <c r="DE108" s="253"/>
      <c r="DF108" s="253"/>
      <c r="DG108" s="253"/>
      <c r="DH108" s="253"/>
      <c r="DI108" s="253"/>
      <c r="DJ108" s="253"/>
      <c r="DK108" s="253"/>
      <c r="DL108" s="253"/>
      <c r="DM108" s="253"/>
      <c r="DN108" s="253"/>
      <c r="DO108" s="253"/>
      <c r="DP108" s="253"/>
      <c r="DQ108" s="253"/>
      <c r="DR108" s="253"/>
      <c r="DS108" s="253"/>
      <c r="DT108" s="253"/>
      <c r="DU108" s="253"/>
      <c r="DV108" s="253"/>
      <c r="DW108" s="253"/>
      <c r="DX108" s="253"/>
      <c r="DY108" s="253"/>
      <c r="DZ108" s="253"/>
      <c r="EA108" s="253"/>
      <c r="EB108" s="253"/>
      <c r="EC108" s="253"/>
      <c r="ED108" s="253"/>
      <c r="EE108" s="253"/>
      <c r="EF108" s="253"/>
      <c r="EG108" s="253"/>
      <c r="EH108" s="253"/>
      <c r="EI108" s="253"/>
      <c r="EJ108" s="253"/>
      <c r="EK108" s="253"/>
      <c r="EL108" s="253"/>
      <c r="EM108" s="253"/>
      <c r="EN108" s="253"/>
      <c r="EO108" s="253"/>
      <c r="EP108" s="253"/>
      <c r="EQ108" s="253"/>
      <c r="ER108" s="253"/>
      <c r="ES108" s="253"/>
      <c r="ET108" s="253"/>
      <c r="EU108" s="253"/>
      <c r="EV108" s="253"/>
      <c r="EW108" s="253"/>
      <c r="EX108" s="253"/>
      <c r="EY108" s="253"/>
      <c r="EZ108" s="253"/>
      <c r="FA108" s="253"/>
      <c r="FB108" s="253"/>
      <c r="FC108" s="253"/>
      <c r="FD108" s="253"/>
      <c r="FE108" s="253"/>
      <c r="FF108" s="253"/>
      <c r="FG108" s="253"/>
      <c r="FH108" s="253"/>
      <c r="FI108" s="253"/>
      <c r="FJ108" s="253"/>
      <c r="FK108" s="253"/>
      <c r="FL108" s="253"/>
      <c r="FM108" s="253"/>
      <c r="FN108" s="253"/>
      <c r="FO108" s="253"/>
      <c r="FP108" s="253"/>
      <c r="FQ108" s="253"/>
      <c r="FR108" s="253"/>
      <c r="FS108" s="253"/>
      <c r="FT108" s="253"/>
      <c r="FU108" s="253"/>
      <c r="FV108" s="253"/>
      <c r="FW108" s="253"/>
      <c r="FX108" s="253"/>
      <c r="FY108" s="253"/>
      <c r="FZ108" s="253"/>
      <c r="GA108" s="253"/>
      <c r="GB108" s="253"/>
      <c r="GC108" s="253"/>
      <c r="GD108" s="253"/>
      <c r="GE108" s="253"/>
      <c r="GF108" s="253"/>
      <c r="GG108" s="253"/>
      <c r="GH108" s="253"/>
      <c r="GI108" s="253"/>
      <c r="GJ108" s="253"/>
      <c r="GK108" s="253"/>
      <c r="GL108" s="253"/>
      <c r="GM108" s="253"/>
      <c r="GN108" s="253"/>
      <c r="GO108" s="253"/>
      <c r="GP108" s="253"/>
      <c r="GQ108" s="253"/>
      <c r="GR108" s="253"/>
      <c r="GS108" s="253"/>
      <c r="GT108" s="253"/>
      <c r="GU108" s="253"/>
      <c r="GV108" s="253"/>
      <c r="GW108" s="253"/>
      <c r="GX108" s="253"/>
      <c r="GY108" s="253"/>
      <c r="GZ108" s="253"/>
      <c r="HA108" s="253"/>
      <c r="HB108" s="253"/>
      <c r="HC108" s="253"/>
      <c r="HD108" s="253"/>
      <c r="HE108" s="253"/>
      <c r="HF108" s="253"/>
      <c r="HG108" s="253"/>
      <c r="HH108" s="253"/>
      <c r="HI108" s="253"/>
      <c r="HJ108" s="253"/>
      <c r="HK108" s="253"/>
      <c r="HL108" s="253"/>
      <c r="HM108" s="253"/>
      <c r="HN108" s="253"/>
      <c r="HO108" s="253"/>
      <c r="HP108" s="253"/>
      <c r="HQ108" s="253"/>
      <c r="HR108" s="253"/>
      <c r="HS108" s="253"/>
      <c r="HT108" s="253"/>
      <c r="HU108" s="253"/>
      <c r="HV108" s="253"/>
      <c r="HW108" s="253"/>
      <c r="HX108" s="253"/>
      <c r="HY108" s="253"/>
      <c r="HZ108" s="253"/>
      <c r="IA108" s="253"/>
      <c r="IB108" s="253"/>
      <c r="IC108" s="253"/>
      <c r="ID108" s="253"/>
      <c r="IE108" s="253"/>
      <c r="IF108" s="253"/>
      <c r="IG108" s="253"/>
      <c r="IH108" s="253"/>
      <c r="II108" s="253"/>
      <c r="IJ108" s="253"/>
      <c r="IK108" s="253"/>
      <c r="IL108" s="253"/>
      <c r="IM108" s="253"/>
      <c r="IN108" s="253"/>
      <c r="IO108" s="253"/>
      <c r="IP108" s="253"/>
      <c r="IQ108" s="253"/>
      <c r="IR108" s="253"/>
      <c r="IS108" s="253"/>
      <c r="IT108" s="253"/>
      <c r="IU108" s="253"/>
      <c r="IV108" s="253"/>
      <c r="IW108" s="253"/>
      <c r="IX108" s="253"/>
      <c r="IY108" s="253"/>
      <c r="IZ108" s="253"/>
      <c r="JA108" s="253"/>
      <c r="JB108" s="253"/>
      <c r="JC108" s="253"/>
      <c r="JD108" s="253"/>
      <c r="JE108" s="253"/>
      <c r="JF108" s="253"/>
      <c r="JG108" s="253"/>
      <c r="JH108" s="253"/>
      <c r="JI108" s="253"/>
      <c r="JJ108" s="253"/>
      <c r="JK108" s="253"/>
      <c r="JL108" s="253"/>
      <c r="JM108" s="253"/>
      <c r="JN108" s="253"/>
      <c r="JO108" s="253"/>
      <c r="JP108" s="253"/>
      <c r="JQ108" s="253"/>
      <c r="JR108" s="253"/>
      <c r="JS108" s="253"/>
      <c r="JT108" s="253"/>
      <c r="JU108" s="253"/>
      <c r="JV108" s="253"/>
      <c r="JW108" s="253"/>
      <c r="JX108" s="253"/>
      <c r="JY108" s="253"/>
      <c r="JZ108" s="253"/>
      <c r="KA108" s="253"/>
      <c r="KB108" s="253"/>
      <c r="KC108" s="253"/>
      <c r="KD108" s="253"/>
      <c r="KE108" s="253"/>
      <c r="KF108" s="253"/>
      <c r="KG108" s="253"/>
      <c r="KH108" s="253"/>
      <c r="KI108" s="253"/>
      <c r="KJ108" s="253"/>
      <c r="KK108" s="253"/>
      <c r="KL108" s="253"/>
      <c r="KM108" s="253"/>
      <c r="KN108" s="253"/>
      <c r="KO108" s="253"/>
      <c r="KP108" s="253"/>
      <c r="KQ108" s="253"/>
      <c r="KR108" s="253"/>
      <c r="KS108" s="253"/>
      <c r="KT108" s="253"/>
      <c r="KU108" s="253"/>
      <c r="KV108" s="253"/>
      <c r="KW108" s="253"/>
      <c r="KX108" s="253"/>
      <c r="KY108" s="253"/>
      <c r="KZ108" s="253"/>
      <c r="LA108" s="253"/>
      <c r="LB108" s="253"/>
      <c r="LC108" s="253"/>
      <c r="LD108" s="253"/>
      <c r="LE108" s="253"/>
      <c r="LF108" s="253"/>
      <c r="LG108" s="253"/>
      <c r="LH108" s="253"/>
      <c r="LI108" s="253"/>
      <c r="LJ108" s="253"/>
      <c r="LK108" s="253"/>
      <c r="LL108" s="253"/>
      <c r="LM108" s="253"/>
      <c r="LN108" s="253"/>
      <c r="LO108" s="253"/>
      <c r="LP108" s="253"/>
      <c r="LQ108" s="253"/>
      <c r="LR108" s="253"/>
      <c r="LS108" s="253"/>
      <c r="LT108" s="253"/>
      <c r="LU108" s="253"/>
      <c r="LV108" s="253"/>
      <c r="LW108" s="253"/>
      <c r="LX108" s="253"/>
      <c r="LY108" s="253"/>
      <c r="LZ108" s="253"/>
      <c r="MA108" s="253"/>
      <c r="MB108" s="253"/>
      <c r="MC108" s="253"/>
      <c r="MD108" s="253"/>
      <c r="ME108" s="253"/>
      <c r="MF108" s="253"/>
      <c r="MG108" s="253"/>
      <c r="MH108" s="253"/>
      <c r="MI108" s="253"/>
      <c r="MJ108" s="253"/>
      <c r="MK108" s="253"/>
      <c r="ML108" s="253"/>
      <c r="MM108" s="253"/>
      <c r="MN108" s="253"/>
      <c r="MO108" s="253"/>
      <c r="MP108" s="253"/>
      <c r="MQ108" s="253"/>
      <c r="MR108" s="253"/>
      <c r="MS108" s="253"/>
      <c r="MT108" s="253"/>
      <c r="MU108" s="253"/>
      <c r="MV108" s="253"/>
      <c r="MW108" s="253"/>
      <c r="MX108" s="253"/>
      <c r="MY108" s="253"/>
      <c r="MZ108" s="253"/>
      <c r="NA108" s="253"/>
      <c r="NB108" s="253"/>
      <c r="NC108" s="253"/>
      <c r="ND108" s="253"/>
      <c r="NE108" s="253"/>
      <c r="NF108" s="253"/>
      <c r="NG108" s="253"/>
      <c r="NH108" s="253"/>
      <c r="NI108" s="253"/>
      <c r="NJ108" s="253"/>
      <c r="NK108" s="253"/>
      <c r="NL108" s="253"/>
      <c r="NM108" s="253"/>
      <c r="NN108" s="253"/>
      <c r="NO108" s="253"/>
      <c r="NP108" s="253"/>
      <c r="NQ108" s="253"/>
      <c r="NR108" s="253"/>
      <c r="NS108" s="253"/>
      <c r="NT108" s="253"/>
      <c r="NU108" s="253"/>
      <c r="NV108" s="253"/>
      <c r="NW108" s="253"/>
      <c r="NX108" s="253"/>
      <c r="NY108" s="253"/>
      <c r="NZ108" s="253"/>
      <c r="OA108" s="253"/>
      <c r="OB108" s="253"/>
      <c r="OC108" s="253"/>
      <c r="OD108" s="253"/>
      <c r="OE108" s="253"/>
      <c r="OF108" s="253"/>
      <c r="OG108" s="253"/>
      <c r="OH108" s="253"/>
      <c r="OI108" s="253"/>
      <c r="OJ108" s="253"/>
      <c r="OK108" s="253"/>
      <c r="OL108" s="253"/>
      <c r="OM108" s="253"/>
      <c r="ON108" s="253"/>
      <c r="OO108" s="253"/>
      <c r="OP108" s="253"/>
      <c r="OQ108" s="253"/>
      <c r="OR108" s="253"/>
      <c r="OS108" s="253"/>
      <c r="OT108" s="253"/>
      <c r="OU108" s="253"/>
      <c r="OV108" s="253"/>
      <c r="OW108" s="253"/>
      <c r="OX108" s="253"/>
      <c r="OY108" s="253"/>
      <c r="OZ108" s="253"/>
      <c r="PA108" s="253"/>
      <c r="PB108" s="253"/>
      <c r="PC108" s="253"/>
      <c r="PD108" s="253"/>
      <c r="PE108" s="253"/>
      <c r="PF108" s="253"/>
      <c r="PG108" s="253"/>
      <c r="PH108" s="253"/>
      <c r="PI108" s="253"/>
      <c r="PJ108" s="253"/>
      <c r="PK108" s="253"/>
      <c r="PL108" s="253"/>
      <c r="PM108" s="253"/>
      <c r="PN108" s="253"/>
      <c r="PO108" s="253"/>
      <c r="PP108" s="253"/>
      <c r="PQ108" s="253"/>
      <c r="PR108" s="253"/>
      <c r="PS108" s="253"/>
      <c r="PT108" s="253"/>
      <c r="PU108" s="253"/>
      <c r="PV108" s="253"/>
      <c r="PW108" s="253"/>
      <c r="PX108" s="253"/>
      <c r="PY108" s="253"/>
      <c r="PZ108" s="253"/>
      <c r="QA108" s="253"/>
      <c r="QB108" s="253"/>
      <c r="QC108" s="253"/>
      <c r="QD108" s="253"/>
      <c r="QE108" s="253"/>
      <c r="QF108" s="253"/>
      <c r="QG108" s="253"/>
      <c r="QH108" s="253"/>
      <c r="QI108" s="253"/>
      <c r="QJ108" s="253"/>
      <c r="QK108" s="253"/>
      <c r="QL108" s="253"/>
      <c r="QM108" s="253"/>
      <c r="QN108" s="253"/>
      <c r="QO108" s="253"/>
      <c r="QP108" s="253"/>
      <c r="QQ108" s="253"/>
      <c r="QR108" s="253"/>
      <c r="QS108" s="253"/>
      <c r="QT108" s="253"/>
      <c r="QU108" s="253"/>
      <c r="QV108" s="253"/>
      <c r="QW108" s="253"/>
      <c r="QX108" s="253"/>
      <c r="QY108" s="253"/>
      <c r="QZ108" s="253"/>
      <c r="RA108" s="253"/>
      <c r="RB108" s="253"/>
      <c r="RC108" s="253"/>
      <c r="RD108" s="253"/>
      <c r="RE108" s="253"/>
      <c r="RF108" s="253"/>
      <c r="RG108" s="253"/>
      <c r="RH108" s="253"/>
      <c r="RI108" s="253"/>
      <c r="RJ108" s="253"/>
      <c r="RK108" s="253"/>
      <c r="RL108" s="253"/>
      <c r="RM108" s="253"/>
      <c r="RN108" s="253"/>
      <c r="RO108" s="253"/>
      <c r="RP108" s="253"/>
      <c r="RQ108" s="253"/>
      <c r="RR108" s="253"/>
      <c r="RS108" s="253"/>
      <c r="RT108" s="253"/>
      <c r="RU108" s="253"/>
      <c r="RV108" s="253"/>
      <c r="RW108" s="253"/>
      <c r="RX108" s="253"/>
      <c r="RY108" s="253"/>
      <c r="RZ108" s="253"/>
      <c r="SA108" s="253"/>
      <c r="SB108" s="253"/>
      <c r="SC108" s="253"/>
      <c r="SD108" s="253"/>
      <c r="SE108" s="253"/>
      <c r="SF108" s="253"/>
      <c r="SG108" s="253"/>
      <c r="SH108" s="253"/>
      <c r="SI108" s="253"/>
      <c r="SJ108" s="253"/>
      <c r="SK108" s="253"/>
      <c r="SL108" s="253"/>
      <c r="SM108" s="253"/>
      <c r="SN108" s="253"/>
      <c r="SO108" s="253"/>
      <c r="SP108" s="253"/>
      <c r="SQ108" s="253"/>
      <c r="SR108" s="253"/>
      <c r="SS108" s="253"/>
      <c r="ST108" s="253"/>
      <c r="SU108" s="253"/>
      <c r="SV108" s="253"/>
      <c r="SW108" s="253"/>
      <c r="SX108" s="253"/>
      <c r="SY108" s="253"/>
      <c r="SZ108" s="253"/>
      <c r="TA108" s="253"/>
      <c r="TB108" s="253"/>
      <c r="TC108" s="253"/>
      <c r="TD108" s="253"/>
      <c r="TE108" s="253"/>
      <c r="TF108" s="253"/>
      <c r="TG108" s="253"/>
      <c r="TH108" s="253"/>
      <c r="TI108" s="253"/>
      <c r="TJ108" s="253"/>
      <c r="TK108" s="253"/>
      <c r="TL108" s="253"/>
      <c r="TM108" s="253"/>
      <c r="TN108" s="253"/>
      <c r="TO108" s="253"/>
      <c r="TP108" s="253"/>
      <c r="TQ108" s="253"/>
      <c r="TR108" s="253"/>
      <c r="TS108" s="253"/>
      <c r="TT108" s="253"/>
      <c r="TU108" s="253"/>
      <c r="TV108" s="253"/>
      <c r="TW108" s="253"/>
      <c r="TX108" s="253"/>
      <c r="TY108" s="253"/>
      <c r="TZ108" s="253"/>
      <c r="UA108" s="253"/>
      <c r="UB108" s="253"/>
      <c r="UC108" s="253"/>
      <c r="UD108" s="253"/>
      <c r="UE108" s="253"/>
      <c r="UF108" s="253"/>
      <c r="UG108" s="253"/>
      <c r="UH108" s="253"/>
      <c r="UI108" s="253"/>
      <c r="UJ108" s="253"/>
      <c r="UK108" s="253"/>
      <c r="UL108" s="253"/>
      <c r="UM108" s="253"/>
      <c r="UN108" s="253"/>
      <c r="UO108" s="253"/>
      <c r="UP108" s="253"/>
      <c r="UQ108" s="253"/>
      <c r="UR108" s="253"/>
      <c r="US108" s="253"/>
      <c r="UT108" s="253"/>
      <c r="UU108" s="253"/>
      <c r="UV108" s="253"/>
      <c r="UW108" s="253"/>
      <c r="UX108" s="253"/>
      <c r="UY108" s="253"/>
      <c r="UZ108" s="253"/>
      <c r="VA108" s="253"/>
      <c r="VB108" s="253"/>
      <c r="VC108" s="253"/>
      <c r="VD108" s="253"/>
      <c r="VE108" s="253"/>
      <c r="VF108" s="253"/>
      <c r="VG108" s="253"/>
      <c r="VH108" s="253"/>
      <c r="VI108" s="253"/>
      <c r="VJ108" s="253"/>
      <c r="VK108" s="253"/>
      <c r="VL108" s="253"/>
      <c r="VM108" s="253"/>
      <c r="VN108" s="253"/>
      <c r="VO108" s="253"/>
      <c r="VP108" s="253"/>
      <c r="VQ108" s="253"/>
      <c r="VR108" s="253"/>
      <c r="VS108" s="253"/>
      <c r="VT108" s="253"/>
      <c r="VU108" s="253"/>
      <c r="VV108" s="253"/>
      <c r="VW108" s="253"/>
      <c r="VX108" s="253"/>
      <c r="VY108" s="253"/>
      <c r="VZ108" s="253"/>
      <c r="WA108" s="253"/>
      <c r="WB108" s="253"/>
      <c r="WC108" s="253"/>
      <c r="WD108" s="253"/>
      <c r="WE108" s="253"/>
      <c r="WF108" s="253"/>
      <c r="WG108" s="253"/>
      <c r="WH108" s="253"/>
      <c r="WI108" s="253"/>
      <c r="WJ108" s="253"/>
      <c r="WK108" s="253"/>
      <c r="WL108" s="253"/>
      <c r="WM108" s="253"/>
      <c r="WN108" s="253"/>
      <c r="WO108" s="253"/>
      <c r="WP108" s="253"/>
      <c r="WQ108" s="253"/>
      <c r="WR108" s="253"/>
      <c r="WS108" s="253"/>
      <c r="WT108" s="253"/>
      <c r="WU108" s="253"/>
      <c r="WV108" s="253"/>
      <c r="WW108" s="253"/>
      <c r="WX108" s="253"/>
      <c r="WY108" s="253"/>
      <c r="WZ108" s="253"/>
      <c r="XA108" s="253"/>
      <c r="XB108" s="253"/>
      <c r="XC108" s="253"/>
      <c r="XD108" s="253"/>
      <c r="XE108" s="253"/>
      <c r="XF108" s="253"/>
      <c r="XG108" s="253"/>
      <c r="XH108" s="253"/>
      <c r="XI108" s="253"/>
      <c r="XJ108" s="253"/>
      <c r="XK108" s="253"/>
      <c r="XL108" s="253"/>
      <c r="XM108" s="253"/>
      <c r="XN108" s="253"/>
      <c r="XO108" s="253"/>
      <c r="XP108" s="253"/>
      <c r="XQ108" s="253"/>
      <c r="XR108" s="253"/>
      <c r="XS108" s="253"/>
      <c r="XT108" s="253"/>
      <c r="XU108" s="253"/>
      <c r="XV108" s="253"/>
      <c r="XW108" s="253"/>
      <c r="XX108" s="253"/>
      <c r="XY108" s="253"/>
      <c r="XZ108" s="253"/>
      <c r="YA108" s="253"/>
      <c r="YB108" s="253"/>
      <c r="YC108" s="253"/>
      <c r="YD108" s="253"/>
      <c r="YE108" s="253"/>
      <c r="YF108" s="253"/>
      <c r="YG108" s="253"/>
      <c r="YH108" s="253"/>
      <c r="YI108" s="253"/>
      <c r="YJ108" s="253"/>
      <c r="YK108" s="253"/>
      <c r="YL108" s="253"/>
      <c r="YM108" s="253"/>
      <c r="YN108" s="253"/>
      <c r="YO108" s="253"/>
      <c r="YP108" s="253"/>
      <c r="YQ108" s="253"/>
      <c r="YR108" s="253"/>
      <c r="YS108" s="253"/>
      <c r="YT108" s="253"/>
      <c r="YU108" s="253"/>
      <c r="YV108" s="253"/>
      <c r="YW108" s="253"/>
      <c r="YX108" s="253"/>
      <c r="YY108" s="253"/>
      <c r="YZ108" s="253"/>
      <c r="ZA108" s="253"/>
      <c r="ZB108" s="253"/>
      <c r="ZC108" s="253"/>
      <c r="ZD108" s="253"/>
      <c r="ZE108" s="253"/>
      <c r="ZF108" s="253"/>
      <c r="ZG108" s="253"/>
      <c r="ZH108" s="253"/>
      <c r="ZI108" s="253"/>
      <c r="ZJ108" s="253"/>
      <c r="ZK108" s="253"/>
      <c r="ZL108" s="253"/>
      <c r="ZM108" s="253"/>
      <c r="ZN108" s="253"/>
      <c r="ZO108" s="253"/>
      <c r="ZP108" s="253"/>
      <c r="ZQ108" s="253"/>
      <c r="ZR108" s="253"/>
      <c r="ZS108" s="253"/>
      <c r="ZT108" s="253"/>
      <c r="ZU108" s="253"/>
      <c r="ZV108" s="253"/>
      <c r="ZW108" s="253"/>
      <c r="ZX108" s="253"/>
      <c r="ZY108" s="253"/>
      <c r="ZZ108" s="253"/>
      <c r="AAA108" s="253"/>
      <c r="AAB108" s="253"/>
      <c r="AAC108" s="253"/>
      <c r="AAD108" s="253"/>
      <c r="AAE108" s="253"/>
      <c r="AAF108" s="253"/>
      <c r="AAG108" s="253"/>
      <c r="AAH108" s="253"/>
      <c r="AAI108" s="253"/>
      <c r="AAJ108" s="253"/>
      <c r="AAK108" s="253"/>
      <c r="AAL108" s="253"/>
      <c r="AAM108" s="253"/>
      <c r="AAN108" s="253"/>
      <c r="AAO108" s="253"/>
      <c r="AAP108" s="253"/>
      <c r="AAQ108" s="253"/>
      <c r="AAR108" s="253"/>
      <c r="AAS108" s="253"/>
      <c r="AAT108" s="253"/>
      <c r="AAU108" s="253"/>
      <c r="AAV108" s="253"/>
      <c r="AAW108" s="253"/>
      <c r="AAX108" s="253"/>
      <c r="AAY108" s="253"/>
      <c r="AAZ108" s="253"/>
      <c r="ABA108" s="253"/>
      <c r="ABB108" s="253"/>
      <c r="ABC108" s="253"/>
      <c r="ABD108" s="253"/>
      <c r="ABE108" s="253"/>
      <c r="ABF108" s="253"/>
      <c r="ABG108" s="253"/>
      <c r="ABH108" s="253"/>
      <c r="ABI108" s="253"/>
      <c r="ABJ108" s="253"/>
      <c r="ABK108" s="253"/>
      <c r="ABL108" s="253"/>
      <c r="ABM108" s="253"/>
      <c r="ABN108" s="253"/>
      <c r="ABO108" s="253"/>
      <c r="ABP108" s="253"/>
      <c r="ABQ108" s="253"/>
      <c r="ABR108" s="253"/>
      <c r="ABS108" s="253"/>
      <c r="ABT108" s="253"/>
      <c r="ABU108" s="253"/>
      <c r="ABV108" s="253"/>
      <c r="ABW108" s="253"/>
      <c r="ABX108" s="253"/>
      <c r="ABY108" s="253"/>
      <c r="ABZ108" s="253"/>
      <c r="ACA108" s="253"/>
      <c r="ACB108" s="253"/>
      <c r="ACC108" s="253"/>
      <c r="ACD108" s="253"/>
      <c r="ACE108" s="253"/>
      <c r="ACF108" s="253"/>
      <c r="ACG108" s="253"/>
      <c r="ACH108" s="253"/>
      <c r="ACI108" s="253"/>
      <c r="ACJ108" s="253"/>
      <c r="ACK108" s="253"/>
      <c r="ACL108" s="253"/>
      <c r="ACM108" s="253"/>
      <c r="ACN108" s="253"/>
      <c r="ACO108" s="253"/>
      <c r="ACP108" s="253"/>
      <c r="ACQ108" s="253"/>
      <c r="ACR108" s="253"/>
      <c r="ACS108" s="253"/>
      <c r="ACT108" s="253"/>
      <c r="ACU108" s="253"/>
      <c r="ACV108" s="253"/>
      <c r="ACW108" s="253"/>
      <c r="ACX108" s="253"/>
      <c r="ACY108" s="253"/>
      <c r="ACZ108" s="253"/>
      <c r="ADA108" s="253"/>
      <c r="ADB108" s="253"/>
      <c r="ADC108" s="253"/>
      <c r="ADD108" s="253"/>
      <c r="ADE108" s="253"/>
      <c r="ADF108" s="253"/>
      <c r="ADG108" s="253"/>
      <c r="ADH108" s="253"/>
      <c r="ADI108" s="253"/>
      <c r="ADJ108" s="253"/>
      <c r="ADK108" s="253"/>
      <c r="ADL108" s="253"/>
      <c r="ADM108" s="253"/>
      <c r="ADN108" s="253"/>
      <c r="ADO108" s="253"/>
      <c r="ADP108" s="253"/>
      <c r="ADQ108" s="253"/>
      <c r="ADR108" s="253"/>
      <c r="ADS108" s="253"/>
      <c r="ADT108" s="253"/>
      <c r="ADU108" s="253"/>
      <c r="ADV108" s="253"/>
      <c r="ADW108" s="253"/>
      <c r="ADX108" s="253"/>
      <c r="ADY108" s="253"/>
      <c r="ADZ108" s="253"/>
      <c r="AEA108" s="253"/>
      <c r="AEB108" s="253"/>
      <c r="AEC108" s="253"/>
      <c r="AED108" s="253"/>
      <c r="AEE108" s="253"/>
      <c r="AEF108" s="253"/>
      <c r="AEG108" s="253"/>
      <c r="AEH108" s="253"/>
      <c r="AEI108" s="253"/>
      <c r="AEJ108" s="253"/>
      <c r="AEK108" s="253"/>
      <c r="AEL108" s="253"/>
      <c r="AEM108" s="253"/>
      <c r="AEN108" s="253"/>
      <c r="AEO108" s="253"/>
      <c r="AEP108" s="253"/>
      <c r="AEQ108" s="253"/>
      <c r="AER108" s="253"/>
      <c r="AES108" s="253"/>
      <c r="AET108" s="253"/>
      <c r="AEU108" s="253"/>
      <c r="AEV108" s="253"/>
      <c r="AEW108" s="253"/>
      <c r="AEX108" s="253"/>
      <c r="AEY108" s="253"/>
      <c r="AEZ108" s="253"/>
      <c r="AFA108" s="253"/>
      <c r="AFB108" s="253"/>
      <c r="AFC108" s="253"/>
      <c r="AFD108" s="253"/>
      <c r="AFE108" s="253"/>
      <c r="AFF108" s="253"/>
      <c r="AFG108" s="253"/>
      <c r="AFH108" s="253"/>
      <c r="AFI108" s="253"/>
      <c r="AFJ108" s="253"/>
      <c r="AFK108" s="253"/>
      <c r="AFL108" s="253"/>
      <c r="AFM108" s="253"/>
      <c r="AFN108" s="253"/>
      <c r="AFO108" s="253"/>
      <c r="AFP108" s="253"/>
      <c r="AFQ108" s="253"/>
      <c r="AFR108" s="253"/>
      <c r="AFS108" s="253"/>
      <c r="AFT108" s="253"/>
      <c r="AFU108" s="253"/>
      <c r="AFV108" s="253"/>
      <c r="AFW108" s="253"/>
      <c r="AFX108" s="253"/>
      <c r="AFY108" s="253"/>
      <c r="AFZ108" s="253"/>
      <c r="AGA108" s="253"/>
      <c r="AGB108" s="253"/>
      <c r="AGC108" s="253"/>
      <c r="AGD108" s="253"/>
      <c r="AGE108" s="253"/>
      <c r="AGF108" s="253"/>
      <c r="AGG108" s="253"/>
      <c r="AGH108" s="253"/>
      <c r="AGI108" s="253"/>
      <c r="AGJ108" s="253"/>
      <c r="AGK108" s="253"/>
      <c r="AGL108" s="253"/>
      <c r="AGM108" s="253"/>
      <c r="AGN108" s="253"/>
      <c r="AGO108" s="253"/>
      <c r="AGP108" s="253"/>
      <c r="AGQ108" s="253"/>
      <c r="AGR108" s="253"/>
      <c r="AGS108" s="253"/>
      <c r="AGT108" s="253"/>
      <c r="AGU108" s="253"/>
      <c r="AGV108" s="253"/>
      <c r="AGW108" s="253"/>
      <c r="AGX108" s="253"/>
      <c r="AGY108" s="253"/>
      <c r="AGZ108" s="253"/>
      <c r="AHA108" s="253"/>
      <c r="AHB108" s="253"/>
      <c r="AHC108" s="253"/>
      <c r="AHD108" s="253"/>
      <c r="AHE108" s="253"/>
      <c r="AHF108" s="253"/>
      <c r="AHG108" s="253"/>
      <c r="AHH108" s="253"/>
      <c r="AHI108" s="253"/>
      <c r="AHJ108" s="253"/>
      <c r="AHK108" s="253"/>
      <c r="AHL108" s="253"/>
      <c r="AHM108" s="253"/>
      <c r="AHN108" s="253"/>
      <c r="AHO108" s="253"/>
      <c r="AHP108" s="253"/>
      <c r="AHQ108" s="253"/>
      <c r="AHR108" s="253"/>
      <c r="AHS108" s="253"/>
      <c r="AHT108" s="253"/>
      <c r="AHU108" s="253"/>
      <c r="AHV108" s="253"/>
      <c r="AHW108" s="253"/>
      <c r="AHX108" s="253"/>
      <c r="AHY108" s="253"/>
      <c r="AHZ108" s="253"/>
      <c r="AIA108" s="253"/>
      <c r="AIB108" s="253"/>
      <c r="AIC108" s="253"/>
      <c r="AID108" s="253"/>
      <c r="AIE108" s="253"/>
      <c r="AIF108" s="253"/>
      <c r="AIG108" s="253"/>
      <c r="AIH108" s="253"/>
      <c r="AII108" s="253"/>
      <c r="AIJ108" s="253"/>
      <c r="AIK108" s="253"/>
      <c r="AIL108" s="253"/>
      <c r="AIM108" s="253"/>
      <c r="AIN108" s="253"/>
      <c r="AIO108" s="253"/>
      <c r="AIP108" s="253"/>
      <c r="AIQ108" s="253"/>
      <c r="AIR108" s="253"/>
      <c r="AIS108" s="253"/>
      <c r="AIT108" s="253"/>
      <c r="AIU108" s="253"/>
      <c r="AIV108" s="253"/>
      <c r="AIW108" s="253"/>
      <c r="AIX108" s="253"/>
      <c r="AIY108" s="253"/>
      <c r="AIZ108" s="253"/>
      <c r="AJA108" s="253"/>
      <c r="AJB108" s="253"/>
      <c r="AJC108" s="253"/>
      <c r="AJD108" s="253"/>
      <c r="AJE108" s="253"/>
      <c r="AJF108" s="253"/>
      <c r="AJG108" s="253"/>
      <c r="AJH108" s="253"/>
      <c r="AJI108" s="253"/>
      <c r="AJJ108" s="253"/>
      <c r="AJK108" s="253"/>
      <c r="AJL108" s="253"/>
      <c r="AJM108" s="253"/>
      <c r="AJN108" s="253"/>
      <c r="AJO108" s="253"/>
      <c r="AJP108" s="253"/>
      <c r="AJQ108" s="253"/>
      <c r="AJR108" s="253"/>
      <c r="AJS108" s="253"/>
      <c r="AJT108" s="253"/>
      <c r="AJU108" s="253"/>
      <c r="AJV108" s="253"/>
      <c r="AJW108" s="253"/>
      <c r="AJX108" s="253"/>
      <c r="AJY108" s="253"/>
      <c r="AJZ108" s="253"/>
      <c r="AKA108" s="253"/>
      <c r="AKB108" s="253"/>
      <c r="AKC108" s="253"/>
      <c r="AKD108" s="253"/>
      <c r="AKE108" s="253"/>
      <c r="AKF108" s="253"/>
      <c r="AKG108" s="253"/>
      <c r="AKH108" s="253"/>
      <c r="AKI108" s="253"/>
      <c r="AKJ108" s="253"/>
      <c r="AKK108" s="253"/>
      <c r="AKL108" s="253"/>
      <c r="AKM108" s="253"/>
      <c r="AKN108" s="253"/>
      <c r="AKO108" s="253"/>
      <c r="AKP108" s="253"/>
      <c r="AKQ108" s="253"/>
      <c r="AKR108" s="253"/>
      <c r="AKS108" s="253"/>
      <c r="AKT108" s="253"/>
      <c r="AKU108" s="253"/>
      <c r="AKV108" s="253"/>
      <c r="AKW108" s="253"/>
      <c r="AKX108" s="253"/>
      <c r="AKY108" s="253"/>
      <c r="AKZ108" s="253"/>
      <c r="ALA108" s="253"/>
      <c r="ALB108" s="253"/>
      <c r="ALC108" s="253"/>
      <c r="ALD108" s="253"/>
      <c r="ALE108" s="253"/>
      <c r="ALF108" s="253"/>
      <c r="ALG108" s="253"/>
      <c r="ALH108" s="253"/>
      <c r="ALI108" s="253"/>
      <c r="ALJ108" s="253"/>
      <c r="ALK108" s="253"/>
      <c r="ALL108" s="253"/>
      <c r="ALM108" s="253"/>
      <c r="ALN108" s="253"/>
      <c r="ALO108" s="253"/>
      <c r="ALP108" s="253"/>
      <c r="ALQ108" s="253"/>
      <c r="ALR108" s="253"/>
      <c r="ALS108" s="253"/>
      <c r="ALT108" s="253"/>
      <c r="ALU108" s="253"/>
      <c r="ALV108" s="253"/>
      <c r="ALW108" s="253"/>
      <c r="ALX108" s="253"/>
      <c r="ALY108" s="253"/>
      <c r="ALZ108" s="253"/>
      <c r="AMA108" s="253"/>
      <c r="AMB108" s="253"/>
      <c r="AMC108" s="253"/>
      <c r="AMD108" s="253"/>
      <c r="AME108" s="253"/>
      <c r="AMF108" s="253"/>
      <c r="AMG108" s="253"/>
      <c r="AMH108" s="253"/>
      <c r="AMI108" s="253"/>
      <c r="AMJ108" s="253"/>
    </row>
    <row r="109" spans="1:1024" s="252" customFormat="1" ht="11.25">
      <c r="A109" s="264" t="s">
        <v>218</v>
      </c>
      <c r="B109" s="273">
        <f>IF(B12=0,0,B83/B12*365)</f>
        <v>0</v>
      </c>
      <c r="C109" s="273">
        <f>IF(C12=0,0,C83/C12*365)</f>
        <v>0</v>
      </c>
      <c r="D109" s="273">
        <f>IF(D12=0,0,D83/D12*365)</f>
        <v>0</v>
      </c>
      <c r="F109" s="253"/>
      <c r="G109" s="253"/>
      <c r="H109" s="253"/>
      <c r="I109" s="253"/>
      <c r="J109" s="253"/>
      <c r="K109" s="253"/>
      <c r="L109" s="253"/>
      <c r="M109" s="253"/>
      <c r="N109" s="253"/>
      <c r="O109" s="253"/>
      <c r="P109" s="253"/>
      <c r="Q109" s="253"/>
      <c r="R109" s="253"/>
      <c r="S109" s="253"/>
      <c r="T109" s="253"/>
      <c r="U109" s="253"/>
      <c r="V109" s="253"/>
      <c r="W109" s="253"/>
      <c r="X109" s="253"/>
      <c r="Y109" s="253"/>
      <c r="Z109" s="253"/>
      <c r="AA109" s="253"/>
      <c r="AB109" s="253"/>
      <c r="AC109" s="253"/>
      <c r="AD109" s="253"/>
      <c r="AE109" s="253"/>
      <c r="AF109" s="253"/>
      <c r="AG109" s="253"/>
      <c r="AH109" s="253"/>
      <c r="AI109" s="253"/>
      <c r="AJ109" s="253"/>
      <c r="AK109" s="253"/>
      <c r="AL109" s="253"/>
      <c r="AM109" s="253"/>
      <c r="AN109" s="253"/>
      <c r="AO109" s="253"/>
      <c r="AP109" s="253"/>
      <c r="AQ109" s="253"/>
      <c r="AR109" s="253"/>
      <c r="AS109" s="253"/>
      <c r="AT109" s="253"/>
      <c r="AU109" s="253"/>
      <c r="AV109" s="253"/>
      <c r="AW109" s="253"/>
      <c r="AX109" s="253"/>
      <c r="AY109" s="253"/>
      <c r="AZ109" s="253"/>
      <c r="BA109" s="253"/>
      <c r="BB109" s="253"/>
      <c r="BC109" s="253"/>
      <c r="BD109" s="253"/>
      <c r="BE109" s="253"/>
      <c r="BF109" s="253"/>
      <c r="BG109" s="253"/>
      <c r="BH109" s="253"/>
      <c r="BI109" s="253"/>
      <c r="BJ109" s="253"/>
      <c r="BK109" s="253"/>
      <c r="BL109" s="253"/>
      <c r="BM109" s="253"/>
      <c r="BN109" s="253"/>
      <c r="BO109" s="253"/>
      <c r="BP109" s="253"/>
      <c r="BQ109" s="253"/>
      <c r="BR109" s="253"/>
      <c r="BS109" s="253"/>
      <c r="BT109" s="253"/>
      <c r="BU109" s="253"/>
      <c r="BV109" s="253"/>
      <c r="BW109" s="253"/>
      <c r="BX109" s="253"/>
      <c r="BY109" s="253"/>
      <c r="BZ109" s="253"/>
      <c r="CA109" s="253"/>
      <c r="CB109" s="253"/>
      <c r="CC109" s="253"/>
      <c r="CD109" s="253"/>
      <c r="CE109" s="253"/>
      <c r="CF109" s="253"/>
      <c r="CG109" s="253"/>
      <c r="CH109" s="253"/>
      <c r="CI109" s="253"/>
      <c r="CJ109" s="253"/>
      <c r="CK109" s="253"/>
      <c r="CL109" s="253"/>
      <c r="CM109" s="253"/>
      <c r="CN109" s="253"/>
      <c r="CO109" s="253"/>
      <c r="CP109" s="253"/>
      <c r="CQ109" s="253"/>
      <c r="CR109" s="253"/>
      <c r="CS109" s="253"/>
      <c r="CT109" s="253"/>
      <c r="CU109" s="253"/>
      <c r="CV109" s="253"/>
      <c r="CW109" s="253"/>
      <c r="CX109" s="253"/>
      <c r="CY109" s="253"/>
      <c r="CZ109" s="253"/>
      <c r="DA109" s="253"/>
      <c r="DB109" s="253"/>
      <c r="DC109" s="253"/>
      <c r="DD109" s="253"/>
      <c r="DE109" s="253"/>
      <c r="DF109" s="253"/>
      <c r="DG109" s="253"/>
      <c r="DH109" s="253"/>
      <c r="DI109" s="253"/>
      <c r="DJ109" s="253"/>
      <c r="DK109" s="253"/>
      <c r="DL109" s="253"/>
      <c r="DM109" s="253"/>
      <c r="DN109" s="253"/>
      <c r="DO109" s="253"/>
      <c r="DP109" s="253"/>
      <c r="DQ109" s="253"/>
      <c r="DR109" s="253"/>
      <c r="DS109" s="253"/>
      <c r="DT109" s="253"/>
      <c r="DU109" s="253"/>
      <c r="DV109" s="253"/>
      <c r="DW109" s="253"/>
      <c r="DX109" s="253"/>
      <c r="DY109" s="253"/>
      <c r="DZ109" s="253"/>
      <c r="EA109" s="253"/>
      <c r="EB109" s="253"/>
      <c r="EC109" s="253"/>
      <c r="ED109" s="253"/>
      <c r="EE109" s="253"/>
      <c r="EF109" s="253"/>
      <c r="EG109" s="253"/>
      <c r="EH109" s="253"/>
      <c r="EI109" s="253"/>
      <c r="EJ109" s="253"/>
      <c r="EK109" s="253"/>
      <c r="EL109" s="253"/>
      <c r="EM109" s="253"/>
      <c r="EN109" s="253"/>
      <c r="EO109" s="253"/>
      <c r="EP109" s="253"/>
      <c r="EQ109" s="253"/>
      <c r="ER109" s="253"/>
      <c r="ES109" s="253"/>
      <c r="ET109" s="253"/>
      <c r="EU109" s="253"/>
      <c r="EV109" s="253"/>
      <c r="EW109" s="253"/>
      <c r="EX109" s="253"/>
      <c r="EY109" s="253"/>
      <c r="EZ109" s="253"/>
      <c r="FA109" s="253"/>
      <c r="FB109" s="253"/>
      <c r="FC109" s="253"/>
      <c r="FD109" s="253"/>
      <c r="FE109" s="253"/>
      <c r="FF109" s="253"/>
      <c r="FG109" s="253"/>
      <c r="FH109" s="253"/>
      <c r="FI109" s="253"/>
      <c r="FJ109" s="253"/>
      <c r="FK109" s="253"/>
      <c r="FL109" s="253"/>
      <c r="FM109" s="253"/>
      <c r="FN109" s="253"/>
      <c r="FO109" s="253"/>
      <c r="FP109" s="253"/>
      <c r="FQ109" s="253"/>
      <c r="FR109" s="253"/>
      <c r="FS109" s="253"/>
      <c r="FT109" s="253"/>
      <c r="FU109" s="253"/>
      <c r="FV109" s="253"/>
      <c r="FW109" s="253"/>
      <c r="FX109" s="253"/>
      <c r="FY109" s="253"/>
      <c r="FZ109" s="253"/>
      <c r="GA109" s="253"/>
      <c r="GB109" s="253"/>
      <c r="GC109" s="253"/>
      <c r="GD109" s="253"/>
      <c r="GE109" s="253"/>
      <c r="GF109" s="253"/>
      <c r="GG109" s="253"/>
      <c r="GH109" s="253"/>
      <c r="GI109" s="253"/>
      <c r="GJ109" s="253"/>
      <c r="GK109" s="253"/>
      <c r="GL109" s="253"/>
      <c r="GM109" s="253"/>
      <c r="GN109" s="253"/>
      <c r="GO109" s="253"/>
      <c r="GP109" s="253"/>
      <c r="GQ109" s="253"/>
      <c r="GR109" s="253"/>
      <c r="GS109" s="253"/>
      <c r="GT109" s="253"/>
      <c r="GU109" s="253"/>
      <c r="GV109" s="253"/>
      <c r="GW109" s="253"/>
      <c r="GX109" s="253"/>
      <c r="GY109" s="253"/>
      <c r="GZ109" s="253"/>
      <c r="HA109" s="253"/>
      <c r="HB109" s="253"/>
      <c r="HC109" s="253"/>
      <c r="HD109" s="253"/>
      <c r="HE109" s="253"/>
      <c r="HF109" s="253"/>
      <c r="HG109" s="253"/>
      <c r="HH109" s="253"/>
      <c r="HI109" s="253"/>
      <c r="HJ109" s="253"/>
      <c r="HK109" s="253"/>
      <c r="HL109" s="253"/>
      <c r="HM109" s="253"/>
      <c r="HN109" s="253"/>
      <c r="HO109" s="253"/>
      <c r="HP109" s="253"/>
      <c r="HQ109" s="253"/>
      <c r="HR109" s="253"/>
      <c r="HS109" s="253"/>
      <c r="HT109" s="253"/>
      <c r="HU109" s="253"/>
      <c r="HV109" s="253"/>
      <c r="HW109" s="253"/>
      <c r="HX109" s="253"/>
      <c r="HY109" s="253"/>
      <c r="HZ109" s="253"/>
      <c r="IA109" s="253"/>
      <c r="IB109" s="253"/>
      <c r="IC109" s="253"/>
      <c r="ID109" s="253"/>
      <c r="IE109" s="253"/>
      <c r="IF109" s="253"/>
      <c r="IG109" s="253"/>
      <c r="IH109" s="253"/>
      <c r="II109" s="253"/>
      <c r="IJ109" s="253"/>
      <c r="IK109" s="253"/>
      <c r="IL109" s="253"/>
      <c r="IM109" s="253"/>
      <c r="IN109" s="253"/>
      <c r="IO109" s="253"/>
      <c r="IP109" s="253"/>
      <c r="IQ109" s="253"/>
      <c r="IR109" s="253"/>
      <c r="IS109" s="253"/>
      <c r="IT109" s="253"/>
      <c r="IU109" s="253"/>
      <c r="IV109" s="253"/>
      <c r="IW109" s="253"/>
      <c r="IX109" s="253"/>
      <c r="IY109" s="253"/>
      <c r="IZ109" s="253"/>
      <c r="JA109" s="253"/>
      <c r="JB109" s="253"/>
      <c r="JC109" s="253"/>
      <c r="JD109" s="253"/>
      <c r="JE109" s="253"/>
      <c r="JF109" s="253"/>
      <c r="JG109" s="253"/>
      <c r="JH109" s="253"/>
      <c r="JI109" s="253"/>
      <c r="JJ109" s="253"/>
      <c r="JK109" s="253"/>
      <c r="JL109" s="253"/>
      <c r="JM109" s="253"/>
      <c r="JN109" s="253"/>
      <c r="JO109" s="253"/>
      <c r="JP109" s="253"/>
      <c r="JQ109" s="253"/>
      <c r="JR109" s="253"/>
      <c r="JS109" s="253"/>
      <c r="JT109" s="253"/>
      <c r="JU109" s="253"/>
      <c r="JV109" s="253"/>
      <c r="JW109" s="253"/>
      <c r="JX109" s="253"/>
      <c r="JY109" s="253"/>
      <c r="JZ109" s="253"/>
      <c r="KA109" s="253"/>
      <c r="KB109" s="253"/>
      <c r="KC109" s="253"/>
      <c r="KD109" s="253"/>
      <c r="KE109" s="253"/>
      <c r="KF109" s="253"/>
      <c r="KG109" s="253"/>
      <c r="KH109" s="253"/>
      <c r="KI109" s="253"/>
      <c r="KJ109" s="253"/>
      <c r="KK109" s="253"/>
      <c r="KL109" s="253"/>
      <c r="KM109" s="253"/>
      <c r="KN109" s="253"/>
      <c r="KO109" s="253"/>
      <c r="KP109" s="253"/>
      <c r="KQ109" s="253"/>
      <c r="KR109" s="253"/>
      <c r="KS109" s="253"/>
      <c r="KT109" s="253"/>
      <c r="KU109" s="253"/>
      <c r="KV109" s="253"/>
      <c r="KW109" s="253"/>
      <c r="KX109" s="253"/>
      <c r="KY109" s="253"/>
      <c r="KZ109" s="253"/>
      <c r="LA109" s="253"/>
      <c r="LB109" s="253"/>
      <c r="LC109" s="253"/>
      <c r="LD109" s="253"/>
      <c r="LE109" s="253"/>
      <c r="LF109" s="253"/>
      <c r="LG109" s="253"/>
      <c r="LH109" s="253"/>
      <c r="LI109" s="253"/>
      <c r="LJ109" s="253"/>
      <c r="LK109" s="253"/>
      <c r="LL109" s="253"/>
      <c r="LM109" s="253"/>
      <c r="LN109" s="253"/>
      <c r="LO109" s="253"/>
      <c r="LP109" s="253"/>
      <c r="LQ109" s="253"/>
      <c r="LR109" s="253"/>
      <c r="LS109" s="253"/>
      <c r="LT109" s="253"/>
      <c r="LU109" s="253"/>
      <c r="LV109" s="253"/>
      <c r="LW109" s="253"/>
      <c r="LX109" s="253"/>
      <c r="LY109" s="253"/>
      <c r="LZ109" s="253"/>
      <c r="MA109" s="253"/>
      <c r="MB109" s="253"/>
      <c r="MC109" s="253"/>
      <c r="MD109" s="253"/>
      <c r="ME109" s="253"/>
      <c r="MF109" s="253"/>
      <c r="MG109" s="253"/>
      <c r="MH109" s="253"/>
      <c r="MI109" s="253"/>
      <c r="MJ109" s="253"/>
      <c r="MK109" s="253"/>
      <c r="ML109" s="253"/>
      <c r="MM109" s="253"/>
      <c r="MN109" s="253"/>
      <c r="MO109" s="253"/>
      <c r="MP109" s="253"/>
      <c r="MQ109" s="253"/>
      <c r="MR109" s="253"/>
      <c r="MS109" s="253"/>
      <c r="MT109" s="253"/>
      <c r="MU109" s="253"/>
      <c r="MV109" s="253"/>
      <c r="MW109" s="253"/>
      <c r="MX109" s="253"/>
      <c r="MY109" s="253"/>
      <c r="MZ109" s="253"/>
      <c r="NA109" s="253"/>
      <c r="NB109" s="253"/>
      <c r="NC109" s="253"/>
      <c r="ND109" s="253"/>
      <c r="NE109" s="253"/>
      <c r="NF109" s="253"/>
      <c r="NG109" s="253"/>
      <c r="NH109" s="253"/>
      <c r="NI109" s="253"/>
      <c r="NJ109" s="253"/>
      <c r="NK109" s="253"/>
      <c r="NL109" s="253"/>
      <c r="NM109" s="253"/>
      <c r="NN109" s="253"/>
      <c r="NO109" s="253"/>
      <c r="NP109" s="253"/>
      <c r="NQ109" s="253"/>
      <c r="NR109" s="253"/>
      <c r="NS109" s="253"/>
      <c r="NT109" s="253"/>
      <c r="NU109" s="253"/>
      <c r="NV109" s="253"/>
      <c r="NW109" s="253"/>
      <c r="NX109" s="253"/>
      <c r="NY109" s="253"/>
      <c r="NZ109" s="253"/>
      <c r="OA109" s="253"/>
      <c r="OB109" s="253"/>
      <c r="OC109" s="253"/>
      <c r="OD109" s="253"/>
      <c r="OE109" s="253"/>
      <c r="OF109" s="253"/>
      <c r="OG109" s="253"/>
      <c r="OH109" s="253"/>
      <c r="OI109" s="253"/>
      <c r="OJ109" s="253"/>
      <c r="OK109" s="253"/>
      <c r="OL109" s="253"/>
      <c r="OM109" s="253"/>
      <c r="ON109" s="253"/>
      <c r="OO109" s="253"/>
      <c r="OP109" s="253"/>
      <c r="OQ109" s="253"/>
      <c r="OR109" s="253"/>
      <c r="OS109" s="253"/>
      <c r="OT109" s="253"/>
      <c r="OU109" s="253"/>
      <c r="OV109" s="253"/>
      <c r="OW109" s="253"/>
      <c r="OX109" s="253"/>
      <c r="OY109" s="253"/>
      <c r="OZ109" s="253"/>
      <c r="PA109" s="253"/>
      <c r="PB109" s="253"/>
      <c r="PC109" s="253"/>
      <c r="PD109" s="253"/>
      <c r="PE109" s="253"/>
      <c r="PF109" s="253"/>
      <c r="PG109" s="253"/>
      <c r="PH109" s="253"/>
      <c r="PI109" s="253"/>
      <c r="PJ109" s="253"/>
      <c r="PK109" s="253"/>
      <c r="PL109" s="253"/>
      <c r="PM109" s="253"/>
      <c r="PN109" s="253"/>
      <c r="PO109" s="253"/>
      <c r="PP109" s="253"/>
      <c r="PQ109" s="253"/>
      <c r="PR109" s="253"/>
      <c r="PS109" s="253"/>
      <c r="PT109" s="253"/>
      <c r="PU109" s="253"/>
      <c r="PV109" s="253"/>
      <c r="PW109" s="253"/>
      <c r="PX109" s="253"/>
      <c r="PY109" s="253"/>
      <c r="PZ109" s="253"/>
      <c r="QA109" s="253"/>
      <c r="QB109" s="253"/>
      <c r="QC109" s="253"/>
      <c r="QD109" s="253"/>
      <c r="QE109" s="253"/>
      <c r="QF109" s="253"/>
      <c r="QG109" s="253"/>
      <c r="QH109" s="253"/>
      <c r="QI109" s="253"/>
      <c r="QJ109" s="253"/>
      <c r="QK109" s="253"/>
      <c r="QL109" s="253"/>
      <c r="QM109" s="253"/>
      <c r="QN109" s="253"/>
      <c r="QO109" s="253"/>
      <c r="QP109" s="253"/>
      <c r="QQ109" s="253"/>
      <c r="QR109" s="253"/>
      <c r="QS109" s="253"/>
      <c r="QT109" s="253"/>
      <c r="QU109" s="253"/>
      <c r="QV109" s="253"/>
      <c r="QW109" s="253"/>
      <c r="QX109" s="253"/>
      <c r="QY109" s="253"/>
      <c r="QZ109" s="253"/>
      <c r="RA109" s="253"/>
      <c r="RB109" s="253"/>
      <c r="RC109" s="253"/>
      <c r="RD109" s="253"/>
      <c r="RE109" s="253"/>
      <c r="RF109" s="253"/>
      <c r="RG109" s="253"/>
      <c r="RH109" s="253"/>
      <c r="RI109" s="253"/>
      <c r="RJ109" s="253"/>
      <c r="RK109" s="253"/>
      <c r="RL109" s="253"/>
      <c r="RM109" s="253"/>
      <c r="RN109" s="253"/>
      <c r="RO109" s="253"/>
      <c r="RP109" s="253"/>
      <c r="RQ109" s="253"/>
      <c r="RR109" s="253"/>
      <c r="RS109" s="253"/>
      <c r="RT109" s="253"/>
      <c r="RU109" s="253"/>
      <c r="RV109" s="253"/>
      <c r="RW109" s="253"/>
      <c r="RX109" s="253"/>
      <c r="RY109" s="253"/>
      <c r="RZ109" s="253"/>
      <c r="SA109" s="253"/>
      <c r="SB109" s="253"/>
      <c r="SC109" s="253"/>
      <c r="SD109" s="253"/>
      <c r="SE109" s="253"/>
      <c r="SF109" s="253"/>
      <c r="SG109" s="253"/>
      <c r="SH109" s="253"/>
      <c r="SI109" s="253"/>
      <c r="SJ109" s="253"/>
      <c r="SK109" s="253"/>
      <c r="SL109" s="253"/>
      <c r="SM109" s="253"/>
      <c r="SN109" s="253"/>
      <c r="SO109" s="253"/>
      <c r="SP109" s="253"/>
      <c r="SQ109" s="253"/>
      <c r="SR109" s="253"/>
      <c r="SS109" s="253"/>
      <c r="ST109" s="253"/>
      <c r="SU109" s="253"/>
      <c r="SV109" s="253"/>
      <c r="SW109" s="253"/>
      <c r="SX109" s="253"/>
      <c r="SY109" s="253"/>
      <c r="SZ109" s="253"/>
      <c r="TA109" s="253"/>
      <c r="TB109" s="253"/>
      <c r="TC109" s="253"/>
      <c r="TD109" s="253"/>
      <c r="TE109" s="253"/>
      <c r="TF109" s="253"/>
      <c r="TG109" s="253"/>
      <c r="TH109" s="253"/>
      <c r="TI109" s="253"/>
      <c r="TJ109" s="253"/>
      <c r="TK109" s="253"/>
      <c r="TL109" s="253"/>
      <c r="TM109" s="253"/>
      <c r="TN109" s="253"/>
      <c r="TO109" s="253"/>
      <c r="TP109" s="253"/>
      <c r="TQ109" s="253"/>
      <c r="TR109" s="253"/>
      <c r="TS109" s="253"/>
      <c r="TT109" s="253"/>
      <c r="TU109" s="253"/>
      <c r="TV109" s="253"/>
      <c r="TW109" s="253"/>
      <c r="TX109" s="253"/>
      <c r="TY109" s="253"/>
      <c r="TZ109" s="253"/>
      <c r="UA109" s="253"/>
      <c r="UB109" s="253"/>
      <c r="UC109" s="253"/>
      <c r="UD109" s="253"/>
      <c r="UE109" s="253"/>
      <c r="UF109" s="253"/>
      <c r="UG109" s="253"/>
      <c r="UH109" s="253"/>
      <c r="UI109" s="253"/>
      <c r="UJ109" s="253"/>
      <c r="UK109" s="253"/>
      <c r="UL109" s="253"/>
      <c r="UM109" s="253"/>
      <c r="UN109" s="253"/>
      <c r="UO109" s="253"/>
      <c r="UP109" s="253"/>
      <c r="UQ109" s="253"/>
      <c r="UR109" s="253"/>
      <c r="US109" s="253"/>
      <c r="UT109" s="253"/>
      <c r="UU109" s="253"/>
      <c r="UV109" s="253"/>
      <c r="UW109" s="253"/>
      <c r="UX109" s="253"/>
      <c r="UY109" s="253"/>
      <c r="UZ109" s="253"/>
      <c r="VA109" s="253"/>
      <c r="VB109" s="253"/>
      <c r="VC109" s="253"/>
      <c r="VD109" s="253"/>
      <c r="VE109" s="253"/>
      <c r="VF109" s="253"/>
      <c r="VG109" s="253"/>
      <c r="VH109" s="253"/>
      <c r="VI109" s="253"/>
      <c r="VJ109" s="253"/>
      <c r="VK109" s="253"/>
      <c r="VL109" s="253"/>
      <c r="VM109" s="253"/>
      <c r="VN109" s="253"/>
      <c r="VO109" s="253"/>
      <c r="VP109" s="253"/>
      <c r="VQ109" s="253"/>
      <c r="VR109" s="253"/>
      <c r="VS109" s="253"/>
      <c r="VT109" s="253"/>
      <c r="VU109" s="253"/>
      <c r="VV109" s="253"/>
      <c r="VW109" s="253"/>
      <c r="VX109" s="253"/>
      <c r="VY109" s="253"/>
      <c r="VZ109" s="253"/>
      <c r="WA109" s="253"/>
      <c r="WB109" s="253"/>
      <c r="WC109" s="253"/>
      <c r="WD109" s="253"/>
      <c r="WE109" s="253"/>
      <c r="WF109" s="253"/>
      <c r="WG109" s="253"/>
      <c r="WH109" s="253"/>
      <c r="WI109" s="253"/>
      <c r="WJ109" s="253"/>
      <c r="WK109" s="253"/>
      <c r="WL109" s="253"/>
      <c r="WM109" s="253"/>
      <c r="WN109" s="253"/>
      <c r="WO109" s="253"/>
      <c r="WP109" s="253"/>
      <c r="WQ109" s="253"/>
      <c r="WR109" s="253"/>
      <c r="WS109" s="253"/>
      <c r="WT109" s="253"/>
      <c r="WU109" s="253"/>
      <c r="WV109" s="253"/>
      <c r="WW109" s="253"/>
      <c r="WX109" s="253"/>
      <c r="WY109" s="253"/>
      <c r="WZ109" s="253"/>
      <c r="XA109" s="253"/>
      <c r="XB109" s="253"/>
      <c r="XC109" s="253"/>
      <c r="XD109" s="253"/>
      <c r="XE109" s="253"/>
      <c r="XF109" s="253"/>
      <c r="XG109" s="253"/>
      <c r="XH109" s="253"/>
      <c r="XI109" s="253"/>
      <c r="XJ109" s="253"/>
      <c r="XK109" s="253"/>
      <c r="XL109" s="253"/>
      <c r="XM109" s="253"/>
      <c r="XN109" s="253"/>
      <c r="XO109" s="253"/>
      <c r="XP109" s="253"/>
      <c r="XQ109" s="253"/>
      <c r="XR109" s="253"/>
      <c r="XS109" s="253"/>
      <c r="XT109" s="253"/>
      <c r="XU109" s="253"/>
      <c r="XV109" s="253"/>
      <c r="XW109" s="253"/>
      <c r="XX109" s="253"/>
      <c r="XY109" s="253"/>
      <c r="XZ109" s="253"/>
      <c r="YA109" s="253"/>
      <c r="YB109" s="253"/>
      <c r="YC109" s="253"/>
      <c r="YD109" s="253"/>
      <c r="YE109" s="253"/>
      <c r="YF109" s="253"/>
      <c r="YG109" s="253"/>
      <c r="YH109" s="253"/>
      <c r="YI109" s="253"/>
      <c r="YJ109" s="253"/>
      <c r="YK109" s="253"/>
      <c r="YL109" s="253"/>
      <c r="YM109" s="253"/>
      <c r="YN109" s="253"/>
      <c r="YO109" s="253"/>
      <c r="YP109" s="253"/>
      <c r="YQ109" s="253"/>
      <c r="YR109" s="253"/>
      <c r="YS109" s="253"/>
      <c r="YT109" s="253"/>
      <c r="YU109" s="253"/>
      <c r="YV109" s="253"/>
      <c r="YW109" s="253"/>
      <c r="YX109" s="253"/>
      <c r="YY109" s="253"/>
      <c r="YZ109" s="253"/>
      <c r="ZA109" s="253"/>
      <c r="ZB109" s="253"/>
      <c r="ZC109" s="253"/>
      <c r="ZD109" s="253"/>
      <c r="ZE109" s="253"/>
      <c r="ZF109" s="253"/>
      <c r="ZG109" s="253"/>
      <c r="ZH109" s="253"/>
      <c r="ZI109" s="253"/>
      <c r="ZJ109" s="253"/>
      <c r="ZK109" s="253"/>
      <c r="ZL109" s="253"/>
      <c r="ZM109" s="253"/>
      <c r="ZN109" s="253"/>
      <c r="ZO109" s="253"/>
      <c r="ZP109" s="253"/>
      <c r="ZQ109" s="253"/>
      <c r="ZR109" s="253"/>
      <c r="ZS109" s="253"/>
      <c r="ZT109" s="253"/>
      <c r="ZU109" s="253"/>
      <c r="ZV109" s="253"/>
      <c r="ZW109" s="253"/>
      <c r="ZX109" s="253"/>
      <c r="ZY109" s="253"/>
      <c r="ZZ109" s="253"/>
      <c r="AAA109" s="253"/>
      <c r="AAB109" s="253"/>
      <c r="AAC109" s="253"/>
      <c r="AAD109" s="253"/>
      <c r="AAE109" s="253"/>
      <c r="AAF109" s="253"/>
      <c r="AAG109" s="253"/>
      <c r="AAH109" s="253"/>
      <c r="AAI109" s="253"/>
      <c r="AAJ109" s="253"/>
      <c r="AAK109" s="253"/>
      <c r="AAL109" s="253"/>
      <c r="AAM109" s="253"/>
      <c r="AAN109" s="253"/>
      <c r="AAO109" s="253"/>
      <c r="AAP109" s="253"/>
      <c r="AAQ109" s="253"/>
      <c r="AAR109" s="253"/>
      <c r="AAS109" s="253"/>
      <c r="AAT109" s="253"/>
      <c r="AAU109" s="253"/>
      <c r="AAV109" s="253"/>
      <c r="AAW109" s="253"/>
      <c r="AAX109" s="253"/>
      <c r="AAY109" s="253"/>
      <c r="AAZ109" s="253"/>
      <c r="ABA109" s="253"/>
      <c r="ABB109" s="253"/>
      <c r="ABC109" s="253"/>
      <c r="ABD109" s="253"/>
      <c r="ABE109" s="253"/>
      <c r="ABF109" s="253"/>
      <c r="ABG109" s="253"/>
      <c r="ABH109" s="253"/>
      <c r="ABI109" s="253"/>
      <c r="ABJ109" s="253"/>
      <c r="ABK109" s="253"/>
      <c r="ABL109" s="253"/>
      <c r="ABM109" s="253"/>
      <c r="ABN109" s="253"/>
      <c r="ABO109" s="253"/>
      <c r="ABP109" s="253"/>
      <c r="ABQ109" s="253"/>
      <c r="ABR109" s="253"/>
      <c r="ABS109" s="253"/>
      <c r="ABT109" s="253"/>
      <c r="ABU109" s="253"/>
      <c r="ABV109" s="253"/>
      <c r="ABW109" s="253"/>
      <c r="ABX109" s="253"/>
      <c r="ABY109" s="253"/>
      <c r="ABZ109" s="253"/>
      <c r="ACA109" s="253"/>
      <c r="ACB109" s="253"/>
      <c r="ACC109" s="253"/>
      <c r="ACD109" s="253"/>
      <c r="ACE109" s="253"/>
      <c r="ACF109" s="253"/>
      <c r="ACG109" s="253"/>
      <c r="ACH109" s="253"/>
      <c r="ACI109" s="253"/>
      <c r="ACJ109" s="253"/>
      <c r="ACK109" s="253"/>
      <c r="ACL109" s="253"/>
      <c r="ACM109" s="253"/>
      <c r="ACN109" s="253"/>
      <c r="ACO109" s="253"/>
      <c r="ACP109" s="253"/>
      <c r="ACQ109" s="253"/>
      <c r="ACR109" s="253"/>
      <c r="ACS109" s="253"/>
      <c r="ACT109" s="253"/>
      <c r="ACU109" s="253"/>
      <c r="ACV109" s="253"/>
      <c r="ACW109" s="253"/>
      <c r="ACX109" s="253"/>
      <c r="ACY109" s="253"/>
      <c r="ACZ109" s="253"/>
      <c r="ADA109" s="253"/>
      <c r="ADB109" s="253"/>
      <c r="ADC109" s="253"/>
      <c r="ADD109" s="253"/>
      <c r="ADE109" s="253"/>
      <c r="ADF109" s="253"/>
      <c r="ADG109" s="253"/>
      <c r="ADH109" s="253"/>
      <c r="ADI109" s="253"/>
      <c r="ADJ109" s="253"/>
      <c r="ADK109" s="253"/>
      <c r="ADL109" s="253"/>
      <c r="ADM109" s="253"/>
      <c r="ADN109" s="253"/>
      <c r="ADO109" s="253"/>
      <c r="ADP109" s="253"/>
      <c r="ADQ109" s="253"/>
      <c r="ADR109" s="253"/>
      <c r="ADS109" s="253"/>
      <c r="ADT109" s="253"/>
      <c r="ADU109" s="253"/>
      <c r="ADV109" s="253"/>
      <c r="ADW109" s="253"/>
      <c r="ADX109" s="253"/>
      <c r="ADY109" s="253"/>
      <c r="ADZ109" s="253"/>
      <c r="AEA109" s="253"/>
      <c r="AEB109" s="253"/>
      <c r="AEC109" s="253"/>
      <c r="AED109" s="253"/>
      <c r="AEE109" s="253"/>
      <c r="AEF109" s="253"/>
      <c r="AEG109" s="253"/>
      <c r="AEH109" s="253"/>
      <c r="AEI109" s="253"/>
      <c r="AEJ109" s="253"/>
      <c r="AEK109" s="253"/>
      <c r="AEL109" s="253"/>
      <c r="AEM109" s="253"/>
      <c r="AEN109" s="253"/>
      <c r="AEO109" s="253"/>
      <c r="AEP109" s="253"/>
      <c r="AEQ109" s="253"/>
      <c r="AER109" s="253"/>
      <c r="AES109" s="253"/>
      <c r="AET109" s="253"/>
      <c r="AEU109" s="253"/>
      <c r="AEV109" s="253"/>
      <c r="AEW109" s="253"/>
      <c r="AEX109" s="253"/>
      <c r="AEY109" s="253"/>
      <c r="AEZ109" s="253"/>
      <c r="AFA109" s="253"/>
      <c r="AFB109" s="253"/>
      <c r="AFC109" s="253"/>
      <c r="AFD109" s="253"/>
      <c r="AFE109" s="253"/>
      <c r="AFF109" s="253"/>
      <c r="AFG109" s="253"/>
      <c r="AFH109" s="253"/>
      <c r="AFI109" s="253"/>
      <c r="AFJ109" s="253"/>
      <c r="AFK109" s="253"/>
      <c r="AFL109" s="253"/>
      <c r="AFM109" s="253"/>
      <c r="AFN109" s="253"/>
      <c r="AFO109" s="253"/>
      <c r="AFP109" s="253"/>
      <c r="AFQ109" s="253"/>
      <c r="AFR109" s="253"/>
      <c r="AFS109" s="253"/>
      <c r="AFT109" s="253"/>
      <c r="AFU109" s="253"/>
      <c r="AFV109" s="253"/>
      <c r="AFW109" s="253"/>
      <c r="AFX109" s="253"/>
      <c r="AFY109" s="253"/>
      <c r="AFZ109" s="253"/>
      <c r="AGA109" s="253"/>
      <c r="AGB109" s="253"/>
      <c r="AGC109" s="253"/>
      <c r="AGD109" s="253"/>
      <c r="AGE109" s="253"/>
      <c r="AGF109" s="253"/>
      <c r="AGG109" s="253"/>
      <c r="AGH109" s="253"/>
      <c r="AGI109" s="253"/>
      <c r="AGJ109" s="253"/>
      <c r="AGK109" s="253"/>
      <c r="AGL109" s="253"/>
      <c r="AGM109" s="253"/>
      <c r="AGN109" s="253"/>
      <c r="AGO109" s="253"/>
      <c r="AGP109" s="253"/>
      <c r="AGQ109" s="253"/>
      <c r="AGR109" s="253"/>
      <c r="AGS109" s="253"/>
      <c r="AGT109" s="253"/>
      <c r="AGU109" s="253"/>
      <c r="AGV109" s="253"/>
      <c r="AGW109" s="253"/>
      <c r="AGX109" s="253"/>
      <c r="AGY109" s="253"/>
      <c r="AGZ109" s="253"/>
      <c r="AHA109" s="253"/>
      <c r="AHB109" s="253"/>
      <c r="AHC109" s="253"/>
      <c r="AHD109" s="253"/>
      <c r="AHE109" s="253"/>
      <c r="AHF109" s="253"/>
      <c r="AHG109" s="253"/>
      <c r="AHH109" s="253"/>
      <c r="AHI109" s="253"/>
      <c r="AHJ109" s="253"/>
      <c r="AHK109" s="253"/>
      <c r="AHL109" s="253"/>
      <c r="AHM109" s="253"/>
      <c r="AHN109" s="253"/>
      <c r="AHO109" s="253"/>
      <c r="AHP109" s="253"/>
      <c r="AHQ109" s="253"/>
      <c r="AHR109" s="253"/>
      <c r="AHS109" s="253"/>
      <c r="AHT109" s="253"/>
      <c r="AHU109" s="253"/>
      <c r="AHV109" s="253"/>
      <c r="AHW109" s="253"/>
      <c r="AHX109" s="253"/>
      <c r="AHY109" s="253"/>
      <c r="AHZ109" s="253"/>
      <c r="AIA109" s="253"/>
      <c r="AIB109" s="253"/>
      <c r="AIC109" s="253"/>
      <c r="AID109" s="253"/>
      <c r="AIE109" s="253"/>
      <c r="AIF109" s="253"/>
      <c r="AIG109" s="253"/>
      <c r="AIH109" s="253"/>
      <c r="AII109" s="253"/>
      <c r="AIJ109" s="253"/>
      <c r="AIK109" s="253"/>
      <c r="AIL109" s="253"/>
      <c r="AIM109" s="253"/>
      <c r="AIN109" s="253"/>
      <c r="AIO109" s="253"/>
      <c r="AIP109" s="253"/>
      <c r="AIQ109" s="253"/>
      <c r="AIR109" s="253"/>
      <c r="AIS109" s="253"/>
      <c r="AIT109" s="253"/>
      <c r="AIU109" s="253"/>
      <c r="AIV109" s="253"/>
      <c r="AIW109" s="253"/>
      <c r="AIX109" s="253"/>
      <c r="AIY109" s="253"/>
      <c r="AIZ109" s="253"/>
      <c r="AJA109" s="253"/>
      <c r="AJB109" s="253"/>
      <c r="AJC109" s="253"/>
      <c r="AJD109" s="253"/>
      <c r="AJE109" s="253"/>
      <c r="AJF109" s="253"/>
      <c r="AJG109" s="253"/>
      <c r="AJH109" s="253"/>
      <c r="AJI109" s="253"/>
      <c r="AJJ109" s="253"/>
      <c r="AJK109" s="253"/>
      <c r="AJL109" s="253"/>
      <c r="AJM109" s="253"/>
      <c r="AJN109" s="253"/>
      <c r="AJO109" s="253"/>
      <c r="AJP109" s="253"/>
      <c r="AJQ109" s="253"/>
      <c r="AJR109" s="253"/>
      <c r="AJS109" s="253"/>
      <c r="AJT109" s="253"/>
      <c r="AJU109" s="253"/>
      <c r="AJV109" s="253"/>
      <c r="AJW109" s="253"/>
      <c r="AJX109" s="253"/>
      <c r="AJY109" s="253"/>
      <c r="AJZ109" s="253"/>
      <c r="AKA109" s="253"/>
      <c r="AKB109" s="253"/>
      <c r="AKC109" s="253"/>
      <c r="AKD109" s="253"/>
      <c r="AKE109" s="253"/>
      <c r="AKF109" s="253"/>
      <c r="AKG109" s="253"/>
      <c r="AKH109" s="253"/>
      <c r="AKI109" s="253"/>
      <c r="AKJ109" s="253"/>
      <c r="AKK109" s="253"/>
      <c r="AKL109" s="253"/>
      <c r="AKM109" s="253"/>
      <c r="AKN109" s="253"/>
      <c r="AKO109" s="253"/>
      <c r="AKP109" s="253"/>
      <c r="AKQ109" s="253"/>
      <c r="AKR109" s="253"/>
      <c r="AKS109" s="253"/>
      <c r="AKT109" s="253"/>
      <c r="AKU109" s="253"/>
      <c r="AKV109" s="253"/>
      <c r="AKW109" s="253"/>
      <c r="AKX109" s="253"/>
      <c r="AKY109" s="253"/>
      <c r="AKZ109" s="253"/>
      <c r="ALA109" s="253"/>
      <c r="ALB109" s="253"/>
      <c r="ALC109" s="253"/>
      <c r="ALD109" s="253"/>
      <c r="ALE109" s="253"/>
      <c r="ALF109" s="253"/>
      <c r="ALG109" s="253"/>
      <c r="ALH109" s="253"/>
      <c r="ALI109" s="253"/>
      <c r="ALJ109" s="253"/>
      <c r="ALK109" s="253"/>
      <c r="ALL109" s="253"/>
      <c r="ALM109" s="253"/>
      <c r="ALN109" s="253"/>
      <c r="ALO109" s="253"/>
      <c r="ALP109" s="253"/>
      <c r="ALQ109" s="253"/>
      <c r="ALR109" s="253"/>
      <c r="ALS109" s="253"/>
      <c r="ALT109" s="253"/>
      <c r="ALU109" s="253"/>
      <c r="ALV109" s="253"/>
      <c r="ALW109" s="253"/>
      <c r="ALX109" s="253"/>
      <c r="ALY109" s="253"/>
      <c r="ALZ109" s="253"/>
      <c r="AMA109" s="253"/>
      <c r="AMB109" s="253"/>
      <c r="AMC109" s="253"/>
      <c r="AMD109" s="253"/>
      <c r="AME109" s="253"/>
      <c r="AMF109" s="253"/>
      <c r="AMG109" s="253"/>
      <c r="AMH109" s="253"/>
      <c r="AMI109" s="253"/>
      <c r="AMJ109" s="253"/>
    </row>
    <row r="110" spans="1:1024" s="252" customFormat="1" ht="11.25">
      <c r="A110" s="264" t="s">
        <v>219</v>
      </c>
      <c r="B110" s="273">
        <f>IF(B12=0,0,B65/B14*365)</f>
        <v>0</v>
      </c>
      <c r="C110" s="273">
        <f>IF(C12=0,0,C65/C14*365)</f>
        <v>0</v>
      </c>
      <c r="D110" s="273">
        <f>IF(D12=0,0,D65/D14*365)</f>
        <v>0</v>
      </c>
      <c r="F110" s="253"/>
      <c r="G110" s="253"/>
      <c r="H110" s="253"/>
      <c r="I110" s="253"/>
      <c r="J110" s="253"/>
      <c r="K110" s="253"/>
      <c r="L110" s="253"/>
      <c r="M110" s="253"/>
      <c r="N110" s="253"/>
      <c r="O110" s="253"/>
      <c r="P110" s="253"/>
      <c r="Q110" s="253"/>
      <c r="R110" s="253"/>
      <c r="S110" s="253"/>
      <c r="T110" s="253"/>
      <c r="U110" s="253"/>
      <c r="V110" s="253"/>
      <c r="W110" s="253"/>
      <c r="X110" s="253"/>
      <c r="Y110" s="253"/>
      <c r="Z110" s="253"/>
      <c r="AA110" s="253"/>
      <c r="AB110" s="253"/>
      <c r="AC110" s="253"/>
      <c r="AD110" s="253"/>
      <c r="AE110" s="253"/>
      <c r="AF110" s="253"/>
      <c r="AG110" s="253"/>
      <c r="AH110" s="253"/>
      <c r="AI110" s="253"/>
      <c r="AJ110" s="253"/>
      <c r="AK110" s="253"/>
      <c r="AL110" s="253"/>
      <c r="AM110" s="253"/>
      <c r="AN110" s="253"/>
      <c r="AO110" s="253"/>
      <c r="AP110" s="253"/>
      <c r="AQ110" s="253"/>
      <c r="AR110" s="253"/>
      <c r="AS110" s="253"/>
      <c r="AT110" s="253"/>
      <c r="AU110" s="253"/>
      <c r="AV110" s="253"/>
      <c r="AW110" s="253"/>
      <c r="AX110" s="253"/>
      <c r="AY110" s="253"/>
      <c r="AZ110" s="253"/>
      <c r="BA110" s="253"/>
      <c r="BB110" s="253"/>
      <c r="BC110" s="253"/>
      <c r="BD110" s="253"/>
      <c r="BE110" s="253"/>
      <c r="BF110" s="253"/>
      <c r="BG110" s="253"/>
      <c r="BH110" s="253"/>
      <c r="BI110" s="253"/>
      <c r="BJ110" s="253"/>
      <c r="BK110" s="253"/>
      <c r="BL110" s="253"/>
      <c r="BM110" s="253"/>
      <c r="BN110" s="253"/>
      <c r="BO110" s="253"/>
      <c r="BP110" s="253"/>
      <c r="BQ110" s="253"/>
      <c r="BR110" s="253"/>
      <c r="BS110" s="253"/>
      <c r="BT110" s="253"/>
      <c r="BU110" s="253"/>
      <c r="BV110" s="253"/>
      <c r="BW110" s="253"/>
      <c r="BX110" s="253"/>
      <c r="BY110" s="253"/>
      <c r="BZ110" s="253"/>
      <c r="CA110" s="253"/>
      <c r="CB110" s="253"/>
      <c r="CC110" s="253"/>
      <c r="CD110" s="253"/>
      <c r="CE110" s="253"/>
      <c r="CF110" s="253"/>
      <c r="CG110" s="253"/>
      <c r="CH110" s="253"/>
      <c r="CI110" s="253"/>
      <c r="CJ110" s="253"/>
      <c r="CK110" s="253"/>
      <c r="CL110" s="253"/>
      <c r="CM110" s="253"/>
      <c r="CN110" s="253"/>
      <c r="CO110" s="253"/>
      <c r="CP110" s="253"/>
      <c r="CQ110" s="253"/>
      <c r="CR110" s="253"/>
      <c r="CS110" s="253"/>
      <c r="CT110" s="253"/>
      <c r="CU110" s="253"/>
      <c r="CV110" s="253"/>
      <c r="CW110" s="253"/>
      <c r="CX110" s="253"/>
      <c r="CY110" s="253"/>
      <c r="CZ110" s="253"/>
      <c r="DA110" s="253"/>
      <c r="DB110" s="253"/>
      <c r="DC110" s="253"/>
      <c r="DD110" s="253"/>
      <c r="DE110" s="253"/>
      <c r="DF110" s="253"/>
      <c r="DG110" s="253"/>
      <c r="DH110" s="253"/>
      <c r="DI110" s="253"/>
      <c r="DJ110" s="253"/>
      <c r="DK110" s="253"/>
      <c r="DL110" s="253"/>
      <c r="DM110" s="253"/>
      <c r="DN110" s="253"/>
      <c r="DO110" s="253"/>
      <c r="DP110" s="253"/>
      <c r="DQ110" s="253"/>
      <c r="DR110" s="253"/>
      <c r="DS110" s="253"/>
      <c r="DT110" s="253"/>
      <c r="DU110" s="253"/>
      <c r="DV110" s="253"/>
      <c r="DW110" s="253"/>
      <c r="DX110" s="253"/>
      <c r="DY110" s="253"/>
      <c r="DZ110" s="253"/>
      <c r="EA110" s="253"/>
      <c r="EB110" s="253"/>
      <c r="EC110" s="253"/>
      <c r="ED110" s="253"/>
      <c r="EE110" s="253"/>
      <c r="EF110" s="253"/>
      <c r="EG110" s="253"/>
      <c r="EH110" s="253"/>
      <c r="EI110" s="253"/>
      <c r="EJ110" s="253"/>
      <c r="EK110" s="253"/>
      <c r="EL110" s="253"/>
      <c r="EM110" s="253"/>
      <c r="EN110" s="253"/>
      <c r="EO110" s="253"/>
      <c r="EP110" s="253"/>
      <c r="EQ110" s="253"/>
      <c r="ER110" s="253"/>
      <c r="ES110" s="253"/>
      <c r="ET110" s="253"/>
      <c r="EU110" s="253"/>
      <c r="EV110" s="253"/>
      <c r="EW110" s="253"/>
      <c r="EX110" s="253"/>
      <c r="EY110" s="253"/>
      <c r="EZ110" s="253"/>
      <c r="FA110" s="253"/>
      <c r="FB110" s="253"/>
      <c r="FC110" s="253"/>
      <c r="FD110" s="253"/>
      <c r="FE110" s="253"/>
      <c r="FF110" s="253"/>
      <c r="FG110" s="253"/>
      <c r="FH110" s="253"/>
      <c r="FI110" s="253"/>
      <c r="FJ110" s="253"/>
      <c r="FK110" s="253"/>
      <c r="FL110" s="253"/>
      <c r="FM110" s="253"/>
      <c r="FN110" s="253"/>
      <c r="FO110" s="253"/>
      <c r="FP110" s="253"/>
      <c r="FQ110" s="253"/>
      <c r="FR110" s="253"/>
      <c r="FS110" s="253"/>
      <c r="FT110" s="253"/>
      <c r="FU110" s="253"/>
      <c r="FV110" s="253"/>
      <c r="FW110" s="253"/>
      <c r="FX110" s="253"/>
      <c r="FY110" s="253"/>
      <c r="FZ110" s="253"/>
      <c r="GA110" s="253"/>
      <c r="GB110" s="253"/>
      <c r="GC110" s="253"/>
      <c r="GD110" s="253"/>
      <c r="GE110" s="253"/>
      <c r="GF110" s="253"/>
      <c r="GG110" s="253"/>
      <c r="GH110" s="253"/>
      <c r="GI110" s="253"/>
      <c r="GJ110" s="253"/>
      <c r="GK110" s="253"/>
      <c r="GL110" s="253"/>
      <c r="GM110" s="253"/>
      <c r="GN110" s="253"/>
      <c r="GO110" s="253"/>
      <c r="GP110" s="253"/>
      <c r="GQ110" s="253"/>
      <c r="GR110" s="253"/>
      <c r="GS110" s="253"/>
      <c r="GT110" s="253"/>
      <c r="GU110" s="253"/>
      <c r="GV110" s="253"/>
      <c r="GW110" s="253"/>
      <c r="GX110" s="253"/>
      <c r="GY110" s="253"/>
      <c r="GZ110" s="253"/>
      <c r="HA110" s="253"/>
      <c r="HB110" s="253"/>
      <c r="HC110" s="253"/>
      <c r="HD110" s="253"/>
      <c r="HE110" s="253"/>
      <c r="HF110" s="253"/>
      <c r="HG110" s="253"/>
      <c r="HH110" s="253"/>
      <c r="HI110" s="253"/>
      <c r="HJ110" s="253"/>
      <c r="HK110" s="253"/>
      <c r="HL110" s="253"/>
      <c r="HM110" s="253"/>
      <c r="HN110" s="253"/>
      <c r="HO110" s="253"/>
      <c r="HP110" s="253"/>
      <c r="HQ110" s="253"/>
      <c r="HR110" s="253"/>
      <c r="HS110" s="253"/>
      <c r="HT110" s="253"/>
      <c r="HU110" s="253"/>
      <c r="HV110" s="253"/>
      <c r="HW110" s="253"/>
      <c r="HX110" s="253"/>
      <c r="HY110" s="253"/>
      <c r="HZ110" s="253"/>
      <c r="IA110" s="253"/>
      <c r="IB110" s="253"/>
      <c r="IC110" s="253"/>
      <c r="ID110" s="253"/>
      <c r="IE110" s="253"/>
      <c r="IF110" s="253"/>
      <c r="IG110" s="253"/>
      <c r="IH110" s="253"/>
      <c r="II110" s="253"/>
      <c r="IJ110" s="253"/>
      <c r="IK110" s="253"/>
      <c r="IL110" s="253"/>
      <c r="IM110" s="253"/>
      <c r="IN110" s="253"/>
      <c r="IO110" s="253"/>
      <c r="IP110" s="253"/>
      <c r="IQ110" s="253"/>
      <c r="IR110" s="253"/>
      <c r="IS110" s="253"/>
      <c r="IT110" s="253"/>
      <c r="IU110" s="253"/>
      <c r="IV110" s="253"/>
      <c r="IW110" s="253"/>
      <c r="IX110" s="253"/>
      <c r="IY110" s="253"/>
      <c r="IZ110" s="253"/>
      <c r="JA110" s="253"/>
      <c r="JB110" s="253"/>
      <c r="JC110" s="253"/>
      <c r="JD110" s="253"/>
      <c r="JE110" s="253"/>
      <c r="JF110" s="253"/>
      <c r="JG110" s="253"/>
      <c r="JH110" s="253"/>
      <c r="JI110" s="253"/>
      <c r="JJ110" s="253"/>
      <c r="JK110" s="253"/>
      <c r="JL110" s="253"/>
      <c r="JM110" s="253"/>
      <c r="JN110" s="253"/>
      <c r="JO110" s="253"/>
      <c r="JP110" s="253"/>
      <c r="JQ110" s="253"/>
      <c r="JR110" s="253"/>
      <c r="JS110" s="253"/>
      <c r="JT110" s="253"/>
      <c r="JU110" s="253"/>
      <c r="JV110" s="253"/>
      <c r="JW110" s="253"/>
      <c r="JX110" s="253"/>
      <c r="JY110" s="253"/>
      <c r="JZ110" s="253"/>
      <c r="KA110" s="253"/>
      <c r="KB110" s="253"/>
      <c r="KC110" s="253"/>
      <c r="KD110" s="253"/>
      <c r="KE110" s="253"/>
      <c r="KF110" s="253"/>
      <c r="KG110" s="253"/>
      <c r="KH110" s="253"/>
      <c r="KI110" s="253"/>
      <c r="KJ110" s="253"/>
      <c r="KK110" s="253"/>
      <c r="KL110" s="253"/>
      <c r="KM110" s="253"/>
      <c r="KN110" s="253"/>
      <c r="KO110" s="253"/>
      <c r="KP110" s="253"/>
      <c r="KQ110" s="253"/>
      <c r="KR110" s="253"/>
      <c r="KS110" s="253"/>
      <c r="KT110" s="253"/>
      <c r="KU110" s="253"/>
      <c r="KV110" s="253"/>
      <c r="KW110" s="253"/>
      <c r="KX110" s="253"/>
      <c r="KY110" s="253"/>
      <c r="KZ110" s="253"/>
      <c r="LA110" s="253"/>
      <c r="LB110" s="253"/>
      <c r="LC110" s="253"/>
      <c r="LD110" s="253"/>
      <c r="LE110" s="253"/>
      <c r="LF110" s="253"/>
      <c r="LG110" s="253"/>
      <c r="LH110" s="253"/>
      <c r="LI110" s="253"/>
      <c r="LJ110" s="253"/>
      <c r="LK110" s="253"/>
      <c r="LL110" s="253"/>
      <c r="LM110" s="253"/>
      <c r="LN110" s="253"/>
      <c r="LO110" s="253"/>
      <c r="LP110" s="253"/>
      <c r="LQ110" s="253"/>
      <c r="LR110" s="253"/>
      <c r="LS110" s="253"/>
      <c r="LT110" s="253"/>
      <c r="LU110" s="253"/>
      <c r="LV110" s="253"/>
      <c r="LW110" s="253"/>
      <c r="LX110" s="253"/>
      <c r="LY110" s="253"/>
      <c r="LZ110" s="253"/>
      <c r="MA110" s="253"/>
      <c r="MB110" s="253"/>
      <c r="MC110" s="253"/>
      <c r="MD110" s="253"/>
      <c r="ME110" s="253"/>
      <c r="MF110" s="253"/>
      <c r="MG110" s="253"/>
      <c r="MH110" s="253"/>
      <c r="MI110" s="253"/>
      <c r="MJ110" s="253"/>
      <c r="MK110" s="253"/>
      <c r="ML110" s="253"/>
      <c r="MM110" s="253"/>
      <c r="MN110" s="253"/>
      <c r="MO110" s="253"/>
      <c r="MP110" s="253"/>
      <c r="MQ110" s="253"/>
      <c r="MR110" s="253"/>
      <c r="MS110" s="253"/>
      <c r="MT110" s="253"/>
      <c r="MU110" s="253"/>
      <c r="MV110" s="253"/>
      <c r="MW110" s="253"/>
      <c r="MX110" s="253"/>
      <c r="MY110" s="253"/>
      <c r="MZ110" s="253"/>
      <c r="NA110" s="253"/>
      <c r="NB110" s="253"/>
      <c r="NC110" s="253"/>
      <c r="ND110" s="253"/>
      <c r="NE110" s="253"/>
      <c r="NF110" s="253"/>
      <c r="NG110" s="253"/>
      <c r="NH110" s="253"/>
      <c r="NI110" s="253"/>
      <c r="NJ110" s="253"/>
      <c r="NK110" s="253"/>
      <c r="NL110" s="253"/>
      <c r="NM110" s="253"/>
      <c r="NN110" s="253"/>
      <c r="NO110" s="253"/>
      <c r="NP110" s="253"/>
      <c r="NQ110" s="253"/>
      <c r="NR110" s="253"/>
      <c r="NS110" s="253"/>
      <c r="NT110" s="253"/>
      <c r="NU110" s="253"/>
      <c r="NV110" s="253"/>
      <c r="NW110" s="253"/>
      <c r="NX110" s="253"/>
      <c r="NY110" s="253"/>
      <c r="NZ110" s="253"/>
      <c r="OA110" s="253"/>
      <c r="OB110" s="253"/>
      <c r="OC110" s="253"/>
      <c r="OD110" s="253"/>
      <c r="OE110" s="253"/>
      <c r="OF110" s="253"/>
      <c r="OG110" s="253"/>
      <c r="OH110" s="253"/>
      <c r="OI110" s="253"/>
      <c r="OJ110" s="253"/>
      <c r="OK110" s="253"/>
      <c r="OL110" s="253"/>
      <c r="OM110" s="253"/>
      <c r="ON110" s="253"/>
      <c r="OO110" s="253"/>
      <c r="OP110" s="253"/>
      <c r="OQ110" s="253"/>
      <c r="OR110" s="253"/>
      <c r="OS110" s="253"/>
      <c r="OT110" s="253"/>
      <c r="OU110" s="253"/>
      <c r="OV110" s="253"/>
      <c r="OW110" s="253"/>
      <c r="OX110" s="253"/>
      <c r="OY110" s="253"/>
      <c r="OZ110" s="253"/>
      <c r="PA110" s="253"/>
      <c r="PB110" s="253"/>
      <c r="PC110" s="253"/>
      <c r="PD110" s="253"/>
      <c r="PE110" s="253"/>
      <c r="PF110" s="253"/>
      <c r="PG110" s="253"/>
      <c r="PH110" s="253"/>
      <c r="PI110" s="253"/>
      <c r="PJ110" s="253"/>
      <c r="PK110" s="253"/>
      <c r="PL110" s="253"/>
      <c r="PM110" s="253"/>
      <c r="PN110" s="253"/>
      <c r="PO110" s="253"/>
      <c r="PP110" s="253"/>
      <c r="PQ110" s="253"/>
      <c r="PR110" s="253"/>
      <c r="PS110" s="253"/>
      <c r="PT110" s="253"/>
      <c r="PU110" s="253"/>
      <c r="PV110" s="253"/>
      <c r="PW110" s="253"/>
      <c r="PX110" s="253"/>
      <c r="PY110" s="253"/>
      <c r="PZ110" s="253"/>
      <c r="QA110" s="253"/>
      <c r="QB110" s="253"/>
      <c r="QC110" s="253"/>
      <c r="QD110" s="253"/>
      <c r="QE110" s="253"/>
      <c r="QF110" s="253"/>
      <c r="QG110" s="253"/>
      <c r="QH110" s="253"/>
      <c r="QI110" s="253"/>
      <c r="QJ110" s="253"/>
      <c r="QK110" s="253"/>
      <c r="QL110" s="253"/>
      <c r="QM110" s="253"/>
      <c r="QN110" s="253"/>
      <c r="QO110" s="253"/>
      <c r="QP110" s="253"/>
      <c r="QQ110" s="253"/>
      <c r="QR110" s="253"/>
      <c r="QS110" s="253"/>
      <c r="QT110" s="253"/>
      <c r="QU110" s="253"/>
      <c r="QV110" s="253"/>
      <c r="QW110" s="253"/>
      <c r="QX110" s="253"/>
      <c r="QY110" s="253"/>
      <c r="QZ110" s="253"/>
      <c r="RA110" s="253"/>
      <c r="RB110" s="253"/>
      <c r="RC110" s="253"/>
      <c r="RD110" s="253"/>
      <c r="RE110" s="253"/>
      <c r="RF110" s="253"/>
      <c r="RG110" s="253"/>
      <c r="RH110" s="253"/>
      <c r="RI110" s="253"/>
      <c r="RJ110" s="253"/>
      <c r="RK110" s="253"/>
      <c r="RL110" s="253"/>
      <c r="RM110" s="253"/>
      <c r="RN110" s="253"/>
      <c r="RO110" s="253"/>
      <c r="RP110" s="253"/>
      <c r="RQ110" s="253"/>
      <c r="RR110" s="253"/>
      <c r="RS110" s="253"/>
      <c r="RT110" s="253"/>
      <c r="RU110" s="253"/>
      <c r="RV110" s="253"/>
      <c r="RW110" s="253"/>
      <c r="RX110" s="253"/>
      <c r="RY110" s="253"/>
      <c r="RZ110" s="253"/>
      <c r="SA110" s="253"/>
      <c r="SB110" s="253"/>
      <c r="SC110" s="253"/>
      <c r="SD110" s="253"/>
      <c r="SE110" s="253"/>
      <c r="SF110" s="253"/>
      <c r="SG110" s="253"/>
      <c r="SH110" s="253"/>
      <c r="SI110" s="253"/>
      <c r="SJ110" s="253"/>
      <c r="SK110" s="253"/>
      <c r="SL110" s="253"/>
      <c r="SM110" s="253"/>
      <c r="SN110" s="253"/>
      <c r="SO110" s="253"/>
      <c r="SP110" s="253"/>
      <c r="SQ110" s="253"/>
      <c r="SR110" s="253"/>
      <c r="SS110" s="253"/>
      <c r="ST110" s="253"/>
      <c r="SU110" s="253"/>
      <c r="SV110" s="253"/>
      <c r="SW110" s="253"/>
      <c r="SX110" s="253"/>
      <c r="SY110" s="253"/>
      <c r="SZ110" s="253"/>
      <c r="TA110" s="253"/>
      <c r="TB110" s="253"/>
      <c r="TC110" s="253"/>
      <c r="TD110" s="253"/>
      <c r="TE110" s="253"/>
      <c r="TF110" s="253"/>
      <c r="TG110" s="253"/>
      <c r="TH110" s="253"/>
      <c r="TI110" s="253"/>
      <c r="TJ110" s="253"/>
      <c r="TK110" s="253"/>
      <c r="TL110" s="253"/>
      <c r="TM110" s="253"/>
      <c r="TN110" s="253"/>
      <c r="TO110" s="253"/>
      <c r="TP110" s="253"/>
      <c r="TQ110" s="253"/>
      <c r="TR110" s="253"/>
      <c r="TS110" s="253"/>
      <c r="TT110" s="253"/>
      <c r="TU110" s="253"/>
      <c r="TV110" s="253"/>
      <c r="TW110" s="253"/>
      <c r="TX110" s="253"/>
      <c r="TY110" s="253"/>
      <c r="TZ110" s="253"/>
      <c r="UA110" s="253"/>
      <c r="UB110" s="253"/>
      <c r="UC110" s="253"/>
      <c r="UD110" s="253"/>
      <c r="UE110" s="253"/>
      <c r="UF110" s="253"/>
      <c r="UG110" s="253"/>
      <c r="UH110" s="253"/>
      <c r="UI110" s="253"/>
      <c r="UJ110" s="253"/>
      <c r="UK110" s="253"/>
      <c r="UL110" s="253"/>
      <c r="UM110" s="253"/>
      <c r="UN110" s="253"/>
      <c r="UO110" s="253"/>
      <c r="UP110" s="253"/>
      <c r="UQ110" s="253"/>
      <c r="UR110" s="253"/>
      <c r="US110" s="253"/>
      <c r="UT110" s="253"/>
      <c r="UU110" s="253"/>
      <c r="UV110" s="253"/>
      <c r="UW110" s="253"/>
      <c r="UX110" s="253"/>
      <c r="UY110" s="253"/>
      <c r="UZ110" s="253"/>
      <c r="VA110" s="253"/>
      <c r="VB110" s="253"/>
      <c r="VC110" s="253"/>
      <c r="VD110" s="253"/>
      <c r="VE110" s="253"/>
      <c r="VF110" s="253"/>
      <c r="VG110" s="253"/>
      <c r="VH110" s="253"/>
      <c r="VI110" s="253"/>
      <c r="VJ110" s="253"/>
      <c r="VK110" s="253"/>
      <c r="VL110" s="253"/>
      <c r="VM110" s="253"/>
      <c r="VN110" s="253"/>
      <c r="VO110" s="253"/>
      <c r="VP110" s="253"/>
      <c r="VQ110" s="253"/>
      <c r="VR110" s="253"/>
      <c r="VS110" s="253"/>
      <c r="VT110" s="253"/>
      <c r="VU110" s="253"/>
      <c r="VV110" s="253"/>
      <c r="VW110" s="253"/>
      <c r="VX110" s="253"/>
      <c r="VY110" s="253"/>
      <c r="VZ110" s="253"/>
      <c r="WA110" s="253"/>
      <c r="WB110" s="253"/>
      <c r="WC110" s="253"/>
      <c r="WD110" s="253"/>
      <c r="WE110" s="253"/>
      <c r="WF110" s="253"/>
      <c r="WG110" s="253"/>
      <c r="WH110" s="253"/>
      <c r="WI110" s="253"/>
      <c r="WJ110" s="253"/>
      <c r="WK110" s="253"/>
      <c r="WL110" s="253"/>
      <c r="WM110" s="253"/>
      <c r="WN110" s="253"/>
      <c r="WO110" s="253"/>
      <c r="WP110" s="253"/>
      <c r="WQ110" s="253"/>
      <c r="WR110" s="253"/>
      <c r="WS110" s="253"/>
      <c r="WT110" s="253"/>
      <c r="WU110" s="253"/>
      <c r="WV110" s="253"/>
      <c r="WW110" s="253"/>
      <c r="WX110" s="253"/>
      <c r="WY110" s="253"/>
      <c r="WZ110" s="253"/>
      <c r="XA110" s="253"/>
      <c r="XB110" s="253"/>
      <c r="XC110" s="253"/>
      <c r="XD110" s="253"/>
      <c r="XE110" s="253"/>
      <c r="XF110" s="253"/>
      <c r="XG110" s="253"/>
      <c r="XH110" s="253"/>
      <c r="XI110" s="253"/>
      <c r="XJ110" s="253"/>
      <c r="XK110" s="253"/>
      <c r="XL110" s="253"/>
      <c r="XM110" s="253"/>
      <c r="XN110" s="253"/>
      <c r="XO110" s="253"/>
      <c r="XP110" s="253"/>
      <c r="XQ110" s="253"/>
      <c r="XR110" s="253"/>
      <c r="XS110" s="253"/>
      <c r="XT110" s="253"/>
      <c r="XU110" s="253"/>
      <c r="XV110" s="253"/>
      <c r="XW110" s="253"/>
      <c r="XX110" s="253"/>
      <c r="XY110" s="253"/>
      <c r="XZ110" s="253"/>
      <c r="YA110" s="253"/>
      <c r="YB110" s="253"/>
      <c r="YC110" s="253"/>
      <c r="YD110" s="253"/>
      <c r="YE110" s="253"/>
      <c r="YF110" s="253"/>
      <c r="YG110" s="253"/>
      <c r="YH110" s="253"/>
      <c r="YI110" s="253"/>
      <c r="YJ110" s="253"/>
      <c r="YK110" s="253"/>
      <c r="YL110" s="253"/>
      <c r="YM110" s="253"/>
      <c r="YN110" s="253"/>
      <c r="YO110" s="253"/>
      <c r="YP110" s="253"/>
      <c r="YQ110" s="253"/>
      <c r="YR110" s="253"/>
      <c r="YS110" s="253"/>
      <c r="YT110" s="253"/>
      <c r="YU110" s="253"/>
      <c r="YV110" s="253"/>
      <c r="YW110" s="253"/>
      <c r="YX110" s="253"/>
      <c r="YY110" s="253"/>
      <c r="YZ110" s="253"/>
      <c r="ZA110" s="253"/>
      <c r="ZB110" s="253"/>
      <c r="ZC110" s="253"/>
      <c r="ZD110" s="253"/>
      <c r="ZE110" s="253"/>
      <c r="ZF110" s="253"/>
      <c r="ZG110" s="253"/>
      <c r="ZH110" s="253"/>
      <c r="ZI110" s="253"/>
      <c r="ZJ110" s="253"/>
      <c r="ZK110" s="253"/>
      <c r="ZL110" s="253"/>
      <c r="ZM110" s="253"/>
      <c r="ZN110" s="253"/>
      <c r="ZO110" s="253"/>
      <c r="ZP110" s="253"/>
      <c r="ZQ110" s="253"/>
      <c r="ZR110" s="253"/>
      <c r="ZS110" s="253"/>
      <c r="ZT110" s="253"/>
      <c r="ZU110" s="253"/>
      <c r="ZV110" s="253"/>
      <c r="ZW110" s="253"/>
      <c r="ZX110" s="253"/>
      <c r="ZY110" s="253"/>
      <c r="ZZ110" s="253"/>
      <c r="AAA110" s="253"/>
      <c r="AAB110" s="253"/>
      <c r="AAC110" s="253"/>
      <c r="AAD110" s="253"/>
      <c r="AAE110" s="253"/>
      <c r="AAF110" s="253"/>
      <c r="AAG110" s="253"/>
      <c r="AAH110" s="253"/>
      <c r="AAI110" s="253"/>
      <c r="AAJ110" s="253"/>
      <c r="AAK110" s="253"/>
      <c r="AAL110" s="253"/>
      <c r="AAM110" s="253"/>
      <c r="AAN110" s="253"/>
      <c r="AAO110" s="253"/>
      <c r="AAP110" s="253"/>
      <c r="AAQ110" s="253"/>
      <c r="AAR110" s="253"/>
      <c r="AAS110" s="253"/>
      <c r="AAT110" s="253"/>
      <c r="AAU110" s="253"/>
      <c r="AAV110" s="253"/>
      <c r="AAW110" s="253"/>
      <c r="AAX110" s="253"/>
      <c r="AAY110" s="253"/>
      <c r="AAZ110" s="253"/>
      <c r="ABA110" s="253"/>
      <c r="ABB110" s="253"/>
      <c r="ABC110" s="253"/>
      <c r="ABD110" s="253"/>
      <c r="ABE110" s="253"/>
      <c r="ABF110" s="253"/>
      <c r="ABG110" s="253"/>
      <c r="ABH110" s="253"/>
      <c r="ABI110" s="253"/>
      <c r="ABJ110" s="253"/>
      <c r="ABK110" s="253"/>
      <c r="ABL110" s="253"/>
      <c r="ABM110" s="253"/>
      <c r="ABN110" s="253"/>
      <c r="ABO110" s="253"/>
      <c r="ABP110" s="253"/>
      <c r="ABQ110" s="253"/>
      <c r="ABR110" s="253"/>
      <c r="ABS110" s="253"/>
      <c r="ABT110" s="253"/>
      <c r="ABU110" s="253"/>
      <c r="ABV110" s="253"/>
      <c r="ABW110" s="253"/>
      <c r="ABX110" s="253"/>
      <c r="ABY110" s="253"/>
      <c r="ABZ110" s="253"/>
      <c r="ACA110" s="253"/>
      <c r="ACB110" s="253"/>
      <c r="ACC110" s="253"/>
      <c r="ACD110" s="253"/>
      <c r="ACE110" s="253"/>
      <c r="ACF110" s="253"/>
      <c r="ACG110" s="253"/>
      <c r="ACH110" s="253"/>
      <c r="ACI110" s="253"/>
      <c r="ACJ110" s="253"/>
      <c r="ACK110" s="253"/>
      <c r="ACL110" s="253"/>
      <c r="ACM110" s="253"/>
      <c r="ACN110" s="253"/>
      <c r="ACO110" s="253"/>
      <c r="ACP110" s="253"/>
      <c r="ACQ110" s="253"/>
      <c r="ACR110" s="253"/>
      <c r="ACS110" s="253"/>
      <c r="ACT110" s="253"/>
      <c r="ACU110" s="253"/>
      <c r="ACV110" s="253"/>
      <c r="ACW110" s="253"/>
      <c r="ACX110" s="253"/>
      <c r="ACY110" s="253"/>
      <c r="ACZ110" s="253"/>
      <c r="ADA110" s="253"/>
      <c r="ADB110" s="253"/>
      <c r="ADC110" s="253"/>
      <c r="ADD110" s="253"/>
      <c r="ADE110" s="253"/>
      <c r="ADF110" s="253"/>
      <c r="ADG110" s="253"/>
      <c r="ADH110" s="253"/>
      <c r="ADI110" s="253"/>
      <c r="ADJ110" s="253"/>
      <c r="ADK110" s="253"/>
      <c r="ADL110" s="253"/>
      <c r="ADM110" s="253"/>
      <c r="ADN110" s="253"/>
      <c r="ADO110" s="253"/>
      <c r="ADP110" s="253"/>
      <c r="ADQ110" s="253"/>
      <c r="ADR110" s="253"/>
      <c r="ADS110" s="253"/>
      <c r="ADT110" s="253"/>
      <c r="ADU110" s="253"/>
      <c r="ADV110" s="253"/>
      <c r="ADW110" s="253"/>
      <c r="ADX110" s="253"/>
      <c r="ADY110" s="253"/>
      <c r="ADZ110" s="253"/>
      <c r="AEA110" s="253"/>
      <c r="AEB110" s="253"/>
      <c r="AEC110" s="253"/>
      <c r="AED110" s="253"/>
      <c r="AEE110" s="253"/>
      <c r="AEF110" s="253"/>
      <c r="AEG110" s="253"/>
      <c r="AEH110" s="253"/>
      <c r="AEI110" s="253"/>
      <c r="AEJ110" s="253"/>
      <c r="AEK110" s="253"/>
      <c r="AEL110" s="253"/>
      <c r="AEM110" s="253"/>
      <c r="AEN110" s="253"/>
      <c r="AEO110" s="253"/>
      <c r="AEP110" s="253"/>
      <c r="AEQ110" s="253"/>
      <c r="AER110" s="253"/>
      <c r="AES110" s="253"/>
      <c r="AET110" s="253"/>
      <c r="AEU110" s="253"/>
      <c r="AEV110" s="253"/>
      <c r="AEW110" s="253"/>
      <c r="AEX110" s="253"/>
      <c r="AEY110" s="253"/>
      <c r="AEZ110" s="253"/>
      <c r="AFA110" s="253"/>
      <c r="AFB110" s="253"/>
      <c r="AFC110" s="253"/>
      <c r="AFD110" s="253"/>
      <c r="AFE110" s="253"/>
      <c r="AFF110" s="253"/>
      <c r="AFG110" s="253"/>
      <c r="AFH110" s="253"/>
      <c r="AFI110" s="253"/>
      <c r="AFJ110" s="253"/>
      <c r="AFK110" s="253"/>
      <c r="AFL110" s="253"/>
      <c r="AFM110" s="253"/>
      <c r="AFN110" s="253"/>
      <c r="AFO110" s="253"/>
      <c r="AFP110" s="253"/>
      <c r="AFQ110" s="253"/>
      <c r="AFR110" s="253"/>
      <c r="AFS110" s="253"/>
      <c r="AFT110" s="253"/>
      <c r="AFU110" s="253"/>
      <c r="AFV110" s="253"/>
      <c r="AFW110" s="253"/>
      <c r="AFX110" s="253"/>
      <c r="AFY110" s="253"/>
      <c r="AFZ110" s="253"/>
      <c r="AGA110" s="253"/>
      <c r="AGB110" s="253"/>
      <c r="AGC110" s="253"/>
      <c r="AGD110" s="253"/>
      <c r="AGE110" s="253"/>
      <c r="AGF110" s="253"/>
      <c r="AGG110" s="253"/>
      <c r="AGH110" s="253"/>
      <c r="AGI110" s="253"/>
      <c r="AGJ110" s="253"/>
      <c r="AGK110" s="253"/>
      <c r="AGL110" s="253"/>
      <c r="AGM110" s="253"/>
      <c r="AGN110" s="253"/>
      <c r="AGO110" s="253"/>
      <c r="AGP110" s="253"/>
      <c r="AGQ110" s="253"/>
      <c r="AGR110" s="253"/>
      <c r="AGS110" s="253"/>
      <c r="AGT110" s="253"/>
      <c r="AGU110" s="253"/>
      <c r="AGV110" s="253"/>
      <c r="AGW110" s="253"/>
      <c r="AGX110" s="253"/>
      <c r="AGY110" s="253"/>
      <c r="AGZ110" s="253"/>
      <c r="AHA110" s="253"/>
      <c r="AHB110" s="253"/>
      <c r="AHC110" s="253"/>
      <c r="AHD110" s="253"/>
      <c r="AHE110" s="253"/>
      <c r="AHF110" s="253"/>
      <c r="AHG110" s="253"/>
      <c r="AHH110" s="253"/>
      <c r="AHI110" s="253"/>
      <c r="AHJ110" s="253"/>
      <c r="AHK110" s="253"/>
      <c r="AHL110" s="253"/>
      <c r="AHM110" s="253"/>
      <c r="AHN110" s="253"/>
      <c r="AHO110" s="253"/>
      <c r="AHP110" s="253"/>
      <c r="AHQ110" s="253"/>
      <c r="AHR110" s="253"/>
      <c r="AHS110" s="253"/>
      <c r="AHT110" s="253"/>
      <c r="AHU110" s="253"/>
      <c r="AHV110" s="253"/>
      <c r="AHW110" s="253"/>
      <c r="AHX110" s="253"/>
      <c r="AHY110" s="253"/>
      <c r="AHZ110" s="253"/>
      <c r="AIA110" s="253"/>
      <c r="AIB110" s="253"/>
      <c r="AIC110" s="253"/>
      <c r="AID110" s="253"/>
      <c r="AIE110" s="253"/>
      <c r="AIF110" s="253"/>
      <c r="AIG110" s="253"/>
      <c r="AIH110" s="253"/>
      <c r="AII110" s="253"/>
      <c r="AIJ110" s="253"/>
      <c r="AIK110" s="253"/>
      <c r="AIL110" s="253"/>
      <c r="AIM110" s="253"/>
      <c r="AIN110" s="253"/>
      <c r="AIO110" s="253"/>
      <c r="AIP110" s="253"/>
      <c r="AIQ110" s="253"/>
      <c r="AIR110" s="253"/>
      <c r="AIS110" s="253"/>
      <c r="AIT110" s="253"/>
      <c r="AIU110" s="253"/>
      <c r="AIV110" s="253"/>
      <c r="AIW110" s="253"/>
      <c r="AIX110" s="253"/>
      <c r="AIY110" s="253"/>
      <c r="AIZ110" s="253"/>
      <c r="AJA110" s="253"/>
      <c r="AJB110" s="253"/>
      <c r="AJC110" s="253"/>
      <c r="AJD110" s="253"/>
      <c r="AJE110" s="253"/>
      <c r="AJF110" s="253"/>
      <c r="AJG110" s="253"/>
      <c r="AJH110" s="253"/>
      <c r="AJI110" s="253"/>
      <c r="AJJ110" s="253"/>
      <c r="AJK110" s="253"/>
      <c r="AJL110" s="253"/>
      <c r="AJM110" s="253"/>
      <c r="AJN110" s="253"/>
      <c r="AJO110" s="253"/>
      <c r="AJP110" s="253"/>
      <c r="AJQ110" s="253"/>
      <c r="AJR110" s="253"/>
      <c r="AJS110" s="253"/>
      <c r="AJT110" s="253"/>
      <c r="AJU110" s="253"/>
      <c r="AJV110" s="253"/>
      <c r="AJW110" s="253"/>
      <c r="AJX110" s="253"/>
      <c r="AJY110" s="253"/>
      <c r="AJZ110" s="253"/>
      <c r="AKA110" s="253"/>
      <c r="AKB110" s="253"/>
      <c r="AKC110" s="253"/>
      <c r="AKD110" s="253"/>
      <c r="AKE110" s="253"/>
      <c r="AKF110" s="253"/>
      <c r="AKG110" s="253"/>
      <c r="AKH110" s="253"/>
      <c r="AKI110" s="253"/>
      <c r="AKJ110" s="253"/>
      <c r="AKK110" s="253"/>
      <c r="AKL110" s="253"/>
      <c r="AKM110" s="253"/>
      <c r="AKN110" s="253"/>
      <c r="AKO110" s="253"/>
      <c r="AKP110" s="253"/>
      <c r="AKQ110" s="253"/>
      <c r="AKR110" s="253"/>
      <c r="AKS110" s="253"/>
      <c r="AKT110" s="253"/>
      <c r="AKU110" s="253"/>
      <c r="AKV110" s="253"/>
      <c r="AKW110" s="253"/>
      <c r="AKX110" s="253"/>
      <c r="AKY110" s="253"/>
      <c r="AKZ110" s="253"/>
      <c r="ALA110" s="253"/>
      <c r="ALB110" s="253"/>
      <c r="ALC110" s="253"/>
      <c r="ALD110" s="253"/>
      <c r="ALE110" s="253"/>
      <c r="ALF110" s="253"/>
      <c r="ALG110" s="253"/>
      <c r="ALH110" s="253"/>
      <c r="ALI110" s="253"/>
      <c r="ALJ110" s="253"/>
      <c r="ALK110" s="253"/>
      <c r="ALL110" s="253"/>
      <c r="ALM110" s="253"/>
      <c r="ALN110" s="253"/>
      <c r="ALO110" s="253"/>
      <c r="ALP110" s="253"/>
      <c r="ALQ110" s="253"/>
      <c r="ALR110" s="253"/>
      <c r="ALS110" s="253"/>
      <c r="ALT110" s="253"/>
      <c r="ALU110" s="253"/>
      <c r="ALV110" s="253"/>
      <c r="ALW110" s="253"/>
      <c r="ALX110" s="253"/>
      <c r="ALY110" s="253"/>
      <c r="ALZ110" s="253"/>
      <c r="AMA110" s="253"/>
      <c r="AMB110" s="253"/>
      <c r="AMC110" s="253"/>
      <c r="AMD110" s="253"/>
      <c r="AME110" s="253"/>
      <c r="AMF110" s="253"/>
      <c r="AMG110" s="253"/>
      <c r="AMH110" s="253"/>
      <c r="AMI110" s="253"/>
      <c r="AMJ110" s="253"/>
    </row>
    <row r="111" spans="1:1024" s="252" customFormat="1" ht="11.25">
      <c r="A111" s="264" t="s">
        <v>220</v>
      </c>
      <c r="B111" s="273" t="e">
        <f>B108+B109-B110</f>
        <v>#DIV/0!</v>
      </c>
      <c r="C111" s="273" t="e">
        <f>C108+C109-C110</f>
        <v>#DIV/0!</v>
      </c>
      <c r="D111" s="273" t="e">
        <f>D108+D109-D110</f>
        <v>#DIV/0!</v>
      </c>
      <c r="F111" s="253"/>
      <c r="G111" s="253"/>
      <c r="H111" s="253"/>
      <c r="I111" s="253"/>
      <c r="J111" s="253"/>
      <c r="K111" s="253"/>
      <c r="L111" s="253"/>
      <c r="M111" s="253"/>
      <c r="N111" s="253"/>
      <c r="O111" s="253"/>
      <c r="P111" s="253"/>
      <c r="Q111" s="253"/>
      <c r="R111" s="253"/>
      <c r="S111" s="253"/>
      <c r="T111" s="253"/>
      <c r="U111" s="253"/>
      <c r="V111" s="253"/>
      <c r="W111" s="253"/>
      <c r="X111" s="253"/>
      <c r="Y111" s="253"/>
      <c r="Z111" s="253"/>
      <c r="AA111" s="253"/>
      <c r="AB111" s="253"/>
      <c r="AC111" s="253"/>
      <c r="AD111" s="253"/>
      <c r="AE111" s="253"/>
      <c r="AF111" s="253"/>
      <c r="AG111" s="253"/>
      <c r="AH111" s="253"/>
      <c r="AI111" s="253"/>
      <c r="AJ111" s="253"/>
      <c r="AK111" s="253"/>
      <c r="AL111" s="253"/>
      <c r="AM111" s="253"/>
      <c r="AN111" s="253"/>
      <c r="AO111" s="253"/>
      <c r="AP111" s="253"/>
      <c r="AQ111" s="253"/>
      <c r="AR111" s="253"/>
      <c r="AS111" s="253"/>
      <c r="AT111" s="253"/>
      <c r="AU111" s="253"/>
      <c r="AV111" s="253"/>
      <c r="AW111" s="253"/>
      <c r="AX111" s="253"/>
      <c r="AY111" s="253"/>
      <c r="AZ111" s="253"/>
      <c r="BA111" s="253"/>
      <c r="BB111" s="253"/>
      <c r="BC111" s="253"/>
      <c r="BD111" s="253"/>
      <c r="BE111" s="253"/>
      <c r="BF111" s="253"/>
      <c r="BG111" s="253"/>
      <c r="BH111" s="253"/>
      <c r="BI111" s="253"/>
      <c r="BJ111" s="253"/>
      <c r="BK111" s="253"/>
      <c r="BL111" s="253"/>
      <c r="BM111" s="253"/>
      <c r="BN111" s="253"/>
      <c r="BO111" s="253"/>
      <c r="BP111" s="253"/>
      <c r="BQ111" s="253"/>
      <c r="BR111" s="253"/>
      <c r="BS111" s="253"/>
      <c r="BT111" s="253"/>
      <c r="BU111" s="253"/>
      <c r="BV111" s="253"/>
      <c r="BW111" s="253"/>
      <c r="BX111" s="253"/>
      <c r="BY111" s="253"/>
      <c r="BZ111" s="253"/>
      <c r="CA111" s="253"/>
      <c r="CB111" s="253"/>
      <c r="CC111" s="253"/>
      <c r="CD111" s="253"/>
      <c r="CE111" s="253"/>
      <c r="CF111" s="253"/>
      <c r="CG111" s="253"/>
      <c r="CH111" s="253"/>
      <c r="CI111" s="253"/>
      <c r="CJ111" s="253"/>
      <c r="CK111" s="253"/>
      <c r="CL111" s="253"/>
      <c r="CM111" s="253"/>
      <c r="CN111" s="253"/>
      <c r="CO111" s="253"/>
      <c r="CP111" s="253"/>
      <c r="CQ111" s="253"/>
      <c r="CR111" s="253"/>
      <c r="CS111" s="253"/>
      <c r="CT111" s="253"/>
      <c r="CU111" s="253"/>
      <c r="CV111" s="253"/>
      <c r="CW111" s="253"/>
      <c r="CX111" s="253"/>
      <c r="CY111" s="253"/>
      <c r="CZ111" s="253"/>
      <c r="DA111" s="253"/>
      <c r="DB111" s="253"/>
      <c r="DC111" s="253"/>
      <c r="DD111" s="253"/>
      <c r="DE111" s="253"/>
      <c r="DF111" s="253"/>
      <c r="DG111" s="253"/>
      <c r="DH111" s="253"/>
      <c r="DI111" s="253"/>
      <c r="DJ111" s="253"/>
      <c r="DK111" s="253"/>
      <c r="DL111" s="253"/>
      <c r="DM111" s="253"/>
      <c r="DN111" s="253"/>
      <c r="DO111" s="253"/>
      <c r="DP111" s="253"/>
      <c r="DQ111" s="253"/>
      <c r="DR111" s="253"/>
      <c r="DS111" s="253"/>
      <c r="DT111" s="253"/>
      <c r="DU111" s="253"/>
      <c r="DV111" s="253"/>
      <c r="DW111" s="253"/>
      <c r="DX111" s="253"/>
      <c r="DY111" s="253"/>
      <c r="DZ111" s="253"/>
      <c r="EA111" s="253"/>
      <c r="EB111" s="253"/>
      <c r="EC111" s="253"/>
      <c r="ED111" s="253"/>
      <c r="EE111" s="253"/>
      <c r="EF111" s="253"/>
      <c r="EG111" s="253"/>
      <c r="EH111" s="253"/>
      <c r="EI111" s="253"/>
      <c r="EJ111" s="253"/>
      <c r="EK111" s="253"/>
      <c r="EL111" s="253"/>
      <c r="EM111" s="253"/>
      <c r="EN111" s="253"/>
      <c r="EO111" s="253"/>
      <c r="EP111" s="253"/>
      <c r="EQ111" s="253"/>
      <c r="ER111" s="253"/>
      <c r="ES111" s="253"/>
      <c r="ET111" s="253"/>
      <c r="EU111" s="253"/>
      <c r="EV111" s="253"/>
      <c r="EW111" s="253"/>
      <c r="EX111" s="253"/>
      <c r="EY111" s="253"/>
      <c r="EZ111" s="253"/>
      <c r="FA111" s="253"/>
      <c r="FB111" s="253"/>
      <c r="FC111" s="253"/>
      <c r="FD111" s="253"/>
      <c r="FE111" s="253"/>
      <c r="FF111" s="253"/>
      <c r="FG111" s="253"/>
      <c r="FH111" s="253"/>
      <c r="FI111" s="253"/>
      <c r="FJ111" s="253"/>
      <c r="FK111" s="253"/>
      <c r="FL111" s="253"/>
      <c r="FM111" s="253"/>
      <c r="FN111" s="253"/>
      <c r="FO111" s="253"/>
      <c r="FP111" s="253"/>
      <c r="FQ111" s="253"/>
      <c r="FR111" s="253"/>
      <c r="FS111" s="253"/>
      <c r="FT111" s="253"/>
      <c r="FU111" s="253"/>
      <c r="FV111" s="253"/>
      <c r="FW111" s="253"/>
      <c r="FX111" s="253"/>
      <c r="FY111" s="253"/>
      <c r="FZ111" s="253"/>
      <c r="GA111" s="253"/>
      <c r="GB111" s="253"/>
      <c r="GC111" s="253"/>
      <c r="GD111" s="253"/>
      <c r="GE111" s="253"/>
      <c r="GF111" s="253"/>
      <c r="GG111" s="253"/>
      <c r="GH111" s="253"/>
      <c r="GI111" s="253"/>
      <c r="GJ111" s="253"/>
      <c r="GK111" s="253"/>
      <c r="GL111" s="253"/>
      <c r="GM111" s="253"/>
      <c r="GN111" s="253"/>
      <c r="GO111" s="253"/>
      <c r="GP111" s="253"/>
      <c r="GQ111" s="253"/>
      <c r="GR111" s="253"/>
      <c r="GS111" s="253"/>
      <c r="GT111" s="253"/>
      <c r="GU111" s="253"/>
      <c r="GV111" s="253"/>
      <c r="GW111" s="253"/>
      <c r="GX111" s="253"/>
      <c r="GY111" s="253"/>
      <c r="GZ111" s="253"/>
      <c r="HA111" s="253"/>
      <c r="HB111" s="253"/>
      <c r="HC111" s="253"/>
      <c r="HD111" s="253"/>
      <c r="HE111" s="253"/>
      <c r="HF111" s="253"/>
      <c r="HG111" s="253"/>
      <c r="HH111" s="253"/>
      <c r="HI111" s="253"/>
      <c r="HJ111" s="253"/>
      <c r="HK111" s="253"/>
      <c r="HL111" s="253"/>
      <c r="HM111" s="253"/>
      <c r="HN111" s="253"/>
      <c r="HO111" s="253"/>
      <c r="HP111" s="253"/>
      <c r="HQ111" s="253"/>
      <c r="HR111" s="253"/>
      <c r="HS111" s="253"/>
      <c r="HT111" s="253"/>
      <c r="HU111" s="253"/>
      <c r="HV111" s="253"/>
      <c r="HW111" s="253"/>
      <c r="HX111" s="253"/>
      <c r="HY111" s="253"/>
      <c r="HZ111" s="253"/>
      <c r="IA111" s="253"/>
      <c r="IB111" s="253"/>
      <c r="IC111" s="253"/>
      <c r="ID111" s="253"/>
      <c r="IE111" s="253"/>
      <c r="IF111" s="253"/>
      <c r="IG111" s="253"/>
      <c r="IH111" s="253"/>
      <c r="II111" s="253"/>
      <c r="IJ111" s="253"/>
      <c r="IK111" s="253"/>
      <c r="IL111" s="253"/>
      <c r="IM111" s="253"/>
      <c r="IN111" s="253"/>
      <c r="IO111" s="253"/>
      <c r="IP111" s="253"/>
      <c r="IQ111" s="253"/>
      <c r="IR111" s="253"/>
      <c r="IS111" s="253"/>
      <c r="IT111" s="253"/>
      <c r="IU111" s="253"/>
      <c r="IV111" s="253"/>
      <c r="IW111" s="253"/>
      <c r="IX111" s="253"/>
      <c r="IY111" s="253"/>
      <c r="IZ111" s="253"/>
      <c r="JA111" s="253"/>
      <c r="JB111" s="253"/>
      <c r="JC111" s="253"/>
      <c r="JD111" s="253"/>
      <c r="JE111" s="253"/>
      <c r="JF111" s="253"/>
      <c r="JG111" s="253"/>
      <c r="JH111" s="253"/>
      <c r="JI111" s="253"/>
      <c r="JJ111" s="253"/>
      <c r="JK111" s="253"/>
      <c r="JL111" s="253"/>
      <c r="JM111" s="253"/>
      <c r="JN111" s="253"/>
      <c r="JO111" s="253"/>
      <c r="JP111" s="253"/>
      <c r="JQ111" s="253"/>
      <c r="JR111" s="253"/>
      <c r="JS111" s="253"/>
      <c r="JT111" s="253"/>
      <c r="JU111" s="253"/>
      <c r="JV111" s="253"/>
      <c r="JW111" s="253"/>
      <c r="JX111" s="253"/>
      <c r="JY111" s="253"/>
      <c r="JZ111" s="253"/>
      <c r="KA111" s="253"/>
      <c r="KB111" s="253"/>
      <c r="KC111" s="253"/>
      <c r="KD111" s="253"/>
      <c r="KE111" s="253"/>
      <c r="KF111" s="253"/>
      <c r="KG111" s="253"/>
      <c r="KH111" s="253"/>
      <c r="KI111" s="253"/>
      <c r="KJ111" s="253"/>
      <c r="KK111" s="253"/>
      <c r="KL111" s="253"/>
      <c r="KM111" s="253"/>
      <c r="KN111" s="253"/>
      <c r="KO111" s="253"/>
      <c r="KP111" s="253"/>
      <c r="KQ111" s="253"/>
      <c r="KR111" s="253"/>
      <c r="KS111" s="253"/>
      <c r="KT111" s="253"/>
      <c r="KU111" s="253"/>
      <c r="KV111" s="253"/>
      <c r="KW111" s="253"/>
      <c r="KX111" s="253"/>
      <c r="KY111" s="253"/>
      <c r="KZ111" s="253"/>
      <c r="LA111" s="253"/>
      <c r="LB111" s="253"/>
      <c r="LC111" s="253"/>
      <c r="LD111" s="253"/>
      <c r="LE111" s="253"/>
      <c r="LF111" s="253"/>
      <c r="LG111" s="253"/>
      <c r="LH111" s="253"/>
      <c r="LI111" s="253"/>
      <c r="LJ111" s="253"/>
      <c r="LK111" s="253"/>
      <c r="LL111" s="253"/>
      <c r="LM111" s="253"/>
      <c r="LN111" s="253"/>
      <c r="LO111" s="253"/>
      <c r="LP111" s="253"/>
      <c r="LQ111" s="253"/>
      <c r="LR111" s="253"/>
      <c r="LS111" s="253"/>
      <c r="LT111" s="253"/>
      <c r="LU111" s="253"/>
      <c r="LV111" s="253"/>
      <c r="LW111" s="253"/>
      <c r="LX111" s="253"/>
      <c r="LY111" s="253"/>
      <c r="LZ111" s="253"/>
      <c r="MA111" s="253"/>
      <c r="MB111" s="253"/>
      <c r="MC111" s="253"/>
      <c r="MD111" s="253"/>
      <c r="ME111" s="253"/>
      <c r="MF111" s="253"/>
      <c r="MG111" s="253"/>
      <c r="MH111" s="253"/>
      <c r="MI111" s="253"/>
      <c r="MJ111" s="253"/>
      <c r="MK111" s="253"/>
      <c r="ML111" s="253"/>
      <c r="MM111" s="253"/>
      <c r="MN111" s="253"/>
      <c r="MO111" s="253"/>
      <c r="MP111" s="253"/>
      <c r="MQ111" s="253"/>
      <c r="MR111" s="253"/>
      <c r="MS111" s="253"/>
      <c r="MT111" s="253"/>
      <c r="MU111" s="253"/>
      <c r="MV111" s="253"/>
      <c r="MW111" s="253"/>
      <c r="MX111" s="253"/>
      <c r="MY111" s="253"/>
      <c r="MZ111" s="253"/>
      <c r="NA111" s="253"/>
      <c r="NB111" s="253"/>
      <c r="NC111" s="253"/>
      <c r="ND111" s="253"/>
      <c r="NE111" s="253"/>
      <c r="NF111" s="253"/>
      <c r="NG111" s="253"/>
      <c r="NH111" s="253"/>
      <c r="NI111" s="253"/>
      <c r="NJ111" s="253"/>
      <c r="NK111" s="253"/>
      <c r="NL111" s="253"/>
      <c r="NM111" s="253"/>
      <c r="NN111" s="253"/>
      <c r="NO111" s="253"/>
      <c r="NP111" s="253"/>
      <c r="NQ111" s="253"/>
      <c r="NR111" s="253"/>
      <c r="NS111" s="253"/>
      <c r="NT111" s="253"/>
      <c r="NU111" s="253"/>
      <c r="NV111" s="253"/>
      <c r="NW111" s="253"/>
      <c r="NX111" s="253"/>
      <c r="NY111" s="253"/>
      <c r="NZ111" s="253"/>
      <c r="OA111" s="253"/>
      <c r="OB111" s="253"/>
      <c r="OC111" s="253"/>
      <c r="OD111" s="253"/>
      <c r="OE111" s="253"/>
      <c r="OF111" s="253"/>
      <c r="OG111" s="253"/>
      <c r="OH111" s="253"/>
      <c r="OI111" s="253"/>
      <c r="OJ111" s="253"/>
      <c r="OK111" s="253"/>
      <c r="OL111" s="253"/>
      <c r="OM111" s="253"/>
      <c r="ON111" s="253"/>
      <c r="OO111" s="253"/>
      <c r="OP111" s="253"/>
      <c r="OQ111" s="253"/>
      <c r="OR111" s="253"/>
      <c r="OS111" s="253"/>
      <c r="OT111" s="253"/>
      <c r="OU111" s="253"/>
      <c r="OV111" s="253"/>
      <c r="OW111" s="253"/>
      <c r="OX111" s="253"/>
      <c r="OY111" s="253"/>
      <c r="OZ111" s="253"/>
      <c r="PA111" s="253"/>
      <c r="PB111" s="253"/>
      <c r="PC111" s="253"/>
      <c r="PD111" s="253"/>
      <c r="PE111" s="253"/>
      <c r="PF111" s="253"/>
      <c r="PG111" s="253"/>
      <c r="PH111" s="253"/>
      <c r="PI111" s="253"/>
      <c r="PJ111" s="253"/>
      <c r="PK111" s="253"/>
      <c r="PL111" s="253"/>
      <c r="PM111" s="253"/>
      <c r="PN111" s="253"/>
      <c r="PO111" s="253"/>
      <c r="PP111" s="253"/>
      <c r="PQ111" s="253"/>
      <c r="PR111" s="253"/>
      <c r="PS111" s="253"/>
      <c r="PT111" s="253"/>
      <c r="PU111" s="253"/>
      <c r="PV111" s="253"/>
      <c r="PW111" s="253"/>
      <c r="PX111" s="253"/>
      <c r="PY111" s="253"/>
      <c r="PZ111" s="253"/>
      <c r="QA111" s="253"/>
      <c r="QB111" s="253"/>
      <c r="QC111" s="253"/>
      <c r="QD111" s="253"/>
      <c r="QE111" s="253"/>
      <c r="QF111" s="253"/>
      <c r="QG111" s="253"/>
      <c r="QH111" s="253"/>
      <c r="QI111" s="253"/>
      <c r="QJ111" s="253"/>
      <c r="QK111" s="253"/>
      <c r="QL111" s="253"/>
      <c r="QM111" s="253"/>
      <c r="QN111" s="253"/>
      <c r="QO111" s="253"/>
      <c r="QP111" s="253"/>
      <c r="QQ111" s="253"/>
      <c r="QR111" s="253"/>
      <c r="QS111" s="253"/>
      <c r="QT111" s="253"/>
      <c r="QU111" s="253"/>
      <c r="QV111" s="253"/>
      <c r="QW111" s="253"/>
      <c r="QX111" s="253"/>
      <c r="QY111" s="253"/>
      <c r="QZ111" s="253"/>
      <c r="RA111" s="253"/>
      <c r="RB111" s="253"/>
      <c r="RC111" s="253"/>
      <c r="RD111" s="253"/>
      <c r="RE111" s="253"/>
      <c r="RF111" s="253"/>
      <c r="RG111" s="253"/>
      <c r="RH111" s="253"/>
      <c r="RI111" s="253"/>
      <c r="RJ111" s="253"/>
      <c r="RK111" s="253"/>
      <c r="RL111" s="253"/>
      <c r="RM111" s="253"/>
      <c r="RN111" s="253"/>
      <c r="RO111" s="253"/>
      <c r="RP111" s="253"/>
      <c r="RQ111" s="253"/>
      <c r="RR111" s="253"/>
      <c r="RS111" s="253"/>
      <c r="RT111" s="253"/>
      <c r="RU111" s="253"/>
      <c r="RV111" s="253"/>
      <c r="RW111" s="253"/>
      <c r="RX111" s="253"/>
      <c r="RY111" s="253"/>
      <c r="RZ111" s="253"/>
      <c r="SA111" s="253"/>
      <c r="SB111" s="253"/>
      <c r="SC111" s="253"/>
      <c r="SD111" s="253"/>
      <c r="SE111" s="253"/>
      <c r="SF111" s="253"/>
      <c r="SG111" s="253"/>
      <c r="SH111" s="253"/>
      <c r="SI111" s="253"/>
      <c r="SJ111" s="253"/>
      <c r="SK111" s="253"/>
      <c r="SL111" s="253"/>
      <c r="SM111" s="253"/>
      <c r="SN111" s="253"/>
      <c r="SO111" s="253"/>
      <c r="SP111" s="253"/>
      <c r="SQ111" s="253"/>
      <c r="SR111" s="253"/>
      <c r="SS111" s="253"/>
      <c r="ST111" s="253"/>
      <c r="SU111" s="253"/>
      <c r="SV111" s="253"/>
      <c r="SW111" s="253"/>
      <c r="SX111" s="253"/>
      <c r="SY111" s="253"/>
      <c r="SZ111" s="253"/>
      <c r="TA111" s="253"/>
      <c r="TB111" s="253"/>
      <c r="TC111" s="253"/>
      <c r="TD111" s="253"/>
      <c r="TE111" s="253"/>
      <c r="TF111" s="253"/>
      <c r="TG111" s="253"/>
      <c r="TH111" s="253"/>
      <c r="TI111" s="253"/>
      <c r="TJ111" s="253"/>
      <c r="TK111" s="253"/>
      <c r="TL111" s="253"/>
      <c r="TM111" s="253"/>
      <c r="TN111" s="253"/>
      <c r="TO111" s="253"/>
      <c r="TP111" s="253"/>
      <c r="TQ111" s="253"/>
      <c r="TR111" s="253"/>
      <c r="TS111" s="253"/>
      <c r="TT111" s="253"/>
      <c r="TU111" s="253"/>
      <c r="TV111" s="253"/>
      <c r="TW111" s="253"/>
      <c r="TX111" s="253"/>
      <c r="TY111" s="253"/>
      <c r="TZ111" s="253"/>
      <c r="UA111" s="253"/>
      <c r="UB111" s="253"/>
      <c r="UC111" s="253"/>
      <c r="UD111" s="253"/>
      <c r="UE111" s="253"/>
      <c r="UF111" s="253"/>
      <c r="UG111" s="253"/>
      <c r="UH111" s="253"/>
      <c r="UI111" s="253"/>
      <c r="UJ111" s="253"/>
      <c r="UK111" s="253"/>
      <c r="UL111" s="253"/>
      <c r="UM111" s="253"/>
      <c r="UN111" s="253"/>
      <c r="UO111" s="253"/>
      <c r="UP111" s="253"/>
      <c r="UQ111" s="253"/>
      <c r="UR111" s="253"/>
      <c r="US111" s="253"/>
      <c r="UT111" s="253"/>
      <c r="UU111" s="253"/>
      <c r="UV111" s="253"/>
      <c r="UW111" s="253"/>
      <c r="UX111" s="253"/>
      <c r="UY111" s="253"/>
      <c r="UZ111" s="253"/>
      <c r="VA111" s="253"/>
      <c r="VB111" s="253"/>
      <c r="VC111" s="253"/>
      <c r="VD111" s="253"/>
      <c r="VE111" s="253"/>
      <c r="VF111" s="253"/>
      <c r="VG111" s="253"/>
      <c r="VH111" s="253"/>
      <c r="VI111" s="253"/>
      <c r="VJ111" s="253"/>
      <c r="VK111" s="253"/>
      <c r="VL111" s="253"/>
      <c r="VM111" s="253"/>
      <c r="VN111" s="253"/>
      <c r="VO111" s="253"/>
      <c r="VP111" s="253"/>
      <c r="VQ111" s="253"/>
      <c r="VR111" s="253"/>
      <c r="VS111" s="253"/>
      <c r="VT111" s="253"/>
      <c r="VU111" s="253"/>
      <c r="VV111" s="253"/>
      <c r="VW111" s="253"/>
      <c r="VX111" s="253"/>
      <c r="VY111" s="253"/>
      <c r="VZ111" s="253"/>
      <c r="WA111" s="253"/>
      <c r="WB111" s="253"/>
      <c r="WC111" s="253"/>
      <c r="WD111" s="253"/>
      <c r="WE111" s="253"/>
      <c r="WF111" s="253"/>
      <c r="WG111" s="253"/>
      <c r="WH111" s="253"/>
      <c r="WI111" s="253"/>
      <c r="WJ111" s="253"/>
      <c r="WK111" s="253"/>
      <c r="WL111" s="253"/>
      <c r="WM111" s="253"/>
      <c r="WN111" s="253"/>
      <c r="WO111" s="253"/>
      <c r="WP111" s="253"/>
      <c r="WQ111" s="253"/>
      <c r="WR111" s="253"/>
      <c r="WS111" s="253"/>
      <c r="WT111" s="253"/>
      <c r="WU111" s="253"/>
      <c r="WV111" s="253"/>
      <c r="WW111" s="253"/>
      <c r="WX111" s="253"/>
      <c r="WY111" s="253"/>
      <c r="WZ111" s="253"/>
      <c r="XA111" s="253"/>
      <c r="XB111" s="253"/>
      <c r="XC111" s="253"/>
      <c r="XD111" s="253"/>
      <c r="XE111" s="253"/>
      <c r="XF111" s="253"/>
      <c r="XG111" s="253"/>
      <c r="XH111" s="253"/>
      <c r="XI111" s="253"/>
      <c r="XJ111" s="253"/>
      <c r="XK111" s="253"/>
      <c r="XL111" s="253"/>
      <c r="XM111" s="253"/>
      <c r="XN111" s="253"/>
      <c r="XO111" s="253"/>
      <c r="XP111" s="253"/>
      <c r="XQ111" s="253"/>
      <c r="XR111" s="253"/>
      <c r="XS111" s="253"/>
      <c r="XT111" s="253"/>
      <c r="XU111" s="253"/>
      <c r="XV111" s="253"/>
      <c r="XW111" s="253"/>
      <c r="XX111" s="253"/>
      <c r="XY111" s="253"/>
      <c r="XZ111" s="253"/>
      <c r="YA111" s="253"/>
      <c r="YB111" s="253"/>
      <c r="YC111" s="253"/>
      <c r="YD111" s="253"/>
      <c r="YE111" s="253"/>
      <c r="YF111" s="253"/>
      <c r="YG111" s="253"/>
      <c r="YH111" s="253"/>
      <c r="YI111" s="253"/>
      <c r="YJ111" s="253"/>
      <c r="YK111" s="253"/>
      <c r="YL111" s="253"/>
      <c r="YM111" s="253"/>
      <c r="YN111" s="253"/>
      <c r="YO111" s="253"/>
      <c r="YP111" s="253"/>
      <c r="YQ111" s="253"/>
      <c r="YR111" s="253"/>
      <c r="YS111" s="253"/>
      <c r="YT111" s="253"/>
      <c r="YU111" s="253"/>
      <c r="YV111" s="253"/>
      <c r="YW111" s="253"/>
      <c r="YX111" s="253"/>
      <c r="YY111" s="253"/>
      <c r="YZ111" s="253"/>
      <c r="ZA111" s="253"/>
      <c r="ZB111" s="253"/>
      <c r="ZC111" s="253"/>
      <c r="ZD111" s="253"/>
      <c r="ZE111" s="253"/>
      <c r="ZF111" s="253"/>
      <c r="ZG111" s="253"/>
      <c r="ZH111" s="253"/>
      <c r="ZI111" s="253"/>
      <c r="ZJ111" s="253"/>
      <c r="ZK111" s="253"/>
      <c r="ZL111" s="253"/>
      <c r="ZM111" s="253"/>
      <c r="ZN111" s="253"/>
      <c r="ZO111" s="253"/>
      <c r="ZP111" s="253"/>
      <c r="ZQ111" s="253"/>
      <c r="ZR111" s="253"/>
      <c r="ZS111" s="253"/>
      <c r="ZT111" s="253"/>
      <c r="ZU111" s="253"/>
      <c r="ZV111" s="253"/>
      <c r="ZW111" s="253"/>
      <c r="ZX111" s="253"/>
      <c r="ZY111" s="253"/>
      <c r="ZZ111" s="253"/>
      <c r="AAA111" s="253"/>
      <c r="AAB111" s="253"/>
      <c r="AAC111" s="253"/>
      <c r="AAD111" s="253"/>
      <c r="AAE111" s="253"/>
      <c r="AAF111" s="253"/>
      <c r="AAG111" s="253"/>
      <c r="AAH111" s="253"/>
      <c r="AAI111" s="253"/>
      <c r="AAJ111" s="253"/>
      <c r="AAK111" s="253"/>
      <c r="AAL111" s="253"/>
      <c r="AAM111" s="253"/>
      <c r="AAN111" s="253"/>
      <c r="AAO111" s="253"/>
      <c r="AAP111" s="253"/>
      <c r="AAQ111" s="253"/>
      <c r="AAR111" s="253"/>
      <c r="AAS111" s="253"/>
      <c r="AAT111" s="253"/>
      <c r="AAU111" s="253"/>
      <c r="AAV111" s="253"/>
      <c r="AAW111" s="253"/>
      <c r="AAX111" s="253"/>
      <c r="AAY111" s="253"/>
      <c r="AAZ111" s="253"/>
      <c r="ABA111" s="253"/>
      <c r="ABB111" s="253"/>
      <c r="ABC111" s="253"/>
      <c r="ABD111" s="253"/>
      <c r="ABE111" s="253"/>
      <c r="ABF111" s="253"/>
      <c r="ABG111" s="253"/>
      <c r="ABH111" s="253"/>
      <c r="ABI111" s="253"/>
      <c r="ABJ111" s="253"/>
      <c r="ABK111" s="253"/>
      <c r="ABL111" s="253"/>
      <c r="ABM111" s="253"/>
      <c r="ABN111" s="253"/>
      <c r="ABO111" s="253"/>
      <c r="ABP111" s="253"/>
      <c r="ABQ111" s="253"/>
      <c r="ABR111" s="253"/>
      <c r="ABS111" s="253"/>
      <c r="ABT111" s="253"/>
      <c r="ABU111" s="253"/>
      <c r="ABV111" s="253"/>
      <c r="ABW111" s="253"/>
      <c r="ABX111" s="253"/>
      <c r="ABY111" s="253"/>
      <c r="ABZ111" s="253"/>
      <c r="ACA111" s="253"/>
      <c r="ACB111" s="253"/>
      <c r="ACC111" s="253"/>
      <c r="ACD111" s="253"/>
      <c r="ACE111" s="253"/>
      <c r="ACF111" s="253"/>
      <c r="ACG111" s="253"/>
      <c r="ACH111" s="253"/>
      <c r="ACI111" s="253"/>
      <c r="ACJ111" s="253"/>
      <c r="ACK111" s="253"/>
      <c r="ACL111" s="253"/>
      <c r="ACM111" s="253"/>
      <c r="ACN111" s="253"/>
      <c r="ACO111" s="253"/>
      <c r="ACP111" s="253"/>
      <c r="ACQ111" s="253"/>
      <c r="ACR111" s="253"/>
      <c r="ACS111" s="253"/>
      <c r="ACT111" s="253"/>
      <c r="ACU111" s="253"/>
      <c r="ACV111" s="253"/>
      <c r="ACW111" s="253"/>
      <c r="ACX111" s="253"/>
      <c r="ACY111" s="253"/>
      <c r="ACZ111" s="253"/>
      <c r="ADA111" s="253"/>
      <c r="ADB111" s="253"/>
      <c r="ADC111" s="253"/>
      <c r="ADD111" s="253"/>
      <c r="ADE111" s="253"/>
      <c r="ADF111" s="253"/>
      <c r="ADG111" s="253"/>
      <c r="ADH111" s="253"/>
      <c r="ADI111" s="253"/>
      <c r="ADJ111" s="253"/>
      <c r="ADK111" s="253"/>
      <c r="ADL111" s="253"/>
      <c r="ADM111" s="253"/>
      <c r="ADN111" s="253"/>
      <c r="ADO111" s="253"/>
      <c r="ADP111" s="253"/>
      <c r="ADQ111" s="253"/>
      <c r="ADR111" s="253"/>
      <c r="ADS111" s="253"/>
      <c r="ADT111" s="253"/>
      <c r="ADU111" s="253"/>
      <c r="ADV111" s="253"/>
      <c r="ADW111" s="253"/>
      <c r="ADX111" s="253"/>
      <c r="ADY111" s="253"/>
      <c r="ADZ111" s="253"/>
      <c r="AEA111" s="253"/>
      <c r="AEB111" s="253"/>
      <c r="AEC111" s="253"/>
      <c r="AED111" s="253"/>
      <c r="AEE111" s="253"/>
      <c r="AEF111" s="253"/>
      <c r="AEG111" s="253"/>
      <c r="AEH111" s="253"/>
      <c r="AEI111" s="253"/>
      <c r="AEJ111" s="253"/>
      <c r="AEK111" s="253"/>
      <c r="AEL111" s="253"/>
      <c r="AEM111" s="253"/>
      <c r="AEN111" s="253"/>
      <c r="AEO111" s="253"/>
      <c r="AEP111" s="253"/>
      <c r="AEQ111" s="253"/>
      <c r="AER111" s="253"/>
      <c r="AES111" s="253"/>
      <c r="AET111" s="253"/>
      <c r="AEU111" s="253"/>
      <c r="AEV111" s="253"/>
      <c r="AEW111" s="253"/>
      <c r="AEX111" s="253"/>
      <c r="AEY111" s="253"/>
      <c r="AEZ111" s="253"/>
      <c r="AFA111" s="253"/>
      <c r="AFB111" s="253"/>
      <c r="AFC111" s="253"/>
      <c r="AFD111" s="253"/>
      <c r="AFE111" s="253"/>
      <c r="AFF111" s="253"/>
      <c r="AFG111" s="253"/>
      <c r="AFH111" s="253"/>
      <c r="AFI111" s="253"/>
      <c r="AFJ111" s="253"/>
      <c r="AFK111" s="253"/>
      <c r="AFL111" s="253"/>
      <c r="AFM111" s="253"/>
      <c r="AFN111" s="253"/>
      <c r="AFO111" s="253"/>
      <c r="AFP111" s="253"/>
      <c r="AFQ111" s="253"/>
      <c r="AFR111" s="253"/>
      <c r="AFS111" s="253"/>
      <c r="AFT111" s="253"/>
      <c r="AFU111" s="253"/>
      <c r="AFV111" s="253"/>
      <c r="AFW111" s="253"/>
      <c r="AFX111" s="253"/>
      <c r="AFY111" s="253"/>
      <c r="AFZ111" s="253"/>
      <c r="AGA111" s="253"/>
      <c r="AGB111" s="253"/>
      <c r="AGC111" s="253"/>
      <c r="AGD111" s="253"/>
      <c r="AGE111" s="253"/>
      <c r="AGF111" s="253"/>
      <c r="AGG111" s="253"/>
      <c r="AGH111" s="253"/>
      <c r="AGI111" s="253"/>
      <c r="AGJ111" s="253"/>
      <c r="AGK111" s="253"/>
      <c r="AGL111" s="253"/>
      <c r="AGM111" s="253"/>
      <c r="AGN111" s="253"/>
      <c r="AGO111" s="253"/>
      <c r="AGP111" s="253"/>
      <c r="AGQ111" s="253"/>
      <c r="AGR111" s="253"/>
      <c r="AGS111" s="253"/>
      <c r="AGT111" s="253"/>
      <c r="AGU111" s="253"/>
      <c r="AGV111" s="253"/>
      <c r="AGW111" s="253"/>
      <c r="AGX111" s="253"/>
      <c r="AGY111" s="253"/>
      <c r="AGZ111" s="253"/>
      <c r="AHA111" s="253"/>
      <c r="AHB111" s="253"/>
      <c r="AHC111" s="253"/>
      <c r="AHD111" s="253"/>
      <c r="AHE111" s="253"/>
      <c r="AHF111" s="253"/>
      <c r="AHG111" s="253"/>
      <c r="AHH111" s="253"/>
      <c r="AHI111" s="253"/>
      <c r="AHJ111" s="253"/>
      <c r="AHK111" s="253"/>
      <c r="AHL111" s="253"/>
      <c r="AHM111" s="253"/>
      <c r="AHN111" s="253"/>
      <c r="AHO111" s="253"/>
      <c r="AHP111" s="253"/>
      <c r="AHQ111" s="253"/>
      <c r="AHR111" s="253"/>
      <c r="AHS111" s="253"/>
      <c r="AHT111" s="253"/>
      <c r="AHU111" s="253"/>
      <c r="AHV111" s="253"/>
      <c r="AHW111" s="253"/>
      <c r="AHX111" s="253"/>
      <c r="AHY111" s="253"/>
      <c r="AHZ111" s="253"/>
      <c r="AIA111" s="253"/>
      <c r="AIB111" s="253"/>
      <c r="AIC111" s="253"/>
      <c r="AID111" s="253"/>
      <c r="AIE111" s="253"/>
      <c r="AIF111" s="253"/>
      <c r="AIG111" s="253"/>
      <c r="AIH111" s="253"/>
      <c r="AII111" s="253"/>
      <c r="AIJ111" s="253"/>
      <c r="AIK111" s="253"/>
      <c r="AIL111" s="253"/>
      <c r="AIM111" s="253"/>
      <c r="AIN111" s="253"/>
      <c r="AIO111" s="253"/>
      <c r="AIP111" s="253"/>
      <c r="AIQ111" s="253"/>
      <c r="AIR111" s="253"/>
      <c r="AIS111" s="253"/>
      <c r="AIT111" s="253"/>
      <c r="AIU111" s="253"/>
      <c r="AIV111" s="253"/>
      <c r="AIW111" s="253"/>
      <c r="AIX111" s="253"/>
      <c r="AIY111" s="253"/>
      <c r="AIZ111" s="253"/>
      <c r="AJA111" s="253"/>
      <c r="AJB111" s="253"/>
      <c r="AJC111" s="253"/>
      <c r="AJD111" s="253"/>
      <c r="AJE111" s="253"/>
      <c r="AJF111" s="253"/>
      <c r="AJG111" s="253"/>
      <c r="AJH111" s="253"/>
      <c r="AJI111" s="253"/>
      <c r="AJJ111" s="253"/>
      <c r="AJK111" s="253"/>
      <c r="AJL111" s="253"/>
      <c r="AJM111" s="253"/>
      <c r="AJN111" s="253"/>
      <c r="AJO111" s="253"/>
      <c r="AJP111" s="253"/>
      <c r="AJQ111" s="253"/>
      <c r="AJR111" s="253"/>
      <c r="AJS111" s="253"/>
      <c r="AJT111" s="253"/>
      <c r="AJU111" s="253"/>
      <c r="AJV111" s="253"/>
      <c r="AJW111" s="253"/>
      <c r="AJX111" s="253"/>
      <c r="AJY111" s="253"/>
      <c r="AJZ111" s="253"/>
      <c r="AKA111" s="253"/>
      <c r="AKB111" s="253"/>
      <c r="AKC111" s="253"/>
      <c r="AKD111" s="253"/>
      <c r="AKE111" s="253"/>
      <c r="AKF111" s="253"/>
      <c r="AKG111" s="253"/>
      <c r="AKH111" s="253"/>
      <c r="AKI111" s="253"/>
      <c r="AKJ111" s="253"/>
      <c r="AKK111" s="253"/>
      <c r="AKL111" s="253"/>
      <c r="AKM111" s="253"/>
      <c r="AKN111" s="253"/>
      <c r="AKO111" s="253"/>
      <c r="AKP111" s="253"/>
      <c r="AKQ111" s="253"/>
      <c r="AKR111" s="253"/>
      <c r="AKS111" s="253"/>
      <c r="AKT111" s="253"/>
      <c r="AKU111" s="253"/>
      <c r="AKV111" s="253"/>
      <c r="AKW111" s="253"/>
      <c r="AKX111" s="253"/>
      <c r="AKY111" s="253"/>
      <c r="AKZ111" s="253"/>
      <c r="ALA111" s="253"/>
      <c r="ALB111" s="253"/>
      <c r="ALC111" s="253"/>
      <c r="ALD111" s="253"/>
      <c r="ALE111" s="253"/>
      <c r="ALF111" s="253"/>
      <c r="ALG111" s="253"/>
      <c r="ALH111" s="253"/>
      <c r="ALI111" s="253"/>
      <c r="ALJ111" s="253"/>
      <c r="ALK111" s="253"/>
      <c r="ALL111" s="253"/>
      <c r="ALM111" s="253"/>
      <c r="ALN111" s="253"/>
      <c r="ALO111" s="253"/>
      <c r="ALP111" s="253"/>
      <c r="ALQ111" s="253"/>
      <c r="ALR111" s="253"/>
      <c r="ALS111" s="253"/>
      <c r="ALT111" s="253"/>
      <c r="ALU111" s="253"/>
      <c r="ALV111" s="253"/>
      <c r="ALW111" s="253"/>
      <c r="ALX111" s="253"/>
      <c r="ALY111" s="253"/>
      <c r="ALZ111" s="253"/>
      <c r="AMA111" s="253"/>
      <c r="AMB111" s="253"/>
      <c r="AMC111" s="253"/>
      <c r="AMD111" s="253"/>
      <c r="AME111" s="253"/>
      <c r="AMF111" s="253"/>
      <c r="AMG111" s="253"/>
      <c r="AMH111" s="253"/>
      <c r="AMI111" s="253"/>
      <c r="AMJ111" s="253"/>
    </row>
    <row r="112" spans="1:1024" s="252" customFormat="1" ht="11.25">
      <c r="A112" s="264" t="s">
        <v>2003</v>
      </c>
      <c r="B112" s="273">
        <f>B82-B64</f>
        <v>0</v>
      </c>
      <c r="C112" s="273">
        <f>C82-C64</f>
        <v>0</v>
      </c>
      <c r="D112" s="273">
        <f>D82-D64</f>
        <v>0</v>
      </c>
      <c r="F112" s="253"/>
      <c r="G112" s="253"/>
      <c r="H112" s="253"/>
      <c r="I112" s="253"/>
      <c r="J112" s="253"/>
      <c r="K112" s="253"/>
      <c r="L112" s="253"/>
      <c r="M112" s="253"/>
      <c r="N112" s="253"/>
      <c r="O112" s="253"/>
      <c r="P112" s="253"/>
      <c r="Q112" s="253"/>
      <c r="R112" s="253"/>
      <c r="S112" s="253"/>
      <c r="T112" s="253"/>
      <c r="U112" s="253"/>
      <c r="V112" s="253"/>
      <c r="W112" s="253"/>
      <c r="X112" s="253"/>
      <c r="Y112" s="253"/>
      <c r="Z112" s="253"/>
      <c r="AA112" s="253"/>
      <c r="AB112" s="253"/>
      <c r="AC112" s="253"/>
      <c r="AD112" s="253"/>
      <c r="AE112" s="253"/>
      <c r="AF112" s="253"/>
      <c r="AG112" s="253"/>
      <c r="AH112" s="253"/>
      <c r="AI112" s="253"/>
      <c r="AJ112" s="253"/>
      <c r="AK112" s="253"/>
      <c r="AL112" s="253"/>
      <c r="AM112" s="253"/>
      <c r="AN112" s="253"/>
      <c r="AO112" s="253"/>
      <c r="AP112" s="253"/>
      <c r="AQ112" s="253"/>
      <c r="AR112" s="253"/>
      <c r="AS112" s="253"/>
      <c r="AT112" s="253"/>
      <c r="AU112" s="253"/>
      <c r="AV112" s="253"/>
      <c r="AW112" s="253"/>
      <c r="AX112" s="253"/>
      <c r="AY112" s="253"/>
      <c r="AZ112" s="253"/>
      <c r="BA112" s="253"/>
      <c r="BB112" s="253"/>
      <c r="BC112" s="253"/>
      <c r="BD112" s="253"/>
      <c r="BE112" s="253"/>
      <c r="BF112" s="253"/>
      <c r="BG112" s="253"/>
      <c r="BH112" s="253"/>
      <c r="BI112" s="253"/>
      <c r="BJ112" s="253"/>
      <c r="BK112" s="253"/>
      <c r="BL112" s="253"/>
      <c r="BM112" s="253"/>
      <c r="BN112" s="253"/>
      <c r="BO112" s="253"/>
      <c r="BP112" s="253"/>
      <c r="BQ112" s="253"/>
      <c r="BR112" s="253"/>
      <c r="BS112" s="253"/>
      <c r="BT112" s="253"/>
      <c r="BU112" s="253"/>
      <c r="BV112" s="253"/>
      <c r="BW112" s="253"/>
      <c r="BX112" s="253"/>
      <c r="BY112" s="253"/>
      <c r="BZ112" s="253"/>
      <c r="CA112" s="253"/>
      <c r="CB112" s="253"/>
      <c r="CC112" s="253"/>
      <c r="CD112" s="253"/>
      <c r="CE112" s="253"/>
      <c r="CF112" s="253"/>
      <c r="CG112" s="253"/>
      <c r="CH112" s="253"/>
      <c r="CI112" s="253"/>
      <c r="CJ112" s="253"/>
      <c r="CK112" s="253"/>
      <c r="CL112" s="253"/>
      <c r="CM112" s="253"/>
      <c r="CN112" s="253"/>
      <c r="CO112" s="253"/>
      <c r="CP112" s="253"/>
      <c r="CQ112" s="253"/>
      <c r="CR112" s="253"/>
      <c r="CS112" s="253"/>
      <c r="CT112" s="253"/>
      <c r="CU112" s="253"/>
      <c r="CV112" s="253"/>
      <c r="CW112" s="253"/>
      <c r="CX112" s="253"/>
      <c r="CY112" s="253"/>
      <c r="CZ112" s="253"/>
      <c r="DA112" s="253"/>
      <c r="DB112" s="253"/>
      <c r="DC112" s="253"/>
      <c r="DD112" s="253"/>
      <c r="DE112" s="253"/>
      <c r="DF112" s="253"/>
      <c r="DG112" s="253"/>
      <c r="DH112" s="253"/>
      <c r="DI112" s="253"/>
      <c r="DJ112" s="253"/>
      <c r="DK112" s="253"/>
      <c r="DL112" s="253"/>
      <c r="DM112" s="253"/>
      <c r="DN112" s="253"/>
      <c r="DO112" s="253"/>
      <c r="DP112" s="253"/>
      <c r="DQ112" s="253"/>
      <c r="DR112" s="253"/>
      <c r="DS112" s="253"/>
      <c r="DT112" s="253"/>
      <c r="DU112" s="253"/>
      <c r="DV112" s="253"/>
      <c r="DW112" s="253"/>
      <c r="DX112" s="253"/>
      <c r="DY112" s="253"/>
      <c r="DZ112" s="253"/>
      <c r="EA112" s="253"/>
      <c r="EB112" s="253"/>
      <c r="EC112" s="253"/>
      <c r="ED112" s="253"/>
      <c r="EE112" s="253"/>
      <c r="EF112" s="253"/>
      <c r="EG112" s="253"/>
      <c r="EH112" s="253"/>
      <c r="EI112" s="253"/>
      <c r="EJ112" s="253"/>
      <c r="EK112" s="253"/>
      <c r="EL112" s="253"/>
      <c r="EM112" s="253"/>
      <c r="EN112" s="253"/>
      <c r="EO112" s="253"/>
      <c r="EP112" s="253"/>
      <c r="EQ112" s="253"/>
      <c r="ER112" s="253"/>
      <c r="ES112" s="253"/>
      <c r="ET112" s="253"/>
      <c r="EU112" s="253"/>
      <c r="EV112" s="253"/>
      <c r="EW112" s="253"/>
      <c r="EX112" s="253"/>
      <c r="EY112" s="253"/>
      <c r="EZ112" s="253"/>
      <c r="FA112" s="253"/>
      <c r="FB112" s="253"/>
      <c r="FC112" s="253"/>
      <c r="FD112" s="253"/>
      <c r="FE112" s="253"/>
      <c r="FF112" s="253"/>
      <c r="FG112" s="253"/>
      <c r="FH112" s="253"/>
      <c r="FI112" s="253"/>
      <c r="FJ112" s="253"/>
      <c r="FK112" s="253"/>
      <c r="FL112" s="253"/>
      <c r="FM112" s="253"/>
      <c r="FN112" s="253"/>
      <c r="FO112" s="253"/>
      <c r="FP112" s="253"/>
      <c r="FQ112" s="253"/>
      <c r="FR112" s="253"/>
      <c r="FS112" s="253"/>
      <c r="FT112" s="253"/>
      <c r="FU112" s="253"/>
      <c r="FV112" s="253"/>
      <c r="FW112" s="253"/>
      <c r="FX112" s="253"/>
      <c r="FY112" s="253"/>
      <c r="FZ112" s="253"/>
      <c r="GA112" s="253"/>
      <c r="GB112" s="253"/>
      <c r="GC112" s="253"/>
      <c r="GD112" s="253"/>
      <c r="GE112" s="253"/>
      <c r="GF112" s="253"/>
      <c r="GG112" s="253"/>
      <c r="GH112" s="253"/>
      <c r="GI112" s="253"/>
      <c r="GJ112" s="253"/>
      <c r="GK112" s="253"/>
      <c r="GL112" s="253"/>
      <c r="GM112" s="253"/>
      <c r="GN112" s="253"/>
      <c r="GO112" s="253"/>
      <c r="GP112" s="253"/>
      <c r="GQ112" s="253"/>
      <c r="GR112" s="253"/>
      <c r="GS112" s="253"/>
      <c r="GT112" s="253"/>
      <c r="GU112" s="253"/>
      <c r="GV112" s="253"/>
      <c r="GW112" s="253"/>
      <c r="GX112" s="253"/>
      <c r="GY112" s="253"/>
      <c r="GZ112" s="253"/>
      <c r="HA112" s="253"/>
      <c r="HB112" s="253"/>
      <c r="HC112" s="253"/>
      <c r="HD112" s="253"/>
      <c r="HE112" s="253"/>
      <c r="HF112" s="253"/>
      <c r="HG112" s="253"/>
      <c r="HH112" s="253"/>
      <c r="HI112" s="253"/>
      <c r="HJ112" s="253"/>
      <c r="HK112" s="253"/>
      <c r="HL112" s="253"/>
      <c r="HM112" s="253"/>
      <c r="HN112" s="253"/>
      <c r="HO112" s="253"/>
      <c r="HP112" s="253"/>
      <c r="HQ112" s="253"/>
      <c r="HR112" s="253"/>
      <c r="HS112" s="253"/>
      <c r="HT112" s="253"/>
      <c r="HU112" s="253"/>
      <c r="HV112" s="253"/>
      <c r="HW112" s="253"/>
      <c r="HX112" s="253"/>
      <c r="HY112" s="253"/>
      <c r="HZ112" s="253"/>
      <c r="IA112" s="253"/>
      <c r="IB112" s="253"/>
      <c r="IC112" s="253"/>
      <c r="ID112" s="253"/>
      <c r="IE112" s="253"/>
      <c r="IF112" s="253"/>
      <c r="IG112" s="253"/>
      <c r="IH112" s="253"/>
      <c r="II112" s="253"/>
      <c r="IJ112" s="253"/>
      <c r="IK112" s="253"/>
      <c r="IL112" s="253"/>
      <c r="IM112" s="253"/>
      <c r="IN112" s="253"/>
      <c r="IO112" s="253"/>
      <c r="IP112" s="253"/>
      <c r="IQ112" s="253"/>
      <c r="IR112" s="253"/>
      <c r="IS112" s="253"/>
      <c r="IT112" s="253"/>
      <c r="IU112" s="253"/>
      <c r="IV112" s="253"/>
      <c r="IW112" s="253"/>
      <c r="IX112" s="253"/>
      <c r="IY112" s="253"/>
      <c r="IZ112" s="253"/>
      <c r="JA112" s="253"/>
      <c r="JB112" s="253"/>
      <c r="JC112" s="253"/>
      <c r="JD112" s="253"/>
      <c r="JE112" s="253"/>
      <c r="JF112" s="253"/>
      <c r="JG112" s="253"/>
      <c r="JH112" s="253"/>
      <c r="JI112" s="253"/>
      <c r="JJ112" s="253"/>
      <c r="JK112" s="253"/>
      <c r="JL112" s="253"/>
      <c r="JM112" s="253"/>
      <c r="JN112" s="253"/>
      <c r="JO112" s="253"/>
      <c r="JP112" s="253"/>
      <c r="JQ112" s="253"/>
      <c r="JR112" s="253"/>
      <c r="JS112" s="253"/>
      <c r="JT112" s="253"/>
      <c r="JU112" s="253"/>
      <c r="JV112" s="253"/>
      <c r="JW112" s="253"/>
      <c r="JX112" s="253"/>
      <c r="JY112" s="253"/>
      <c r="JZ112" s="253"/>
      <c r="KA112" s="253"/>
      <c r="KB112" s="253"/>
      <c r="KC112" s="253"/>
      <c r="KD112" s="253"/>
      <c r="KE112" s="253"/>
      <c r="KF112" s="253"/>
      <c r="KG112" s="253"/>
      <c r="KH112" s="253"/>
      <c r="KI112" s="253"/>
      <c r="KJ112" s="253"/>
      <c r="KK112" s="253"/>
      <c r="KL112" s="253"/>
      <c r="KM112" s="253"/>
      <c r="KN112" s="253"/>
      <c r="KO112" s="253"/>
      <c r="KP112" s="253"/>
      <c r="KQ112" s="253"/>
      <c r="KR112" s="253"/>
      <c r="KS112" s="253"/>
      <c r="KT112" s="253"/>
      <c r="KU112" s="253"/>
      <c r="KV112" s="253"/>
      <c r="KW112" s="253"/>
      <c r="KX112" s="253"/>
      <c r="KY112" s="253"/>
      <c r="KZ112" s="253"/>
      <c r="LA112" s="253"/>
      <c r="LB112" s="253"/>
      <c r="LC112" s="253"/>
      <c r="LD112" s="253"/>
      <c r="LE112" s="253"/>
      <c r="LF112" s="253"/>
      <c r="LG112" s="253"/>
      <c r="LH112" s="253"/>
      <c r="LI112" s="253"/>
      <c r="LJ112" s="253"/>
      <c r="LK112" s="253"/>
      <c r="LL112" s="253"/>
      <c r="LM112" s="253"/>
      <c r="LN112" s="253"/>
      <c r="LO112" s="253"/>
      <c r="LP112" s="253"/>
      <c r="LQ112" s="253"/>
      <c r="LR112" s="253"/>
      <c r="LS112" s="253"/>
      <c r="LT112" s="253"/>
      <c r="LU112" s="253"/>
      <c r="LV112" s="253"/>
      <c r="LW112" s="253"/>
      <c r="LX112" s="253"/>
      <c r="LY112" s="253"/>
      <c r="LZ112" s="253"/>
      <c r="MA112" s="253"/>
      <c r="MB112" s="253"/>
      <c r="MC112" s="253"/>
      <c r="MD112" s="253"/>
      <c r="ME112" s="253"/>
      <c r="MF112" s="253"/>
      <c r="MG112" s="253"/>
      <c r="MH112" s="253"/>
      <c r="MI112" s="253"/>
      <c r="MJ112" s="253"/>
      <c r="MK112" s="253"/>
      <c r="ML112" s="253"/>
      <c r="MM112" s="253"/>
      <c r="MN112" s="253"/>
      <c r="MO112" s="253"/>
      <c r="MP112" s="253"/>
      <c r="MQ112" s="253"/>
      <c r="MR112" s="253"/>
      <c r="MS112" s="253"/>
      <c r="MT112" s="253"/>
      <c r="MU112" s="253"/>
      <c r="MV112" s="253"/>
      <c r="MW112" s="253"/>
      <c r="MX112" s="253"/>
      <c r="MY112" s="253"/>
      <c r="MZ112" s="253"/>
      <c r="NA112" s="253"/>
      <c r="NB112" s="253"/>
      <c r="NC112" s="253"/>
      <c r="ND112" s="253"/>
      <c r="NE112" s="253"/>
      <c r="NF112" s="253"/>
      <c r="NG112" s="253"/>
      <c r="NH112" s="253"/>
      <c r="NI112" s="253"/>
      <c r="NJ112" s="253"/>
      <c r="NK112" s="253"/>
      <c r="NL112" s="253"/>
      <c r="NM112" s="253"/>
      <c r="NN112" s="253"/>
      <c r="NO112" s="253"/>
      <c r="NP112" s="253"/>
      <c r="NQ112" s="253"/>
      <c r="NR112" s="253"/>
      <c r="NS112" s="253"/>
      <c r="NT112" s="253"/>
      <c r="NU112" s="253"/>
      <c r="NV112" s="253"/>
      <c r="NW112" s="253"/>
      <c r="NX112" s="253"/>
      <c r="NY112" s="253"/>
      <c r="NZ112" s="253"/>
      <c r="OA112" s="253"/>
      <c r="OB112" s="253"/>
      <c r="OC112" s="253"/>
      <c r="OD112" s="253"/>
      <c r="OE112" s="253"/>
      <c r="OF112" s="253"/>
      <c r="OG112" s="253"/>
      <c r="OH112" s="253"/>
      <c r="OI112" s="253"/>
      <c r="OJ112" s="253"/>
      <c r="OK112" s="253"/>
      <c r="OL112" s="253"/>
      <c r="OM112" s="253"/>
      <c r="ON112" s="253"/>
      <c r="OO112" s="253"/>
      <c r="OP112" s="253"/>
      <c r="OQ112" s="253"/>
      <c r="OR112" s="253"/>
      <c r="OS112" s="253"/>
      <c r="OT112" s="253"/>
      <c r="OU112" s="253"/>
      <c r="OV112" s="253"/>
      <c r="OW112" s="253"/>
      <c r="OX112" s="253"/>
      <c r="OY112" s="253"/>
      <c r="OZ112" s="253"/>
      <c r="PA112" s="253"/>
      <c r="PB112" s="253"/>
      <c r="PC112" s="253"/>
      <c r="PD112" s="253"/>
      <c r="PE112" s="253"/>
      <c r="PF112" s="253"/>
      <c r="PG112" s="253"/>
      <c r="PH112" s="253"/>
      <c r="PI112" s="253"/>
      <c r="PJ112" s="253"/>
      <c r="PK112" s="253"/>
      <c r="PL112" s="253"/>
      <c r="PM112" s="253"/>
      <c r="PN112" s="253"/>
      <c r="PO112" s="253"/>
      <c r="PP112" s="253"/>
      <c r="PQ112" s="253"/>
      <c r="PR112" s="253"/>
      <c r="PS112" s="253"/>
      <c r="PT112" s="253"/>
      <c r="PU112" s="253"/>
      <c r="PV112" s="253"/>
      <c r="PW112" s="253"/>
      <c r="PX112" s="253"/>
      <c r="PY112" s="253"/>
      <c r="PZ112" s="253"/>
      <c r="QA112" s="253"/>
      <c r="QB112" s="253"/>
      <c r="QC112" s="253"/>
      <c r="QD112" s="253"/>
      <c r="QE112" s="253"/>
      <c r="QF112" s="253"/>
      <c r="QG112" s="253"/>
      <c r="QH112" s="253"/>
      <c r="QI112" s="253"/>
      <c r="QJ112" s="253"/>
      <c r="QK112" s="253"/>
      <c r="QL112" s="253"/>
      <c r="QM112" s="253"/>
      <c r="QN112" s="253"/>
      <c r="QO112" s="253"/>
      <c r="QP112" s="253"/>
      <c r="QQ112" s="253"/>
      <c r="QR112" s="253"/>
      <c r="QS112" s="253"/>
      <c r="QT112" s="253"/>
      <c r="QU112" s="253"/>
      <c r="QV112" s="253"/>
      <c r="QW112" s="253"/>
      <c r="QX112" s="253"/>
      <c r="QY112" s="253"/>
      <c r="QZ112" s="253"/>
      <c r="RA112" s="253"/>
      <c r="RB112" s="253"/>
      <c r="RC112" s="253"/>
      <c r="RD112" s="253"/>
      <c r="RE112" s="253"/>
      <c r="RF112" s="253"/>
      <c r="RG112" s="253"/>
      <c r="RH112" s="253"/>
      <c r="RI112" s="253"/>
      <c r="RJ112" s="253"/>
      <c r="RK112" s="253"/>
      <c r="RL112" s="253"/>
      <c r="RM112" s="253"/>
      <c r="RN112" s="253"/>
      <c r="RO112" s="253"/>
      <c r="RP112" s="253"/>
      <c r="RQ112" s="253"/>
      <c r="RR112" s="253"/>
      <c r="RS112" s="253"/>
      <c r="RT112" s="253"/>
      <c r="RU112" s="253"/>
      <c r="RV112" s="253"/>
      <c r="RW112" s="253"/>
      <c r="RX112" s="253"/>
      <c r="RY112" s="253"/>
      <c r="RZ112" s="253"/>
      <c r="SA112" s="253"/>
      <c r="SB112" s="253"/>
      <c r="SC112" s="253"/>
      <c r="SD112" s="253"/>
      <c r="SE112" s="253"/>
      <c r="SF112" s="253"/>
      <c r="SG112" s="253"/>
      <c r="SH112" s="253"/>
      <c r="SI112" s="253"/>
      <c r="SJ112" s="253"/>
      <c r="SK112" s="253"/>
      <c r="SL112" s="253"/>
      <c r="SM112" s="253"/>
      <c r="SN112" s="253"/>
      <c r="SO112" s="253"/>
      <c r="SP112" s="253"/>
      <c r="SQ112" s="253"/>
      <c r="SR112" s="253"/>
      <c r="SS112" s="253"/>
      <c r="ST112" s="253"/>
      <c r="SU112" s="253"/>
      <c r="SV112" s="253"/>
      <c r="SW112" s="253"/>
      <c r="SX112" s="253"/>
      <c r="SY112" s="253"/>
      <c r="SZ112" s="253"/>
      <c r="TA112" s="253"/>
      <c r="TB112" s="253"/>
      <c r="TC112" s="253"/>
      <c r="TD112" s="253"/>
      <c r="TE112" s="253"/>
      <c r="TF112" s="253"/>
      <c r="TG112" s="253"/>
      <c r="TH112" s="253"/>
      <c r="TI112" s="253"/>
      <c r="TJ112" s="253"/>
      <c r="TK112" s="253"/>
      <c r="TL112" s="253"/>
      <c r="TM112" s="253"/>
      <c r="TN112" s="253"/>
      <c r="TO112" s="253"/>
      <c r="TP112" s="253"/>
      <c r="TQ112" s="253"/>
      <c r="TR112" s="253"/>
      <c r="TS112" s="253"/>
      <c r="TT112" s="253"/>
      <c r="TU112" s="253"/>
      <c r="TV112" s="253"/>
      <c r="TW112" s="253"/>
      <c r="TX112" s="253"/>
      <c r="TY112" s="253"/>
      <c r="TZ112" s="253"/>
      <c r="UA112" s="253"/>
      <c r="UB112" s="253"/>
      <c r="UC112" s="253"/>
      <c r="UD112" s="253"/>
      <c r="UE112" s="253"/>
      <c r="UF112" s="253"/>
      <c r="UG112" s="253"/>
      <c r="UH112" s="253"/>
      <c r="UI112" s="253"/>
      <c r="UJ112" s="253"/>
      <c r="UK112" s="253"/>
      <c r="UL112" s="253"/>
      <c r="UM112" s="253"/>
      <c r="UN112" s="253"/>
      <c r="UO112" s="253"/>
      <c r="UP112" s="253"/>
      <c r="UQ112" s="253"/>
      <c r="UR112" s="253"/>
      <c r="US112" s="253"/>
      <c r="UT112" s="253"/>
      <c r="UU112" s="253"/>
      <c r="UV112" s="253"/>
      <c r="UW112" s="253"/>
      <c r="UX112" s="253"/>
      <c r="UY112" s="253"/>
      <c r="UZ112" s="253"/>
      <c r="VA112" s="253"/>
      <c r="VB112" s="253"/>
      <c r="VC112" s="253"/>
      <c r="VD112" s="253"/>
      <c r="VE112" s="253"/>
      <c r="VF112" s="253"/>
      <c r="VG112" s="253"/>
      <c r="VH112" s="253"/>
      <c r="VI112" s="253"/>
      <c r="VJ112" s="253"/>
      <c r="VK112" s="253"/>
      <c r="VL112" s="253"/>
      <c r="VM112" s="253"/>
      <c r="VN112" s="253"/>
      <c r="VO112" s="253"/>
      <c r="VP112" s="253"/>
      <c r="VQ112" s="253"/>
      <c r="VR112" s="253"/>
      <c r="VS112" s="253"/>
      <c r="VT112" s="253"/>
      <c r="VU112" s="253"/>
      <c r="VV112" s="253"/>
      <c r="VW112" s="253"/>
      <c r="VX112" s="253"/>
      <c r="VY112" s="253"/>
      <c r="VZ112" s="253"/>
      <c r="WA112" s="253"/>
      <c r="WB112" s="253"/>
      <c r="WC112" s="253"/>
      <c r="WD112" s="253"/>
      <c r="WE112" s="253"/>
      <c r="WF112" s="253"/>
      <c r="WG112" s="253"/>
      <c r="WH112" s="253"/>
      <c r="WI112" s="253"/>
      <c r="WJ112" s="253"/>
      <c r="WK112" s="253"/>
      <c r="WL112" s="253"/>
      <c r="WM112" s="253"/>
      <c r="WN112" s="253"/>
      <c r="WO112" s="253"/>
      <c r="WP112" s="253"/>
      <c r="WQ112" s="253"/>
      <c r="WR112" s="253"/>
      <c r="WS112" s="253"/>
      <c r="WT112" s="253"/>
      <c r="WU112" s="253"/>
      <c r="WV112" s="253"/>
      <c r="WW112" s="253"/>
      <c r="WX112" s="253"/>
      <c r="WY112" s="253"/>
      <c r="WZ112" s="253"/>
      <c r="XA112" s="253"/>
      <c r="XB112" s="253"/>
      <c r="XC112" s="253"/>
      <c r="XD112" s="253"/>
      <c r="XE112" s="253"/>
      <c r="XF112" s="253"/>
      <c r="XG112" s="253"/>
      <c r="XH112" s="253"/>
      <c r="XI112" s="253"/>
      <c r="XJ112" s="253"/>
      <c r="XK112" s="253"/>
      <c r="XL112" s="253"/>
      <c r="XM112" s="253"/>
      <c r="XN112" s="253"/>
      <c r="XO112" s="253"/>
      <c r="XP112" s="253"/>
      <c r="XQ112" s="253"/>
      <c r="XR112" s="253"/>
      <c r="XS112" s="253"/>
      <c r="XT112" s="253"/>
      <c r="XU112" s="253"/>
      <c r="XV112" s="253"/>
      <c r="XW112" s="253"/>
      <c r="XX112" s="253"/>
      <c r="XY112" s="253"/>
      <c r="XZ112" s="253"/>
      <c r="YA112" s="253"/>
      <c r="YB112" s="253"/>
      <c r="YC112" s="253"/>
      <c r="YD112" s="253"/>
      <c r="YE112" s="253"/>
      <c r="YF112" s="253"/>
      <c r="YG112" s="253"/>
      <c r="YH112" s="253"/>
      <c r="YI112" s="253"/>
      <c r="YJ112" s="253"/>
      <c r="YK112" s="253"/>
      <c r="YL112" s="253"/>
      <c r="YM112" s="253"/>
      <c r="YN112" s="253"/>
      <c r="YO112" s="253"/>
      <c r="YP112" s="253"/>
      <c r="YQ112" s="253"/>
      <c r="YR112" s="253"/>
      <c r="YS112" s="253"/>
      <c r="YT112" s="253"/>
      <c r="YU112" s="253"/>
      <c r="YV112" s="253"/>
      <c r="YW112" s="253"/>
      <c r="YX112" s="253"/>
      <c r="YY112" s="253"/>
      <c r="YZ112" s="253"/>
      <c r="ZA112" s="253"/>
      <c r="ZB112" s="253"/>
      <c r="ZC112" s="253"/>
      <c r="ZD112" s="253"/>
      <c r="ZE112" s="253"/>
      <c r="ZF112" s="253"/>
      <c r="ZG112" s="253"/>
      <c r="ZH112" s="253"/>
      <c r="ZI112" s="253"/>
      <c r="ZJ112" s="253"/>
      <c r="ZK112" s="253"/>
      <c r="ZL112" s="253"/>
      <c r="ZM112" s="253"/>
      <c r="ZN112" s="253"/>
      <c r="ZO112" s="253"/>
      <c r="ZP112" s="253"/>
      <c r="ZQ112" s="253"/>
      <c r="ZR112" s="253"/>
      <c r="ZS112" s="253"/>
      <c r="ZT112" s="253"/>
      <c r="ZU112" s="253"/>
      <c r="ZV112" s="253"/>
      <c r="ZW112" s="253"/>
      <c r="ZX112" s="253"/>
      <c r="ZY112" s="253"/>
      <c r="ZZ112" s="253"/>
      <c r="AAA112" s="253"/>
      <c r="AAB112" s="253"/>
      <c r="AAC112" s="253"/>
      <c r="AAD112" s="253"/>
      <c r="AAE112" s="253"/>
      <c r="AAF112" s="253"/>
      <c r="AAG112" s="253"/>
      <c r="AAH112" s="253"/>
      <c r="AAI112" s="253"/>
      <c r="AAJ112" s="253"/>
      <c r="AAK112" s="253"/>
      <c r="AAL112" s="253"/>
      <c r="AAM112" s="253"/>
      <c r="AAN112" s="253"/>
      <c r="AAO112" s="253"/>
      <c r="AAP112" s="253"/>
      <c r="AAQ112" s="253"/>
      <c r="AAR112" s="253"/>
      <c r="AAS112" s="253"/>
      <c r="AAT112" s="253"/>
      <c r="AAU112" s="253"/>
      <c r="AAV112" s="253"/>
      <c r="AAW112" s="253"/>
      <c r="AAX112" s="253"/>
      <c r="AAY112" s="253"/>
      <c r="AAZ112" s="253"/>
      <c r="ABA112" s="253"/>
      <c r="ABB112" s="253"/>
      <c r="ABC112" s="253"/>
      <c r="ABD112" s="253"/>
      <c r="ABE112" s="253"/>
      <c r="ABF112" s="253"/>
      <c r="ABG112" s="253"/>
      <c r="ABH112" s="253"/>
      <c r="ABI112" s="253"/>
      <c r="ABJ112" s="253"/>
      <c r="ABK112" s="253"/>
      <c r="ABL112" s="253"/>
      <c r="ABM112" s="253"/>
      <c r="ABN112" s="253"/>
      <c r="ABO112" s="253"/>
      <c r="ABP112" s="253"/>
      <c r="ABQ112" s="253"/>
      <c r="ABR112" s="253"/>
      <c r="ABS112" s="253"/>
      <c r="ABT112" s="253"/>
      <c r="ABU112" s="253"/>
      <c r="ABV112" s="253"/>
      <c r="ABW112" s="253"/>
      <c r="ABX112" s="253"/>
      <c r="ABY112" s="253"/>
      <c r="ABZ112" s="253"/>
      <c r="ACA112" s="253"/>
      <c r="ACB112" s="253"/>
      <c r="ACC112" s="253"/>
      <c r="ACD112" s="253"/>
      <c r="ACE112" s="253"/>
      <c r="ACF112" s="253"/>
      <c r="ACG112" s="253"/>
      <c r="ACH112" s="253"/>
      <c r="ACI112" s="253"/>
      <c r="ACJ112" s="253"/>
      <c r="ACK112" s="253"/>
      <c r="ACL112" s="253"/>
      <c r="ACM112" s="253"/>
      <c r="ACN112" s="253"/>
      <c r="ACO112" s="253"/>
      <c r="ACP112" s="253"/>
      <c r="ACQ112" s="253"/>
      <c r="ACR112" s="253"/>
      <c r="ACS112" s="253"/>
      <c r="ACT112" s="253"/>
      <c r="ACU112" s="253"/>
      <c r="ACV112" s="253"/>
      <c r="ACW112" s="253"/>
      <c r="ACX112" s="253"/>
      <c r="ACY112" s="253"/>
      <c r="ACZ112" s="253"/>
      <c r="ADA112" s="253"/>
      <c r="ADB112" s="253"/>
      <c r="ADC112" s="253"/>
      <c r="ADD112" s="253"/>
      <c r="ADE112" s="253"/>
      <c r="ADF112" s="253"/>
      <c r="ADG112" s="253"/>
      <c r="ADH112" s="253"/>
      <c r="ADI112" s="253"/>
      <c r="ADJ112" s="253"/>
      <c r="ADK112" s="253"/>
      <c r="ADL112" s="253"/>
      <c r="ADM112" s="253"/>
      <c r="ADN112" s="253"/>
      <c r="ADO112" s="253"/>
      <c r="ADP112" s="253"/>
      <c r="ADQ112" s="253"/>
      <c r="ADR112" s="253"/>
      <c r="ADS112" s="253"/>
      <c r="ADT112" s="253"/>
      <c r="ADU112" s="253"/>
      <c r="ADV112" s="253"/>
      <c r="ADW112" s="253"/>
      <c r="ADX112" s="253"/>
      <c r="ADY112" s="253"/>
      <c r="ADZ112" s="253"/>
      <c r="AEA112" s="253"/>
      <c r="AEB112" s="253"/>
      <c r="AEC112" s="253"/>
      <c r="AED112" s="253"/>
      <c r="AEE112" s="253"/>
      <c r="AEF112" s="253"/>
      <c r="AEG112" s="253"/>
      <c r="AEH112" s="253"/>
      <c r="AEI112" s="253"/>
      <c r="AEJ112" s="253"/>
      <c r="AEK112" s="253"/>
      <c r="AEL112" s="253"/>
      <c r="AEM112" s="253"/>
      <c r="AEN112" s="253"/>
      <c r="AEO112" s="253"/>
      <c r="AEP112" s="253"/>
      <c r="AEQ112" s="253"/>
      <c r="AER112" s="253"/>
      <c r="AES112" s="253"/>
      <c r="AET112" s="253"/>
      <c r="AEU112" s="253"/>
      <c r="AEV112" s="253"/>
      <c r="AEW112" s="253"/>
      <c r="AEX112" s="253"/>
      <c r="AEY112" s="253"/>
      <c r="AEZ112" s="253"/>
      <c r="AFA112" s="253"/>
      <c r="AFB112" s="253"/>
      <c r="AFC112" s="253"/>
      <c r="AFD112" s="253"/>
      <c r="AFE112" s="253"/>
      <c r="AFF112" s="253"/>
      <c r="AFG112" s="253"/>
      <c r="AFH112" s="253"/>
      <c r="AFI112" s="253"/>
      <c r="AFJ112" s="253"/>
      <c r="AFK112" s="253"/>
      <c r="AFL112" s="253"/>
      <c r="AFM112" s="253"/>
      <c r="AFN112" s="253"/>
      <c r="AFO112" s="253"/>
      <c r="AFP112" s="253"/>
      <c r="AFQ112" s="253"/>
      <c r="AFR112" s="253"/>
      <c r="AFS112" s="253"/>
      <c r="AFT112" s="253"/>
      <c r="AFU112" s="253"/>
      <c r="AFV112" s="253"/>
      <c r="AFW112" s="253"/>
      <c r="AFX112" s="253"/>
      <c r="AFY112" s="253"/>
      <c r="AFZ112" s="253"/>
      <c r="AGA112" s="253"/>
      <c r="AGB112" s="253"/>
      <c r="AGC112" s="253"/>
      <c r="AGD112" s="253"/>
      <c r="AGE112" s="253"/>
      <c r="AGF112" s="253"/>
      <c r="AGG112" s="253"/>
      <c r="AGH112" s="253"/>
      <c r="AGI112" s="253"/>
      <c r="AGJ112" s="253"/>
      <c r="AGK112" s="253"/>
      <c r="AGL112" s="253"/>
      <c r="AGM112" s="253"/>
      <c r="AGN112" s="253"/>
      <c r="AGO112" s="253"/>
      <c r="AGP112" s="253"/>
      <c r="AGQ112" s="253"/>
      <c r="AGR112" s="253"/>
      <c r="AGS112" s="253"/>
      <c r="AGT112" s="253"/>
      <c r="AGU112" s="253"/>
      <c r="AGV112" s="253"/>
      <c r="AGW112" s="253"/>
      <c r="AGX112" s="253"/>
      <c r="AGY112" s="253"/>
      <c r="AGZ112" s="253"/>
      <c r="AHA112" s="253"/>
      <c r="AHB112" s="253"/>
      <c r="AHC112" s="253"/>
      <c r="AHD112" s="253"/>
      <c r="AHE112" s="253"/>
      <c r="AHF112" s="253"/>
      <c r="AHG112" s="253"/>
      <c r="AHH112" s="253"/>
      <c r="AHI112" s="253"/>
      <c r="AHJ112" s="253"/>
      <c r="AHK112" s="253"/>
      <c r="AHL112" s="253"/>
      <c r="AHM112" s="253"/>
      <c r="AHN112" s="253"/>
      <c r="AHO112" s="253"/>
      <c r="AHP112" s="253"/>
      <c r="AHQ112" s="253"/>
      <c r="AHR112" s="253"/>
      <c r="AHS112" s="253"/>
      <c r="AHT112" s="253"/>
      <c r="AHU112" s="253"/>
      <c r="AHV112" s="253"/>
      <c r="AHW112" s="253"/>
      <c r="AHX112" s="253"/>
      <c r="AHY112" s="253"/>
      <c r="AHZ112" s="253"/>
      <c r="AIA112" s="253"/>
      <c r="AIB112" s="253"/>
      <c r="AIC112" s="253"/>
      <c r="AID112" s="253"/>
      <c r="AIE112" s="253"/>
      <c r="AIF112" s="253"/>
      <c r="AIG112" s="253"/>
      <c r="AIH112" s="253"/>
      <c r="AII112" s="253"/>
      <c r="AIJ112" s="253"/>
      <c r="AIK112" s="253"/>
      <c r="AIL112" s="253"/>
      <c r="AIM112" s="253"/>
      <c r="AIN112" s="253"/>
      <c r="AIO112" s="253"/>
      <c r="AIP112" s="253"/>
      <c r="AIQ112" s="253"/>
      <c r="AIR112" s="253"/>
      <c r="AIS112" s="253"/>
      <c r="AIT112" s="253"/>
      <c r="AIU112" s="253"/>
      <c r="AIV112" s="253"/>
      <c r="AIW112" s="253"/>
      <c r="AIX112" s="253"/>
      <c r="AIY112" s="253"/>
      <c r="AIZ112" s="253"/>
      <c r="AJA112" s="253"/>
      <c r="AJB112" s="253"/>
      <c r="AJC112" s="253"/>
      <c r="AJD112" s="253"/>
      <c r="AJE112" s="253"/>
      <c r="AJF112" s="253"/>
      <c r="AJG112" s="253"/>
      <c r="AJH112" s="253"/>
      <c r="AJI112" s="253"/>
      <c r="AJJ112" s="253"/>
      <c r="AJK112" s="253"/>
      <c r="AJL112" s="253"/>
      <c r="AJM112" s="253"/>
      <c r="AJN112" s="253"/>
      <c r="AJO112" s="253"/>
      <c r="AJP112" s="253"/>
      <c r="AJQ112" s="253"/>
      <c r="AJR112" s="253"/>
      <c r="AJS112" s="253"/>
      <c r="AJT112" s="253"/>
      <c r="AJU112" s="253"/>
      <c r="AJV112" s="253"/>
      <c r="AJW112" s="253"/>
      <c r="AJX112" s="253"/>
      <c r="AJY112" s="253"/>
      <c r="AJZ112" s="253"/>
      <c r="AKA112" s="253"/>
      <c r="AKB112" s="253"/>
      <c r="AKC112" s="253"/>
      <c r="AKD112" s="253"/>
      <c r="AKE112" s="253"/>
      <c r="AKF112" s="253"/>
      <c r="AKG112" s="253"/>
      <c r="AKH112" s="253"/>
      <c r="AKI112" s="253"/>
      <c r="AKJ112" s="253"/>
      <c r="AKK112" s="253"/>
      <c r="AKL112" s="253"/>
      <c r="AKM112" s="253"/>
      <c r="AKN112" s="253"/>
      <c r="AKO112" s="253"/>
      <c r="AKP112" s="253"/>
      <c r="AKQ112" s="253"/>
      <c r="AKR112" s="253"/>
      <c r="AKS112" s="253"/>
      <c r="AKT112" s="253"/>
      <c r="AKU112" s="253"/>
      <c r="AKV112" s="253"/>
      <c r="AKW112" s="253"/>
      <c r="AKX112" s="253"/>
      <c r="AKY112" s="253"/>
      <c r="AKZ112" s="253"/>
      <c r="ALA112" s="253"/>
      <c r="ALB112" s="253"/>
      <c r="ALC112" s="253"/>
      <c r="ALD112" s="253"/>
      <c r="ALE112" s="253"/>
      <c r="ALF112" s="253"/>
      <c r="ALG112" s="253"/>
      <c r="ALH112" s="253"/>
      <c r="ALI112" s="253"/>
      <c r="ALJ112" s="253"/>
      <c r="ALK112" s="253"/>
      <c r="ALL112" s="253"/>
      <c r="ALM112" s="253"/>
      <c r="ALN112" s="253"/>
      <c r="ALO112" s="253"/>
      <c r="ALP112" s="253"/>
      <c r="ALQ112" s="253"/>
      <c r="ALR112" s="253"/>
      <c r="ALS112" s="253"/>
      <c r="ALT112" s="253"/>
      <c r="ALU112" s="253"/>
      <c r="ALV112" s="253"/>
      <c r="ALW112" s="253"/>
      <c r="ALX112" s="253"/>
      <c r="ALY112" s="253"/>
      <c r="ALZ112" s="253"/>
      <c r="AMA112" s="253"/>
      <c r="AMB112" s="253"/>
      <c r="AMC112" s="253"/>
      <c r="AMD112" s="253"/>
      <c r="AME112" s="253"/>
      <c r="AMF112" s="253"/>
      <c r="AMG112" s="253"/>
      <c r="AMH112" s="253"/>
      <c r="AMI112" s="253"/>
      <c r="AMJ112" s="253"/>
    </row>
    <row r="113" spans="1:1024" s="252" customFormat="1" ht="11.25">
      <c r="A113" s="264" t="s">
        <v>221</v>
      </c>
      <c r="B113" s="273" t="e">
        <f>(B82-B88-B87+B90)/B64</f>
        <v>#DIV/0!</v>
      </c>
      <c r="C113" s="273" t="e">
        <f>(C82-C88-C87+C90)/C64</f>
        <v>#DIV/0!</v>
      </c>
      <c r="D113" s="273" t="e">
        <f>(D82-D88-D87+D90)/D64</f>
        <v>#DIV/0!</v>
      </c>
      <c r="F113" s="253"/>
      <c r="G113" s="253"/>
      <c r="H113" s="253"/>
      <c r="I113" s="253"/>
      <c r="J113" s="253"/>
      <c r="K113" s="253"/>
      <c r="L113" s="253"/>
      <c r="M113" s="253"/>
      <c r="N113" s="253"/>
      <c r="O113" s="253"/>
      <c r="P113" s="253"/>
      <c r="Q113" s="253"/>
      <c r="R113" s="253"/>
      <c r="S113" s="253"/>
      <c r="T113" s="253"/>
      <c r="U113" s="253"/>
      <c r="V113" s="253"/>
      <c r="W113" s="253"/>
      <c r="X113" s="253"/>
      <c r="Y113" s="253"/>
      <c r="Z113" s="253"/>
      <c r="AA113" s="253"/>
      <c r="AB113" s="253"/>
      <c r="AC113" s="253"/>
      <c r="AD113" s="253"/>
      <c r="AE113" s="253"/>
      <c r="AF113" s="253"/>
      <c r="AG113" s="253"/>
      <c r="AH113" s="253"/>
      <c r="AI113" s="253"/>
      <c r="AJ113" s="253"/>
      <c r="AK113" s="253"/>
      <c r="AL113" s="253"/>
      <c r="AM113" s="253"/>
      <c r="AN113" s="253"/>
      <c r="AO113" s="253"/>
      <c r="AP113" s="253"/>
      <c r="AQ113" s="253"/>
      <c r="AR113" s="253"/>
      <c r="AS113" s="253"/>
      <c r="AT113" s="253"/>
      <c r="AU113" s="253"/>
      <c r="AV113" s="253"/>
      <c r="AW113" s="253"/>
      <c r="AX113" s="253"/>
      <c r="AY113" s="253"/>
      <c r="AZ113" s="253"/>
      <c r="BA113" s="253"/>
      <c r="BB113" s="253"/>
      <c r="BC113" s="253"/>
      <c r="BD113" s="253"/>
      <c r="BE113" s="253"/>
      <c r="BF113" s="253"/>
      <c r="BG113" s="253"/>
      <c r="BH113" s="253"/>
      <c r="BI113" s="253"/>
      <c r="BJ113" s="253"/>
      <c r="BK113" s="253"/>
      <c r="BL113" s="253"/>
      <c r="BM113" s="253"/>
      <c r="BN113" s="253"/>
      <c r="BO113" s="253"/>
      <c r="BP113" s="253"/>
      <c r="BQ113" s="253"/>
      <c r="BR113" s="253"/>
      <c r="BS113" s="253"/>
      <c r="BT113" s="253"/>
      <c r="BU113" s="253"/>
      <c r="BV113" s="253"/>
      <c r="BW113" s="253"/>
      <c r="BX113" s="253"/>
      <c r="BY113" s="253"/>
      <c r="BZ113" s="253"/>
      <c r="CA113" s="253"/>
      <c r="CB113" s="253"/>
      <c r="CC113" s="253"/>
      <c r="CD113" s="253"/>
      <c r="CE113" s="253"/>
      <c r="CF113" s="253"/>
      <c r="CG113" s="253"/>
      <c r="CH113" s="253"/>
      <c r="CI113" s="253"/>
      <c r="CJ113" s="253"/>
      <c r="CK113" s="253"/>
      <c r="CL113" s="253"/>
      <c r="CM113" s="253"/>
      <c r="CN113" s="253"/>
      <c r="CO113" s="253"/>
      <c r="CP113" s="253"/>
      <c r="CQ113" s="253"/>
      <c r="CR113" s="253"/>
      <c r="CS113" s="253"/>
      <c r="CT113" s="253"/>
      <c r="CU113" s="253"/>
      <c r="CV113" s="253"/>
      <c r="CW113" s="253"/>
      <c r="CX113" s="253"/>
      <c r="CY113" s="253"/>
      <c r="CZ113" s="253"/>
      <c r="DA113" s="253"/>
      <c r="DB113" s="253"/>
      <c r="DC113" s="253"/>
      <c r="DD113" s="253"/>
      <c r="DE113" s="253"/>
      <c r="DF113" s="253"/>
      <c r="DG113" s="253"/>
      <c r="DH113" s="253"/>
      <c r="DI113" s="253"/>
      <c r="DJ113" s="253"/>
      <c r="DK113" s="253"/>
      <c r="DL113" s="253"/>
      <c r="DM113" s="253"/>
      <c r="DN113" s="253"/>
      <c r="DO113" s="253"/>
      <c r="DP113" s="253"/>
      <c r="DQ113" s="253"/>
      <c r="DR113" s="253"/>
      <c r="DS113" s="253"/>
      <c r="DT113" s="253"/>
      <c r="DU113" s="253"/>
      <c r="DV113" s="253"/>
      <c r="DW113" s="253"/>
      <c r="DX113" s="253"/>
      <c r="DY113" s="253"/>
      <c r="DZ113" s="253"/>
      <c r="EA113" s="253"/>
      <c r="EB113" s="253"/>
      <c r="EC113" s="253"/>
      <c r="ED113" s="253"/>
      <c r="EE113" s="253"/>
      <c r="EF113" s="253"/>
      <c r="EG113" s="253"/>
      <c r="EH113" s="253"/>
      <c r="EI113" s="253"/>
      <c r="EJ113" s="253"/>
      <c r="EK113" s="253"/>
      <c r="EL113" s="253"/>
      <c r="EM113" s="253"/>
      <c r="EN113" s="253"/>
      <c r="EO113" s="253"/>
      <c r="EP113" s="253"/>
      <c r="EQ113" s="253"/>
      <c r="ER113" s="253"/>
      <c r="ES113" s="253"/>
      <c r="ET113" s="253"/>
      <c r="EU113" s="253"/>
      <c r="EV113" s="253"/>
      <c r="EW113" s="253"/>
      <c r="EX113" s="253"/>
      <c r="EY113" s="253"/>
      <c r="EZ113" s="253"/>
      <c r="FA113" s="253"/>
      <c r="FB113" s="253"/>
      <c r="FC113" s="253"/>
      <c r="FD113" s="253"/>
      <c r="FE113" s="253"/>
      <c r="FF113" s="253"/>
      <c r="FG113" s="253"/>
      <c r="FH113" s="253"/>
      <c r="FI113" s="253"/>
      <c r="FJ113" s="253"/>
      <c r="FK113" s="253"/>
      <c r="FL113" s="253"/>
      <c r="FM113" s="253"/>
      <c r="FN113" s="253"/>
      <c r="FO113" s="253"/>
      <c r="FP113" s="253"/>
      <c r="FQ113" s="253"/>
      <c r="FR113" s="253"/>
      <c r="FS113" s="253"/>
      <c r="FT113" s="253"/>
      <c r="FU113" s="253"/>
      <c r="FV113" s="253"/>
      <c r="FW113" s="253"/>
      <c r="FX113" s="253"/>
      <c r="FY113" s="253"/>
      <c r="FZ113" s="253"/>
      <c r="GA113" s="253"/>
      <c r="GB113" s="253"/>
      <c r="GC113" s="253"/>
      <c r="GD113" s="253"/>
      <c r="GE113" s="253"/>
      <c r="GF113" s="253"/>
      <c r="GG113" s="253"/>
      <c r="GH113" s="253"/>
      <c r="GI113" s="253"/>
      <c r="GJ113" s="253"/>
      <c r="GK113" s="253"/>
      <c r="GL113" s="253"/>
      <c r="GM113" s="253"/>
      <c r="GN113" s="253"/>
      <c r="GO113" s="253"/>
      <c r="GP113" s="253"/>
      <c r="GQ113" s="253"/>
      <c r="GR113" s="253"/>
      <c r="GS113" s="253"/>
      <c r="GT113" s="253"/>
      <c r="GU113" s="253"/>
      <c r="GV113" s="253"/>
      <c r="GW113" s="253"/>
      <c r="GX113" s="253"/>
      <c r="GY113" s="253"/>
      <c r="GZ113" s="253"/>
      <c r="HA113" s="253"/>
      <c r="HB113" s="253"/>
      <c r="HC113" s="253"/>
      <c r="HD113" s="253"/>
      <c r="HE113" s="253"/>
      <c r="HF113" s="253"/>
      <c r="HG113" s="253"/>
      <c r="HH113" s="253"/>
      <c r="HI113" s="253"/>
      <c r="HJ113" s="253"/>
      <c r="HK113" s="253"/>
      <c r="HL113" s="253"/>
      <c r="HM113" s="253"/>
      <c r="HN113" s="253"/>
      <c r="HO113" s="253"/>
      <c r="HP113" s="253"/>
      <c r="HQ113" s="253"/>
      <c r="HR113" s="253"/>
      <c r="HS113" s="253"/>
      <c r="HT113" s="253"/>
      <c r="HU113" s="253"/>
      <c r="HV113" s="253"/>
      <c r="HW113" s="253"/>
      <c r="HX113" s="253"/>
      <c r="HY113" s="253"/>
      <c r="HZ113" s="253"/>
      <c r="IA113" s="253"/>
      <c r="IB113" s="253"/>
      <c r="IC113" s="253"/>
      <c r="ID113" s="253"/>
      <c r="IE113" s="253"/>
      <c r="IF113" s="253"/>
      <c r="IG113" s="253"/>
      <c r="IH113" s="253"/>
      <c r="II113" s="253"/>
      <c r="IJ113" s="253"/>
      <c r="IK113" s="253"/>
      <c r="IL113" s="253"/>
      <c r="IM113" s="253"/>
      <c r="IN113" s="253"/>
      <c r="IO113" s="253"/>
      <c r="IP113" s="253"/>
      <c r="IQ113" s="253"/>
      <c r="IR113" s="253"/>
      <c r="IS113" s="253"/>
      <c r="IT113" s="253"/>
      <c r="IU113" s="253"/>
      <c r="IV113" s="253"/>
      <c r="IW113" s="253"/>
      <c r="IX113" s="253"/>
      <c r="IY113" s="253"/>
      <c r="IZ113" s="253"/>
      <c r="JA113" s="253"/>
      <c r="JB113" s="253"/>
      <c r="JC113" s="253"/>
      <c r="JD113" s="253"/>
      <c r="JE113" s="253"/>
      <c r="JF113" s="253"/>
      <c r="JG113" s="253"/>
      <c r="JH113" s="253"/>
      <c r="JI113" s="253"/>
      <c r="JJ113" s="253"/>
      <c r="JK113" s="253"/>
      <c r="JL113" s="253"/>
      <c r="JM113" s="253"/>
      <c r="JN113" s="253"/>
      <c r="JO113" s="253"/>
      <c r="JP113" s="253"/>
      <c r="JQ113" s="253"/>
      <c r="JR113" s="253"/>
      <c r="JS113" s="253"/>
      <c r="JT113" s="253"/>
      <c r="JU113" s="253"/>
      <c r="JV113" s="253"/>
      <c r="JW113" s="253"/>
      <c r="JX113" s="253"/>
      <c r="JY113" s="253"/>
      <c r="JZ113" s="253"/>
      <c r="KA113" s="253"/>
      <c r="KB113" s="253"/>
      <c r="KC113" s="253"/>
      <c r="KD113" s="253"/>
      <c r="KE113" s="253"/>
      <c r="KF113" s="253"/>
      <c r="KG113" s="253"/>
      <c r="KH113" s="253"/>
      <c r="KI113" s="253"/>
      <c r="KJ113" s="253"/>
      <c r="KK113" s="253"/>
      <c r="KL113" s="253"/>
      <c r="KM113" s="253"/>
      <c r="KN113" s="253"/>
      <c r="KO113" s="253"/>
      <c r="KP113" s="253"/>
      <c r="KQ113" s="253"/>
      <c r="KR113" s="253"/>
      <c r="KS113" s="253"/>
      <c r="KT113" s="253"/>
      <c r="KU113" s="253"/>
      <c r="KV113" s="253"/>
      <c r="KW113" s="253"/>
      <c r="KX113" s="253"/>
      <c r="KY113" s="253"/>
      <c r="KZ113" s="253"/>
      <c r="LA113" s="253"/>
      <c r="LB113" s="253"/>
      <c r="LC113" s="253"/>
      <c r="LD113" s="253"/>
      <c r="LE113" s="253"/>
      <c r="LF113" s="253"/>
      <c r="LG113" s="253"/>
      <c r="LH113" s="253"/>
      <c r="LI113" s="253"/>
      <c r="LJ113" s="253"/>
      <c r="LK113" s="253"/>
      <c r="LL113" s="253"/>
      <c r="LM113" s="253"/>
      <c r="LN113" s="253"/>
      <c r="LO113" s="253"/>
      <c r="LP113" s="253"/>
      <c r="LQ113" s="253"/>
      <c r="LR113" s="253"/>
      <c r="LS113" s="253"/>
      <c r="LT113" s="253"/>
      <c r="LU113" s="253"/>
      <c r="LV113" s="253"/>
      <c r="LW113" s="253"/>
      <c r="LX113" s="253"/>
      <c r="LY113" s="253"/>
      <c r="LZ113" s="253"/>
      <c r="MA113" s="253"/>
      <c r="MB113" s="253"/>
      <c r="MC113" s="253"/>
      <c r="MD113" s="253"/>
      <c r="ME113" s="253"/>
      <c r="MF113" s="253"/>
      <c r="MG113" s="253"/>
      <c r="MH113" s="253"/>
      <c r="MI113" s="253"/>
      <c r="MJ113" s="253"/>
      <c r="MK113" s="253"/>
      <c r="ML113" s="253"/>
      <c r="MM113" s="253"/>
      <c r="MN113" s="253"/>
      <c r="MO113" s="253"/>
      <c r="MP113" s="253"/>
      <c r="MQ113" s="253"/>
      <c r="MR113" s="253"/>
      <c r="MS113" s="253"/>
      <c r="MT113" s="253"/>
      <c r="MU113" s="253"/>
      <c r="MV113" s="253"/>
      <c r="MW113" s="253"/>
      <c r="MX113" s="253"/>
      <c r="MY113" s="253"/>
      <c r="MZ113" s="253"/>
      <c r="NA113" s="253"/>
      <c r="NB113" s="253"/>
      <c r="NC113" s="253"/>
      <c r="ND113" s="253"/>
      <c r="NE113" s="253"/>
      <c r="NF113" s="253"/>
      <c r="NG113" s="253"/>
      <c r="NH113" s="253"/>
      <c r="NI113" s="253"/>
      <c r="NJ113" s="253"/>
      <c r="NK113" s="253"/>
      <c r="NL113" s="253"/>
      <c r="NM113" s="253"/>
      <c r="NN113" s="253"/>
      <c r="NO113" s="253"/>
      <c r="NP113" s="253"/>
      <c r="NQ113" s="253"/>
      <c r="NR113" s="253"/>
      <c r="NS113" s="253"/>
      <c r="NT113" s="253"/>
      <c r="NU113" s="253"/>
      <c r="NV113" s="253"/>
      <c r="NW113" s="253"/>
      <c r="NX113" s="253"/>
      <c r="NY113" s="253"/>
      <c r="NZ113" s="253"/>
      <c r="OA113" s="253"/>
      <c r="OB113" s="253"/>
      <c r="OC113" s="253"/>
      <c r="OD113" s="253"/>
      <c r="OE113" s="253"/>
      <c r="OF113" s="253"/>
      <c r="OG113" s="253"/>
      <c r="OH113" s="253"/>
      <c r="OI113" s="253"/>
      <c r="OJ113" s="253"/>
      <c r="OK113" s="253"/>
      <c r="OL113" s="253"/>
      <c r="OM113" s="253"/>
      <c r="ON113" s="253"/>
      <c r="OO113" s="253"/>
      <c r="OP113" s="253"/>
      <c r="OQ113" s="253"/>
      <c r="OR113" s="253"/>
      <c r="OS113" s="253"/>
      <c r="OT113" s="253"/>
      <c r="OU113" s="253"/>
      <c r="OV113" s="253"/>
      <c r="OW113" s="253"/>
      <c r="OX113" s="253"/>
      <c r="OY113" s="253"/>
      <c r="OZ113" s="253"/>
      <c r="PA113" s="253"/>
      <c r="PB113" s="253"/>
      <c r="PC113" s="253"/>
      <c r="PD113" s="253"/>
      <c r="PE113" s="253"/>
      <c r="PF113" s="253"/>
      <c r="PG113" s="253"/>
      <c r="PH113" s="253"/>
      <c r="PI113" s="253"/>
      <c r="PJ113" s="253"/>
      <c r="PK113" s="253"/>
      <c r="PL113" s="253"/>
      <c r="PM113" s="253"/>
      <c r="PN113" s="253"/>
      <c r="PO113" s="253"/>
      <c r="PP113" s="253"/>
      <c r="PQ113" s="253"/>
      <c r="PR113" s="253"/>
      <c r="PS113" s="253"/>
      <c r="PT113" s="253"/>
      <c r="PU113" s="253"/>
      <c r="PV113" s="253"/>
      <c r="PW113" s="253"/>
      <c r="PX113" s="253"/>
      <c r="PY113" s="253"/>
      <c r="PZ113" s="253"/>
      <c r="QA113" s="253"/>
      <c r="QB113" s="253"/>
      <c r="QC113" s="253"/>
      <c r="QD113" s="253"/>
      <c r="QE113" s="253"/>
      <c r="QF113" s="253"/>
      <c r="QG113" s="253"/>
      <c r="QH113" s="253"/>
      <c r="QI113" s="253"/>
      <c r="QJ113" s="253"/>
      <c r="QK113" s="253"/>
      <c r="QL113" s="253"/>
      <c r="QM113" s="253"/>
      <c r="QN113" s="253"/>
      <c r="QO113" s="253"/>
      <c r="QP113" s="253"/>
      <c r="QQ113" s="253"/>
      <c r="QR113" s="253"/>
      <c r="QS113" s="253"/>
      <c r="QT113" s="253"/>
      <c r="QU113" s="253"/>
      <c r="QV113" s="253"/>
      <c r="QW113" s="253"/>
      <c r="QX113" s="253"/>
      <c r="QY113" s="253"/>
      <c r="QZ113" s="253"/>
      <c r="RA113" s="253"/>
      <c r="RB113" s="253"/>
      <c r="RC113" s="253"/>
      <c r="RD113" s="253"/>
      <c r="RE113" s="253"/>
      <c r="RF113" s="253"/>
      <c r="RG113" s="253"/>
      <c r="RH113" s="253"/>
      <c r="RI113" s="253"/>
      <c r="RJ113" s="253"/>
      <c r="RK113" s="253"/>
      <c r="RL113" s="253"/>
      <c r="RM113" s="253"/>
      <c r="RN113" s="253"/>
      <c r="RO113" s="253"/>
      <c r="RP113" s="253"/>
      <c r="RQ113" s="253"/>
      <c r="RR113" s="253"/>
      <c r="RS113" s="253"/>
      <c r="RT113" s="253"/>
      <c r="RU113" s="253"/>
      <c r="RV113" s="253"/>
      <c r="RW113" s="253"/>
      <c r="RX113" s="253"/>
      <c r="RY113" s="253"/>
      <c r="RZ113" s="253"/>
      <c r="SA113" s="253"/>
      <c r="SB113" s="253"/>
      <c r="SC113" s="253"/>
      <c r="SD113" s="253"/>
      <c r="SE113" s="253"/>
      <c r="SF113" s="253"/>
      <c r="SG113" s="253"/>
      <c r="SH113" s="253"/>
      <c r="SI113" s="253"/>
      <c r="SJ113" s="253"/>
      <c r="SK113" s="253"/>
      <c r="SL113" s="253"/>
      <c r="SM113" s="253"/>
      <c r="SN113" s="253"/>
      <c r="SO113" s="253"/>
      <c r="SP113" s="253"/>
      <c r="SQ113" s="253"/>
      <c r="SR113" s="253"/>
      <c r="SS113" s="253"/>
      <c r="ST113" s="253"/>
      <c r="SU113" s="253"/>
      <c r="SV113" s="253"/>
      <c r="SW113" s="253"/>
      <c r="SX113" s="253"/>
      <c r="SY113" s="253"/>
      <c r="SZ113" s="253"/>
      <c r="TA113" s="253"/>
      <c r="TB113" s="253"/>
      <c r="TC113" s="253"/>
      <c r="TD113" s="253"/>
      <c r="TE113" s="253"/>
      <c r="TF113" s="253"/>
      <c r="TG113" s="253"/>
      <c r="TH113" s="253"/>
      <c r="TI113" s="253"/>
      <c r="TJ113" s="253"/>
      <c r="TK113" s="253"/>
      <c r="TL113" s="253"/>
      <c r="TM113" s="253"/>
      <c r="TN113" s="253"/>
      <c r="TO113" s="253"/>
      <c r="TP113" s="253"/>
      <c r="TQ113" s="253"/>
      <c r="TR113" s="253"/>
      <c r="TS113" s="253"/>
      <c r="TT113" s="253"/>
      <c r="TU113" s="253"/>
      <c r="TV113" s="253"/>
      <c r="TW113" s="253"/>
      <c r="TX113" s="253"/>
      <c r="TY113" s="253"/>
      <c r="TZ113" s="253"/>
      <c r="UA113" s="253"/>
      <c r="UB113" s="253"/>
      <c r="UC113" s="253"/>
      <c r="UD113" s="253"/>
      <c r="UE113" s="253"/>
      <c r="UF113" s="253"/>
      <c r="UG113" s="253"/>
      <c r="UH113" s="253"/>
      <c r="UI113" s="253"/>
      <c r="UJ113" s="253"/>
      <c r="UK113" s="253"/>
      <c r="UL113" s="253"/>
      <c r="UM113" s="253"/>
      <c r="UN113" s="253"/>
      <c r="UO113" s="253"/>
      <c r="UP113" s="253"/>
      <c r="UQ113" s="253"/>
      <c r="UR113" s="253"/>
      <c r="US113" s="253"/>
      <c r="UT113" s="253"/>
      <c r="UU113" s="253"/>
      <c r="UV113" s="253"/>
      <c r="UW113" s="253"/>
      <c r="UX113" s="253"/>
      <c r="UY113" s="253"/>
      <c r="UZ113" s="253"/>
      <c r="VA113" s="253"/>
      <c r="VB113" s="253"/>
      <c r="VC113" s="253"/>
      <c r="VD113" s="253"/>
      <c r="VE113" s="253"/>
      <c r="VF113" s="253"/>
      <c r="VG113" s="253"/>
      <c r="VH113" s="253"/>
      <c r="VI113" s="253"/>
      <c r="VJ113" s="253"/>
      <c r="VK113" s="253"/>
      <c r="VL113" s="253"/>
      <c r="VM113" s="253"/>
      <c r="VN113" s="253"/>
      <c r="VO113" s="253"/>
      <c r="VP113" s="253"/>
      <c r="VQ113" s="253"/>
      <c r="VR113" s="253"/>
      <c r="VS113" s="253"/>
      <c r="VT113" s="253"/>
      <c r="VU113" s="253"/>
      <c r="VV113" s="253"/>
      <c r="VW113" s="253"/>
      <c r="VX113" s="253"/>
      <c r="VY113" s="253"/>
      <c r="VZ113" s="253"/>
      <c r="WA113" s="253"/>
      <c r="WB113" s="253"/>
      <c r="WC113" s="253"/>
      <c r="WD113" s="253"/>
      <c r="WE113" s="253"/>
      <c r="WF113" s="253"/>
      <c r="WG113" s="253"/>
      <c r="WH113" s="253"/>
      <c r="WI113" s="253"/>
      <c r="WJ113" s="253"/>
      <c r="WK113" s="253"/>
      <c r="WL113" s="253"/>
      <c r="WM113" s="253"/>
      <c r="WN113" s="253"/>
      <c r="WO113" s="253"/>
      <c r="WP113" s="253"/>
      <c r="WQ113" s="253"/>
      <c r="WR113" s="253"/>
      <c r="WS113" s="253"/>
      <c r="WT113" s="253"/>
      <c r="WU113" s="253"/>
      <c r="WV113" s="253"/>
      <c r="WW113" s="253"/>
      <c r="WX113" s="253"/>
      <c r="WY113" s="253"/>
      <c r="WZ113" s="253"/>
      <c r="XA113" s="253"/>
      <c r="XB113" s="253"/>
      <c r="XC113" s="253"/>
      <c r="XD113" s="253"/>
      <c r="XE113" s="253"/>
      <c r="XF113" s="253"/>
      <c r="XG113" s="253"/>
      <c r="XH113" s="253"/>
      <c r="XI113" s="253"/>
      <c r="XJ113" s="253"/>
      <c r="XK113" s="253"/>
      <c r="XL113" s="253"/>
      <c r="XM113" s="253"/>
      <c r="XN113" s="253"/>
      <c r="XO113" s="253"/>
      <c r="XP113" s="253"/>
      <c r="XQ113" s="253"/>
      <c r="XR113" s="253"/>
      <c r="XS113" s="253"/>
      <c r="XT113" s="253"/>
      <c r="XU113" s="253"/>
      <c r="XV113" s="253"/>
      <c r="XW113" s="253"/>
      <c r="XX113" s="253"/>
      <c r="XY113" s="253"/>
      <c r="XZ113" s="253"/>
      <c r="YA113" s="253"/>
      <c r="YB113" s="253"/>
      <c r="YC113" s="253"/>
      <c r="YD113" s="253"/>
      <c r="YE113" s="253"/>
      <c r="YF113" s="253"/>
      <c r="YG113" s="253"/>
      <c r="YH113" s="253"/>
      <c r="YI113" s="253"/>
      <c r="YJ113" s="253"/>
      <c r="YK113" s="253"/>
      <c r="YL113" s="253"/>
      <c r="YM113" s="253"/>
      <c r="YN113" s="253"/>
      <c r="YO113" s="253"/>
      <c r="YP113" s="253"/>
      <c r="YQ113" s="253"/>
      <c r="YR113" s="253"/>
      <c r="YS113" s="253"/>
      <c r="YT113" s="253"/>
      <c r="YU113" s="253"/>
      <c r="YV113" s="253"/>
      <c r="YW113" s="253"/>
      <c r="YX113" s="253"/>
      <c r="YY113" s="253"/>
      <c r="YZ113" s="253"/>
      <c r="ZA113" s="253"/>
      <c r="ZB113" s="253"/>
      <c r="ZC113" s="253"/>
      <c r="ZD113" s="253"/>
      <c r="ZE113" s="253"/>
      <c r="ZF113" s="253"/>
      <c r="ZG113" s="253"/>
      <c r="ZH113" s="253"/>
      <c r="ZI113" s="253"/>
      <c r="ZJ113" s="253"/>
      <c r="ZK113" s="253"/>
      <c r="ZL113" s="253"/>
      <c r="ZM113" s="253"/>
      <c r="ZN113" s="253"/>
      <c r="ZO113" s="253"/>
      <c r="ZP113" s="253"/>
      <c r="ZQ113" s="253"/>
      <c r="ZR113" s="253"/>
      <c r="ZS113" s="253"/>
      <c r="ZT113" s="253"/>
      <c r="ZU113" s="253"/>
      <c r="ZV113" s="253"/>
      <c r="ZW113" s="253"/>
      <c r="ZX113" s="253"/>
      <c r="ZY113" s="253"/>
      <c r="ZZ113" s="253"/>
      <c r="AAA113" s="253"/>
      <c r="AAB113" s="253"/>
      <c r="AAC113" s="253"/>
      <c r="AAD113" s="253"/>
      <c r="AAE113" s="253"/>
      <c r="AAF113" s="253"/>
      <c r="AAG113" s="253"/>
      <c r="AAH113" s="253"/>
      <c r="AAI113" s="253"/>
      <c r="AAJ113" s="253"/>
      <c r="AAK113" s="253"/>
      <c r="AAL113" s="253"/>
      <c r="AAM113" s="253"/>
      <c r="AAN113" s="253"/>
      <c r="AAO113" s="253"/>
      <c r="AAP113" s="253"/>
      <c r="AAQ113" s="253"/>
      <c r="AAR113" s="253"/>
      <c r="AAS113" s="253"/>
      <c r="AAT113" s="253"/>
      <c r="AAU113" s="253"/>
      <c r="AAV113" s="253"/>
      <c r="AAW113" s="253"/>
      <c r="AAX113" s="253"/>
      <c r="AAY113" s="253"/>
      <c r="AAZ113" s="253"/>
      <c r="ABA113" s="253"/>
      <c r="ABB113" s="253"/>
      <c r="ABC113" s="253"/>
      <c r="ABD113" s="253"/>
      <c r="ABE113" s="253"/>
      <c r="ABF113" s="253"/>
      <c r="ABG113" s="253"/>
      <c r="ABH113" s="253"/>
      <c r="ABI113" s="253"/>
      <c r="ABJ113" s="253"/>
      <c r="ABK113" s="253"/>
      <c r="ABL113" s="253"/>
      <c r="ABM113" s="253"/>
      <c r="ABN113" s="253"/>
      <c r="ABO113" s="253"/>
      <c r="ABP113" s="253"/>
      <c r="ABQ113" s="253"/>
      <c r="ABR113" s="253"/>
      <c r="ABS113" s="253"/>
      <c r="ABT113" s="253"/>
      <c r="ABU113" s="253"/>
      <c r="ABV113" s="253"/>
      <c r="ABW113" s="253"/>
      <c r="ABX113" s="253"/>
      <c r="ABY113" s="253"/>
      <c r="ABZ113" s="253"/>
      <c r="ACA113" s="253"/>
      <c r="ACB113" s="253"/>
      <c r="ACC113" s="253"/>
      <c r="ACD113" s="253"/>
      <c r="ACE113" s="253"/>
      <c r="ACF113" s="253"/>
      <c r="ACG113" s="253"/>
      <c r="ACH113" s="253"/>
      <c r="ACI113" s="253"/>
      <c r="ACJ113" s="253"/>
      <c r="ACK113" s="253"/>
      <c r="ACL113" s="253"/>
      <c r="ACM113" s="253"/>
      <c r="ACN113" s="253"/>
      <c r="ACO113" s="253"/>
      <c r="ACP113" s="253"/>
      <c r="ACQ113" s="253"/>
      <c r="ACR113" s="253"/>
      <c r="ACS113" s="253"/>
      <c r="ACT113" s="253"/>
      <c r="ACU113" s="253"/>
      <c r="ACV113" s="253"/>
      <c r="ACW113" s="253"/>
      <c r="ACX113" s="253"/>
      <c r="ACY113" s="253"/>
      <c r="ACZ113" s="253"/>
      <c r="ADA113" s="253"/>
      <c r="ADB113" s="253"/>
      <c r="ADC113" s="253"/>
      <c r="ADD113" s="253"/>
      <c r="ADE113" s="253"/>
      <c r="ADF113" s="253"/>
      <c r="ADG113" s="253"/>
      <c r="ADH113" s="253"/>
      <c r="ADI113" s="253"/>
      <c r="ADJ113" s="253"/>
      <c r="ADK113" s="253"/>
      <c r="ADL113" s="253"/>
      <c r="ADM113" s="253"/>
      <c r="ADN113" s="253"/>
      <c r="ADO113" s="253"/>
      <c r="ADP113" s="253"/>
      <c r="ADQ113" s="253"/>
      <c r="ADR113" s="253"/>
      <c r="ADS113" s="253"/>
      <c r="ADT113" s="253"/>
      <c r="ADU113" s="253"/>
      <c r="ADV113" s="253"/>
      <c r="ADW113" s="253"/>
      <c r="ADX113" s="253"/>
      <c r="ADY113" s="253"/>
      <c r="ADZ113" s="253"/>
      <c r="AEA113" s="253"/>
      <c r="AEB113" s="253"/>
      <c r="AEC113" s="253"/>
      <c r="AED113" s="253"/>
      <c r="AEE113" s="253"/>
      <c r="AEF113" s="253"/>
      <c r="AEG113" s="253"/>
      <c r="AEH113" s="253"/>
      <c r="AEI113" s="253"/>
      <c r="AEJ113" s="253"/>
      <c r="AEK113" s="253"/>
      <c r="AEL113" s="253"/>
      <c r="AEM113" s="253"/>
      <c r="AEN113" s="253"/>
      <c r="AEO113" s="253"/>
      <c r="AEP113" s="253"/>
      <c r="AEQ113" s="253"/>
      <c r="AER113" s="253"/>
      <c r="AES113" s="253"/>
      <c r="AET113" s="253"/>
      <c r="AEU113" s="253"/>
      <c r="AEV113" s="253"/>
      <c r="AEW113" s="253"/>
      <c r="AEX113" s="253"/>
      <c r="AEY113" s="253"/>
      <c r="AEZ113" s="253"/>
      <c r="AFA113" s="253"/>
      <c r="AFB113" s="253"/>
      <c r="AFC113" s="253"/>
      <c r="AFD113" s="253"/>
      <c r="AFE113" s="253"/>
      <c r="AFF113" s="253"/>
      <c r="AFG113" s="253"/>
      <c r="AFH113" s="253"/>
      <c r="AFI113" s="253"/>
      <c r="AFJ113" s="253"/>
      <c r="AFK113" s="253"/>
      <c r="AFL113" s="253"/>
      <c r="AFM113" s="253"/>
      <c r="AFN113" s="253"/>
      <c r="AFO113" s="253"/>
      <c r="AFP113" s="253"/>
      <c r="AFQ113" s="253"/>
      <c r="AFR113" s="253"/>
      <c r="AFS113" s="253"/>
      <c r="AFT113" s="253"/>
      <c r="AFU113" s="253"/>
      <c r="AFV113" s="253"/>
      <c r="AFW113" s="253"/>
      <c r="AFX113" s="253"/>
      <c r="AFY113" s="253"/>
      <c r="AFZ113" s="253"/>
      <c r="AGA113" s="253"/>
      <c r="AGB113" s="253"/>
      <c r="AGC113" s="253"/>
      <c r="AGD113" s="253"/>
      <c r="AGE113" s="253"/>
      <c r="AGF113" s="253"/>
      <c r="AGG113" s="253"/>
      <c r="AGH113" s="253"/>
      <c r="AGI113" s="253"/>
      <c r="AGJ113" s="253"/>
      <c r="AGK113" s="253"/>
      <c r="AGL113" s="253"/>
      <c r="AGM113" s="253"/>
      <c r="AGN113" s="253"/>
      <c r="AGO113" s="253"/>
      <c r="AGP113" s="253"/>
      <c r="AGQ113" s="253"/>
      <c r="AGR113" s="253"/>
      <c r="AGS113" s="253"/>
      <c r="AGT113" s="253"/>
      <c r="AGU113" s="253"/>
      <c r="AGV113" s="253"/>
      <c r="AGW113" s="253"/>
      <c r="AGX113" s="253"/>
      <c r="AGY113" s="253"/>
      <c r="AGZ113" s="253"/>
      <c r="AHA113" s="253"/>
      <c r="AHB113" s="253"/>
      <c r="AHC113" s="253"/>
      <c r="AHD113" s="253"/>
      <c r="AHE113" s="253"/>
      <c r="AHF113" s="253"/>
      <c r="AHG113" s="253"/>
      <c r="AHH113" s="253"/>
      <c r="AHI113" s="253"/>
      <c r="AHJ113" s="253"/>
      <c r="AHK113" s="253"/>
      <c r="AHL113" s="253"/>
      <c r="AHM113" s="253"/>
      <c r="AHN113" s="253"/>
      <c r="AHO113" s="253"/>
      <c r="AHP113" s="253"/>
      <c r="AHQ113" s="253"/>
      <c r="AHR113" s="253"/>
      <c r="AHS113" s="253"/>
      <c r="AHT113" s="253"/>
      <c r="AHU113" s="253"/>
      <c r="AHV113" s="253"/>
      <c r="AHW113" s="253"/>
      <c r="AHX113" s="253"/>
      <c r="AHY113" s="253"/>
      <c r="AHZ113" s="253"/>
      <c r="AIA113" s="253"/>
      <c r="AIB113" s="253"/>
      <c r="AIC113" s="253"/>
      <c r="AID113" s="253"/>
      <c r="AIE113" s="253"/>
      <c r="AIF113" s="253"/>
      <c r="AIG113" s="253"/>
      <c r="AIH113" s="253"/>
      <c r="AII113" s="253"/>
      <c r="AIJ113" s="253"/>
      <c r="AIK113" s="253"/>
      <c r="AIL113" s="253"/>
      <c r="AIM113" s="253"/>
      <c r="AIN113" s="253"/>
      <c r="AIO113" s="253"/>
      <c r="AIP113" s="253"/>
      <c r="AIQ113" s="253"/>
      <c r="AIR113" s="253"/>
      <c r="AIS113" s="253"/>
      <c r="AIT113" s="253"/>
      <c r="AIU113" s="253"/>
      <c r="AIV113" s="253"/>
      <c r="AIW113" s="253"/>
      <c r="AIX113" s="253"/>
      <c r="AIY113" s="253"/>
      <c r="AIZ113" s="253"/>
      <c r="AJA113" s="253"/>
      <c r="AJB113" s="253"/>
      <c r="AJC113" s="253"/>
      <c r="AJD113" s="253"/>
      <c r="AJE113" s="253"/>
      <c r="AJF113" s="253"/>
      <c r="AJG113" s="253"/>
      <c r="AJH113" s="253"/>
      <c r="AJI113" s="253"/>
      <c r="AJJ113" s="253"/>
      <c r="AJK113" s="253"/>
      <c r="AJL113" s="253"/>
      <c r="AJM113" s="253"/>
      <c r="AJN113" s="253"/>
      <c r="AJO113" s="253"/>
      <c r="AJP113" s="253"/>
      <c r="AJQ113" s="253"/>
      <c r="AJR113" s="253"/>
      <c r="AJS113" s="253"/>
      <c r="AJT113" s="253"/>
      <c r="AJU113" s="253"/>
      <c r="AJV113" s="253"/>
      <c r="AJW113" s="253"/>
      <c r="AJX113" s="253"/>
      <c r="AJY113" s="253"/>
      <c r="AJZ113" s="253"/>
      <c r="AKA113" s="253"/>
      <c r="AKB113" s="253"/>
      <c r="AKC113" s="253"/>
      <c r="AKD113" s="253"/>
      <c r="AKE113" s="253"/>
      <c r="AKF113" s="253"/>
      <c r="AKG113" s="253"/>
      <c r="AKH113" s="253"/>
      <c r="AKI113" s="253"/>
      <c r="AKJ113" s="253"/>
      <c r="AKK113" s="253"/>
      <c r="AKL113" s="253"/>
      <c r="AKM113" s="253"/>
      <c r="AKN113" s="253"/>
      <c r="AKO113" s="253"/>
      <c r="AKP113" s="253"/>
      <c r="AKQ113" s="253"/>
      <c r="AKR113" s="253"/>
      <c r="AKS113" s="253"/>
      <c r="AKT113" s="253"/>
      <c r="AKU113" s="253"/>
      <c r="AKV113" s="253"/>
      <c r="AKW113" s="253"/>
      <c r="AKX113" s="253"/>
      <c r="AKY113" s="253"/>
      <c r="AKZ113" s="253"/>
      <c r="ALA113" s="253"/>
      <c r="ALB113" s="253"/>
      <c r="ALC113" s="253"/>
      <c r="ALD113" s="253"/>
      <c r="ALE113" s="253"/>
      <c r="ALF113" s="253"/>
      <c r="ALG113" s="253"/>
      <c r="ALH113" s="253"/>
      <c r="ALI113" s="253"/>
      <c r="ALJ113" s="253"/>
      <c r="ALK113" s="253"/>
      <c r="ALL113" s="253"/>
      <c r="ALM113" s="253"/>
      <c r="ALN113" s="253"/>
      <c r="ALO113" s="253"/>
      <c r="ALP113" s="253"/>
      <c r="ALQ113" s="253"/>
      <c r="ALR113" s="253"/>
      <c r="ALS113" s="253"/>
      <c r="ALT113" s="253"/>
      <c r="ALU113" s="253"/>
      <c r="ALV113" s="253"/>
      <c r="ALW113" s="253"/>
      <c r="ALX113" s="253"/>
      <c r="ALY113" s="253"/>
      <c r="ALZ113" s="253"/>
      <c r="AMA113" s="253"/>
      <c r="AMB113" s="253"/>
      <c r="AMC113" s="253"/>
      <c r="AMD113" s="253"/>
      <c r="AME113" s="253"/>
      <c r="AMF113" s="253"/>
      <c r="AMG113" s="253"/>
      <c r="AMH113" s="253"/>
      <c r="AMI113" s="253"/>
      <c r="AMJ113" s="253"/>
    </row>
    <row r="114" spans="1:1024" s="252" customFormat="1" ht="11.25">
      <c r="A114" s="264" t="s">
        <v>2004</v>
      </c>
      <c r="B114" s="273" t="e">
        <f>(B82-B88-B87+B90+B84)/B64</f>
        <v>#DIV/0!</v>
      </c>
      <c r="C114" s="273" t="e">
        <f>(C82-C88-C87+C90+C84)/C64</f>
        <v>#DIV/0!</v>
      </c>
      <c r="D114" s="273" t="e">
        <f>(D82-D88-D87+D90+D84)/D64</f>
        <v>#DIV/0!</v>
      </c>
      <c r="F114" s="253"/>
      <c r="G114" s="253"/>
      <c r="H114" s="253"/>
      <c r="I114" s="253"/>
      <c r="J114" s="253"/>
      <c r="K114" s="253"/>
      <c r="L114" s="253"/>
      <c r="M114" s="253"/>
      <c r="N114" s="253"/>
      <c r="O114" s="253"/>
      <c r="P114" s="253"/>
      <c r="Q114" s="253"/>
      <c r="R114" s="253"/>
      <c r="S114" s="253"/>
      <c r="T114" s="253"/>
      <c r="U114" s="253"/>
      <c r="V114" s="253"/>
      <c r="W114" s="253"/>
      <c r="X114" s="253"/>
      <c r="Y114" s="253"/>
      <c r="Z114" s="253"/>
      <c r="AA114" s="253"/>
      <c r="AB114" s="253"/>
      <c r="AC114" s="253"/>
      <c r="AD114" s="253"/>
      <c r="AE114" s="253"/>
      <c r="AF114" s="253"/>
      <c r="AG114" s="253"/>
      <c r="AH114" s="253"/>
      <c r="AI114" s="253"/>
      <c r="AJ114" s="253"/>
      <c r="AK114" s="253"/>
      <c r="AL114" s="253"/>
      <c r="AM114" s="253"/>
      <c r="AN114" s="253"/>
      <c r="AO114" s="253"/>
      <c r="AP114" s="253"/>
      <c r="AQ114" s="253"/>
      <c r="AR114" s="253"/>
      <c r="AS114" s="253"/>
      <c r="AT114" s="253"/>
      <c r="AU114" s="253"/>
      <c r="AV114" s="253"/>
      <c r="AW114" s="253"/>
      <c r="AX114" s="253"/>
      <c r="AY114" s="253"/>
      <c r="AZ114" s="253"/>
      <c r="BA114" s="253"/>
      <c r="BB114" s="253"/>
      <c r="BC114" s="253"/>
      <c r="BD114" s="253"/>
      <c r="BE114" s="253"/>
      <c r="BF114" s="253"/>
      <c r="BG114" s="253"/>
      <c r="BH114" s="253"/>
      <c r="BI114" s="253"/>
      <c r="BJ114" s="253"/>
      <c r="BK114" s="253"/>
      <c r="BL114" s="253"/>
      <c r="BM114" s="253"/>
      <c r="BN114" s="253"/>
      <c r="BO114" s="253"/>
      <c r="BP114" s="253"/>
      <c r="BQ114" s="253"/>
      <c r="BR114" s="253"/>
      <c r="BS114" s="253"/>
      <c r="BT114" s="253"/>
      <c r="BU114" s="253"/>
      <c r="BV114" s="253"/>
      <c r="BW114" s="253"/>
      <c r="BX114" s="253"/>
      <c r="BY114" s="253"/>
      <c r="BZ114" s="253"/>
      <c r="CA114" s="253"/>
      <c r="CB114" s="253"/>
      <c r="CC114" s="253"/>
      <c r="CD114" s="253"/>
      <c r="CE114" s="253"/>
      <c r="CF114" s="253"/>
      <c r="CG114" s="253"/>
      <c r="CH114" s="253"/>
      <c r="CI114" s="253"/>
      <c r="CJ114" s="253"/>
      <c r="CK114" s="253"/>
      <c r="CL114" s="253"/>
      <c r="CM114" s="253"/>
      <c r="CN114" s="253"/>
      <c r="CO114" s="253"/>
      <c r="CP114" s="253"/>
      <c r="CQ114" s="253"/>
      <c r="CR114" s="253"/>
      <c r="CS114" s="253"/>
      <c r="CT114" s="253"/>
      <c r="CU114" s="253"/>
      <c r="CV114" s="253"/>
      <c r="CW114" s="253"/>
      <c r="CX114" s="253"/>
      <c r="CY114" s="253"/>
      <c r="CZ114" s="253"/>
      <c r="DA114" s="253"/>
      <c r="DB114" s="253"/>
      <c r="DC114" s="253"/>
      <c r="DD114" s="253"/>
      <c r="DE114" s="253"/>
      <c r="DF114" s="253"/>
      <c r="DG114" s="253"/>
      <c r="DH114" s="253"/>
      <c r="DI114" s="253"/>
      <c r="DJ114" s="253"/>
      <c r="DK114" s="253"/>
      <c r="DL114" s="253"/>
      <c r="DM114" s="253"/>
      <c r="DN114" s="253"/>
      <c r="DO114" s="253"/>
      <c r="DP114" s="253"/>
      <c r="DQ114" s="253"/>
      <c r="DR114" s="253"/>
      <c r="DS114" s="253"/>
      <c r="DT114" s="253"/>
      <c r="DU114" s="253"/>
      <c r="DV114" s="253"/>
      <c r="DW114" s="253"/>
      <c r="DX114" s="253"/>
      <c r="DY114" s="253"/>
      <c r="DZ114" s="253"/>
      <c r="EA114" s="253"/>
      <c r="EB114" s="253"/>
      <c r="EC114" s="253"/>
      <c r="ED114" s="253"/>
      <c r="EE114" s="253"/>
      <c r="EF114" s="253"/>
      <c r="EG114" s="253"/>
      <c r="EH114" s="253"/>
      <c r="EI114" s="253"/>
      <c r="EJ114" s="253"/>
      <c r="EK114" s="253"/>
      <c r="EL114" s="253"/>
      <c r="EM114" s="253"/>
      <c r="EN114" s="253"/>
      <c r="EO114" s="253"/>
      <c r="EP114" s="253"/>
      <c r="EQ114" s="253"/>
      <c r="ER114" s="253"/>
      <c r="ES114" s="253"/>
      <c r="ET114" s="253"/>
      <c r="EU114" s="253"/>
      <c r="EV114" s="253"/>
      <c r="EW114" s="253"/>
      <c r="EX114" s="253"/>
      <c r="EY114" s="253"/>
      <c r="EZ114" s="253"/>
      <c r="FA114" s="253"/>
      <c r="FB114" s="253"/>
      <c r="FC114" s="253"/>
      <c r="FD114" s="253"/>
      <c r="FE114" s="253"/>
      <c r="FF114" s="253"/>
      <c r="FG114" s="253"/>
      <c r="FH114" s="253"/>
      <c r="FI114" s="253"/>
      <c r="FJ114" s="253"/>
      <c r="FK114" s="253"/>
      <c r="FL114" s="253"/>
      <c r="FM114" s="253"/>
      <c r="FN114" s="253"/>
      <c r="FO114" s="253"/>
      <c r="FP114" s="253"/>
      <c r="FQ114" s="253"/>
      <c r="FR114" s="253"/>
      <c r="FS114" s="253"/>
      <c r="FT114" s="253"/>
      <c r="FU114" s="253"/>
      <c r="FV114" s="253"/>
      <c r="FW114" s="253"/>
      <c r="FX114" s="253"/>
      <c r="FY114" s="253"/>
      <c r="FZ114" s="253"/>
      <c r="GA114" s="253"/>
      <c r="GB114" s="253"/>
      <c r="GC114" s="253"/>
      <c r="GD114" s="253"/>
      <c r="GE114" s="253"/>
      <c r="GF114" s="253"/>
      <c r="GG114" s="253"/>
      <c r="GH114" s="253"/>
      <c r="GI114" s="253"/>
      <c r="GJ114" s="253"/>
      <c r="GK114" s="253"/>
      <c r="GL114" s="253"/>
      <c r="GM114" s="253"/>
      <c r="GN114" s="253"/>
      <c r="GO114" s="253"/>
      <c r="GP114" s="253"/>
      <c r="GQ114" s="253"/>
      <c r="GR114" s="253"/>
      <c r="GS114" s="253"/>
      <c r="GT114" s="253"/>
      <c r="GU114" s="253"/>
      <c r="GV114" s="253"/>
      <c r="GW114" s="253"/>
      <c r="GX114" s="253"/>
      <c r="GY114" s="253"/>
      <c r="GZ114" s="253"/>
      <c r="HA114" s="253"/>
      <c r="HB114" s="253"/>
      <c r="HC114" s="253"/>
      <c r="HD114" s="253"/>
      <c r="HE114" s="253"/>
      <c r="HF114" s="253"/>
      <c r="HG114" s="253"/>
      <c r="HH114" s="253"/>
      <c r="HI114" s="253"/>
      <c r="HJ114" s="253"/>
      <c r="HK114" s="253"/>
      <c r="HL114" s="253"/>
      <c r="HM114" s="253"/>
      <c r="HN114" s="253"/>
      <c r="HO114" s="253"/>
      <c r="HP114" s="253"/>
      <c r="HQ114" s="253"/>
      <c r="HR114" s="253"/>
      <c r="HS114" s="253"/>
      <c r="HT114" s="253"/>
      <c r="HU114" s="253"/>
      <c r="HV114" s="253"/>
      <c r="HW114" s="253"/>
      <c r="HX114" s="253"/>
      <c r="HY114" s="253"/>
      <c r="HZ114" s="253"/>
      <c r="IA114" s="253"/>
      <c r="IB114" s="253"/>
      <c r="IC114" s="253"/>
      <c r="ID114" s="253"/>
      <c r="IE114" s="253"/>
      <c r="IF114" s="253"/>
      <c r="IG114" s="253"/>
      <c r="IH114" s="253"/>
      <c r="II114" s="253"/>
      <c r="IJ114" s="253"/>
      <c r="IK114" s="253"/>
      <c r="IL114" s="253"/>
      <c r="IM114" s="253"/>
      <c r="IN114" s="253"/>
      <c r="IO114" s="253"/>
      <c r="IP114" s="253"/>
      <c r="IQ114" s="253"/>
      <c r="IR114" s="253"/>
      <c r="IS114" s="253"/>
      <c r="IT114" s="253"/>
      <c r="IU114" s="253"/>
      <c r="IV114" s="253"/>
      <c r="IW114" s="253"/>
      <c r="IX114" s="253"/>
      <c r="IY114" s="253"/>
      <c r="IZ114" s="253"/>
      <c r="JA114" s="253"/>
      <c r="JB114" s="253"/>
      <c r="JC114" s="253"/>
      <c r="JD114" s="253"/>
      <c r="JE114" s="253"/>
      <c r="JF114" s="253"/>
      <c r="JG114" s="253"/>
      <c r="JH114" s="253"/>
      <c r="JI114" s="253"/>
      <c r="JJ114" s="253"/>
      <c r="JK114" s="253"/>
      <c r="JL114" s="253"/>
      <c r="JM114" s="253"/>
      <c r="JN114" s="253"/>
      <c r="JO114" s="253"/>
      <c r="JP114" s="253"/>
      <c r="JQ114" s="253"/>
      <c r="JR114" s="253"/>
      <c r="JS114" s="253"/>
      <c r="JT114" s="253"/>
      <c r="JU114" s="253"/>
      <c r="JV114" s="253"/>
      <c r="JW114" s="253"/>
      <c r="JX114" s="253"/>
      <c r="JY114" s="253"/>
      <c r="JZ114" s="253"/>
      <c r="KA114" s="253"/>
      <c r="KB114" s="253"/>
      <c r="KC114" s="253"/>
      <c r="KD114" s="253"/>
      <c r="KE114" s="253"/>
      <c r="KF114" s="253"/>
      <c r="KG114" s="253"/>
      <c r="KH114" s="253"/>
      <c r="KI114" s="253"/>
      <c r="KJ114" s="253"/>
      <c r="KK114" s="253"/>
      <c r="KL114" s="253"/>
      <c r="KM114" s="253"/>
      <c r="KN114" s="253"/>
      <c r="KO114" s="253"/>
      <c r="KP114" s="253"/>
      <c r="KQ114" s="253"/>
      <c r="KR114" s="253"/>
      <c r="KS114" s="253"/>
      <c r="KT114" s="253"/>
      <c r="KU114" s="253"/>
      <c r="KV114" s="253"/>
      <c r="KW114" s="253"/>
      <c r="KX114" s="253"/>
      <c r="KY114" s="253"/>
      <c r="KZ114" s="253"/>
      <c r="LA114" s="253"/>
      <c r="LB114" s="253"/>
      <c r="LC114" s="253"/>
      <c r="LD114" s="253"/>
      <c r="LE114" s="253"/>
      <c r="LF114" s="253"/>
      <c r="LG114" s="253"/>
      <c r="LH114" s="253"/>
      <c r="LI114" s="253"/>
      <c r="LJ114" s="253"/>
      <c r="LK114" s="253"/>
      <c r="LL114" s="253"/>
      <c r="LM114" s="253"/>
      <c r="LN114" s="253"/>
      <c r="LO114" s="253"/>
      <c r="LP114" s="253"/>
      <c r="LQ114" s="253"/>
      <c r="LR114" s="253"/>
      <c r="LS114" s="253"/>
      <c r="LT114" s="253"/>
      <c r="LU114" s="253"/>
      <c r="LV114" s="253"/>
      <c r="LW114" s="253"/>
      <c r="LX114" s="253"/>
      <c r="LY114" s="253"/>
      <c r="LZ114" s="253"/>
      <c r="MA114" s="253"/>
      <c r="MB114" s="253"/>
      <c r="MC114" s="253"/>
      <c r="MD114" s="253"/>
      <c r="ME114" s="253"/>
      <c r="MF114" s="253"/>
      <c r="MG114" s="253"/>
      <c r="MH114" s="253"/>
      <c r="MI114" s="253"/>
      <c r="MJ114" s="253"/>
      <c r="MK114" s="253"/>
      <c r="ML114" s="253"/>
      <c r="MM114" s="253"/>
      <c r="MN114" s="253"/>
      <c r="MO114" s="253"/>
      <c r="MP114" s="253"/>
      <c r="MQ114" s="253"/>
      <c r="MR114" s="253"/>
      <c r="MS114" s="253"/>
      <c r="MT114" s="253"/>
      <c r="MU114" s="253"/>
      <c r="MV114" s="253"/>
      <c r="MW114" s="253"/>
      <c r="MX114" s="253"/>
      <c r="MY114" s="253"/>
      <c r="MZ114" s="253"/>
      <c r="NA114" s="253"/>
      <c r="NB114" s="253"/>
      <c r="NC114" s="253"/>
      <c r="ND114" s="253"/>
      <c r="NE114" s="253"/>
      <c r="NF114" s="253"/>
      <c r="NG114" s="253"/>
      <c r="NH114" s="253"/>
      <c r="NI114" s="253"/>
      <c r="NJ114" s="253"/>
      <c r="NK114" s="253"/>
      <c r="NL114" s="253"/>
      <c r="NM114" s="253"/>
      <c r="NN114" s="253"/>
      <c r="NO114" s="253"/>
      <c r="NP114" s="253"/>
      <c r="NQ114" s="253"/>
      <c r="NR114" s="253"/>
      <c r="NS114" s="253"/>
      <c r="NT114" s="253"/>
      <c r="NU114" s="253"/>
      <c r="NV114" s="253"/>
      <c r="NW114" s="253"/>
      <c r="NX114" s="253"/>
      <c r="NY114" s="253"/>
      <c r="NZ114" s="253"/>
      <c r="OA114" s="253"/>
      <c r="OB114" s="253"/>
      <c r="OC114" s="253"/>
      <c r="OD114" s="253"/>
      <c r="OE114" s="253"/>
      <c r="OF114" s="253"/>
      <c r="OG114" s="253"/>
      <c r="OH114" s="253"/>
      <c r="OI114" s="253"/>
      <c r="OJ114" s="253"/>
      <c r="OK114" s="253"/>
      <c r="OL114" s="253"/>
      <c r="OM114" s="253"/>
      <c r="ON114" s="253"/>
      <c r="OO114" s="253"/>
      <c r="OP114" s="253"/>
      <c r="OQ114" s="253"/>
      <c r="OR114" s="253"/>
      <c r="OS114" s="253"/>
      <c r="OT114" s="253"/>
      <c r="OU114" s="253"/>
      <c r="OV114" s="253"/>
      <c r="OW114" s="253"/>
      <c r="OX114" s="253"/>
      <c r="OY114" s="253"/>
      <c r="OZ114" s="253"/>
      <c r="PA114" s="253"/>
      <c r="PB114" s="253"/>
      <c r="PC114" s="253"/>
      <c r="PD114" s="253"/>
      <c r="PE114" s="253"/>
      <c r="PF114" s="253"/>
      <c r="PG114" s="253"/>
      <c r="PH114" s="253"/>
      <c r="PI114" s="253"/>
      <c r="PJ114" s="253"/>
      <c r="PK114" s="253"/>
      <c r="PL114" s="253"/>
      <c r="PM114" s="253"/>
      <c r="PN114" s="253"/>
      <c r="PO114" s="253"/>
      <c r="PP114" s="253"/>
      <c r="PQ114" s="253"/>
      <c r="PR114" s="253"/>
      <c r="PS114" s="253"/>
      <c r="PT114" s="253"/>
      <c r="PU114" s="253"/>
      <c r="PV114" s="253"/>
      <c r="PW114" s="253"/>
      <c r="PX114" s="253"/>
      <c r="PY114" s="253"/>
      <c r="PZ114" s="253"/>
      <c r="QA114" s="253"/>
      <c r="QB114" s="253"/>
      <c r="QC114" s="253"/>
      <c r="QD114" s="253"/>
      <c r="QE114" s="253"/>
      <c r="QF114" s="253"/>
      <c r="QG114" s="253"/>
      <c r="QH114" s="253"/>
      <c r="QI114" s="253"/>
      <c r="QJ114" s="253"/>
      <c r="QK114" s="253"/>
      <c r="QL114" s="253"/>
      <c r="QM114" s="253"/>
      <c r="QN114" s="253"/>
      <c r="QO114" s="253"/>
      <c r="QP114" s="253"/>
      <c r="QQ114" s="253"/>
      <c r="QR114" s="253"/>
      <c r="QS114" s="253"/>
      <c r="QT114" s="253"/>
      <c r="QU114" s="253"/>
      <c r="QV114" s="253"/>
      <c r="QW114" s="253"/>
      <c r="QX114" s="253"/>
      <c r="QY114" s="253"/>
      <c r="QZ114" s="253"/>
      <c r="RA114" s="253"/>
      <c r="RB114" s="253"/>
      <c r="RC114" s="253"/>
      <c r="RD114" s="253"/>
      <c r="RE114" s="253"/>
      <c r="RF114" s="253"/>
      <c r="RG114" s="253"/>
      <c r="RH114" s="253"/>
      <c r="RI114" s="253"/>
      <c r="RJ114" s="253"/>
      <c r="RK114" s="253"/>
      <c r="RL114" s="253"/>
      <c r="RM114" s="253"/>
      <c r="RN114" s="253"/>
      <c r="RO114" s="253"/>
      <c r="RP114" s="253"/>
      <c r="RQ114" s="253"/>
      <c r="RR114" s="253"/>
      <c r="RS114" s="253"/>
      <c r="RT114" s="253"/>
      <c r="RU114" s="253"/>
      <c r="RV114" s="253"/>
      <c r="RW114" s="253"/>
      <c r="RX114" s="253"/>
      <c r="RY114" s="253"/>
      <c r="RZ114" s="253"/>
      <c r="SA114" s="253"/>
      <c r="SB114" s="253"/>
      <c r="SC114" s="253"/>
      <c r="SD114" s="253"/>
      <c r="SE114" s="253"/>
      <c r="SF114" s="253"/>
      <c r="SG114" s="253"/>
      <c r="SH114" s="253"/>
      <c r="SI114" s="253"/>
      <c r="SJ114" s="253"/>
      <c r="SK114" s="253"/>
      <c r="SL114" s="253"/>
      <c r="SM114" s="253"/>
      <c r="SN114" s="253"/>
      <c r="SO114" s="253"/>
      <c r="SP114" s="253"/>
      <c r="SQ114" s="253"/>
      <c r="SR114" s="253"/>
      <c r="SS114" s="253"/>
      <c r="ST114" s="253"/>
      <c r="SU114" s="253"/>
      <c r="SV114" s="253"/>
      <c r="SW114" s="253"/>
      <c r="SX114" s="253"/>
      <c r="SY114" s="253"/>
      <c r="SZ114" s="253"/>
      <c r="TA114" s="253"/>
      <c r="TB114" s="253"/>
      <c r="TC114" s="253"/>
      <c r="TD114" s="253"/>
      <c r="TE114" s="253"/>
      <c r="TF114" s="253"/>
      <c r="TG114" s="253"/>
      <c r="TH114" s="253"/>
      <c r="TI114" s="253"/>
      <c r="TJ114" s="253"/>
      <c r="TK114" s="253"/>
      <c r="TL114" s="253"/>
      <c r="TM114" s="253"/>
      <c r="TN114" s="253"/>
      <c r="TO114" s="253"/>
      <c r="TP114" s="253"/>
      <c r="TQ114" s="253"/>
      <c r="TR114" s="253"/>
      <c r="TS114" s="253"/>
      <c r="TT114" s="253"/>
      <c r="TU114" s="253"/>
      <c r="TV114" s="253"/>
      <c r="TW114" s="253"/>
      <c r="TX114" s="253"/>
      <c r="TY114" s="253"/>
      <c r="TZ114" s="253"/>
      <c r="UA114" s="253"/>
      <c r="UB114" s="253"/>
      <c r="UC114" s="253"/>
      <c r="UD114" s="253"/>
      <c r="UE114" s="253"/>
      <c r="UF114" s="253"/>
      <c r="UG114" s="253"/>
      <c r="UH114" s="253"/>
      <c r="UI114" s="253"/>
      <c r="UJ114" s="253"/>
      <c r="UK114" s="253"/>
      <c r="UL114" s="253"/>
      <c r="UM114" s="253"/>
      <c r="UN114" s="253"/>
      <c r="UO114" s="253"/>
      <c r="UP114" s="253"/>
      <c r="UQ114" s="253"/>
      <c r="UR114" s="253"/>
      <c r="US114" s="253"/>
      <c r="UT114" s="253"/>
      <c r="UU114" s="253"/>
      <c r="UV114" s="253"/>
      <c r="UW114" s="253"/>
      <c r="UX114" s="253"/>
      <c r="UY114" s="253"/>
      <c r="UZ114" s="253"/>
      <c r="VA114" s="253"/>
      <c r="VB114" s="253"/>
      <c r="VC114" s="253"/>
      <c r="VD114" s="253"/>
      <c r="VE114" s="253"/>
      <c r="VF114" s="253"/>
      <c r="VG114" s="253"/>
      <c r="VH114" s="253"/>
      <c r="VI114" s="253"/>
      <c r="VJ114" s="253"/>
      <c r="VK114" s="253"/>
      <c r="VL114" s="253"/>
      <c r="VM114" s="253"/>
      <c r="VN114" s="253"/>
      <c r="VO114" s="253"/>
      <c r="VP114" s="253"/>
      <c r="VQ114" s="253"/>
      <c r="VR114" s="253"/>
      <c r="VS114" s="253"/>
      <c r="VT114" s="253"/>
      <c r="VU114" s="253"/>
      <c r="VV114" s="253"/>
      <c r="VW114" s="253"/>
      <c r="VX114" s="253"/>
      <c r="VY114" s="253"/>
      <c r="VZ114" s="253"/>
      <c r="WA114" s="253"/>
      <c r="WB114" s="253"/>
      <c r="WC114" s="253"/>
      <c r="WD114" s="253"/>
      <c r="WE114" s="253"/>
      <c r="WF114" s="253"/>
      <c r="WG114" s="253"/>
      <c r="WH114" s="253"/>
      <c r="WI114" s="253"/>
      <c r="WJ114" s="253"/>
      <c r="WK114" s="253"/>
      <c r="WL114" s="253"/>
      <c r="WM114" s="253"/>
      <c r="WN114" s="253"/>
      <c r="WO114" s="253"/>
      <c r="WP114" s="253"/>
      <c r="WQ114" s="253"/>
      <c r="WR114" s="253"/>
      <c r="WS114" s="253"/>
      <c r="WT114" s="253"/>
      <c r="WU114" s="253"/>
      <c r="WV114" s="253"/>
      <c r="WW114" s="253"/>
      <c r="WX114" s="253"/>
      <c r="WY114" s="253"/>
      <c r="WZ114" s="253"/>
      <c r="XA114" s="253"/>
      <c r="XB114" s="253"/>
      <c r="XC114" s="253"/>
      <c r="XD114" s="253"/>
      <c r="XE114" s="253"/>
      <c r="XF114" s="253"/>
      <c r="XG114" s="253"/>
      <c r="XH114" s="253"/>
      <c r="XI114" s="253"/>
      <c r="XJ114" s="253"/>
      <c r="XK114" s="253"/>
      <c r="XL114" s="253"/>
      <c r="XM114" s="253"/>
      <c r="XN114" s="253"/>
      <c r="XO114" s="253"/>
      <c r="XP114" s="253"/>
      <c r="XQ114" s="253"/>
      <c r="XR114" s="253"/>
      <c r="XS114" s="253"/>
      <c r="XT114" s="253"/>
      <c r="XU114" s="253"/>
      <c r="XV114" s="253"/>
      <c r="XW114" s="253"/>
      <c r="XX114" s="253"/>
      <c r="XY114" s="253"/>
      <c r="XZ114" s="253"/>
      <c r="YA114" s="253"/>
      <c r="YB114" s="253"/>
      <c r="YC114" s="253"/>
      <c r="YD114" s="253"/>
      <c r="YE114" s="253"/>
      <c r="YF114" s="253"/>
      <c r="YG114" s="253"/>
      <c r="YH114" s="253"/>
      <c r="YI114" s="253"/>
      <c r="YJ114" s="253"/>
      <c r="YK114" s="253"/>
      <c r="YL114" s="253"/>
      <c r="YM114" s="253"/>
      <c r="YN114" s="253"/>
      <c r="YO114" s="253"/>
      <c r="YP114" s="253"/>
      <c r="YQ114" s="253"/>
      <c r="YR114" s="253"/>
      <c r="YS114" s="253"/>
      <c r="YT114" s="253"/>
      <c r="YU114" s="253"/>
      <c r="YV114" s="253"/>
      <c r="YW114" s="253"/>
      <c r="YX114" s="253"/>
      <c r="YY114" s="253"/>
      <c r="YZ114" s="253"/>
      <c r="ZA114" s="253"/>
      <c r="ZB114" s="253"/>
      <c r="ZC114" s="253"/>
      <c r="ZD114" s="253"/>
      <c r="ZE114" s="253"/>
      <c r="ZF114" s="253"/>
      <c r="ZG114" s="253"/>
      <c r="ZH114" s="253"/>
      <c r="ZI114" s="253"/>
      <c r="ZJ114" s="253"/>
      <c r="ZK114" s="253"/>
      <c r="ZL114" s="253"/>
      <c r="ZM114" s="253"/>
      <c r="ZN114" s="253"/>
      <c r="ZO114" s="253"/>
      <c r="ZP114" s="253"/>
      <c r="ZQ114" s="253"/>
      <c r="ZR114" s="253"/>
      <c r="ZS114" s="253"/>
      <c r="ZT114" s="253"/>
      <c r="ZU114" s="253"/>
      <c r="ZV114" s="253"/>
      <c r="ZW114" s="253"/>
      <c r="ZX114" s="253"/>
      <c r="ZY114" s="253"/>
      <c r="ZZ114" s="253"/>
      <c r="AAA114" s="253"/>
      <c r="AAB114" s="253"/>
      <c r="AAC114" s="253"/>
      <c r="AAD114" s="253"/>
      <c r="AAE114" s="253"/>
      <c r="AAF114" s="253"/>
      <c r="AAG114" s="253"/>
      <c r="AAH114" s="253"/>
      <c r="AAI114" s="253"/>
      <c r="AAJ114" s="253"/>
      <c r="AAK114" s="253"/>
      <c r="AAL114" s="253"/>
      <c r="AAM114" s="253"/>
      <c r="AAN114" s="253"/>
      <c r="AAO114" s="253"/>
      <c r="AAP114" s="253"/>
      <c r="AAQ114" s="253"/>
      <c r="AAR114" s="253"/>
      <c r="AAS114" s="253"/>
      <c r="AAT114" s="253"/>
      <c r="AAU114" s="253"/>
      <c r="AAV114" s="253"/>
      <c r="AAW114" s="253"/>
      <c r="AAX114" s="253"/>
      <c r="AAY114" s="253"/>
      <c r="AAZ114" s="253"/>
      <c r="ABA114" s="253"/>
      <c r="ABB114" s="253"/>
      <c r="ABC114" s="253"/>
      <c r="ABD114" s="253"/>
      <c r="ABE114" s="253"/>
      <c r="ABF114" s="253"/>
      <c r="ABG114" s="253"/>
      <c r="ABH114" s="253"/>
      <c r="ABI114" s="253"/>
      <c r="ABJ114" s="253"/>
      <c r="ABK114" s="253"/>
      <c r="ABL114" s="253"/>
      <c r="ABM114" s="253"/>
      <c r="ABN114" s="253"/>
      <c r="ABO114" s="253"/>
      <c r="ABP114" s="253"/>
      <c r="ABQ114" s="253"/>
      <c r="ABR114" s="253"/>
      <c r="ABS114" s="253"/>
      <c r="ABT114" s="253"/>
      <c r="ABU114" s="253"/>
      <c r="ABV114" s="253"/>
      <c r="ABW114" s="253"/>
      <c r="ABX114" s="253"/>
      <c r="ABY114" s="253"/>
      <c r="ABZ114" s="253"/>
      <c r="ACA114" s="253"/>
      <c r="ACB114" s="253"/>
      <c r="ACC114" s="253"/>
      <c r="ACD114" s="253"/>
      <c r="ACE114" s="253"/>
      <c r="ACF114" s="253"/>
      <c r="ACG114" s="253"/>
      <c r="ACH114" s="253"/>
      <c r="ACI114" s="253"/>
      <c r="ACJ114" s="253"/>
      <c r="ACK114" s="253"/>
      <c r="ACL114" s="253"/>
      <c r="ACM114" s="253"/>
      <c r="ACN114" s="253"/>
      <c r="ACO114" s="253"/>
      <c r="ACP114" s="253"/>
      <c r="ACQ114" s="253"/>
      <c r="ACR114" s="253"/>
      <c r="ACS114" s="253"/>
      <c r="ACT114" s="253"/>
      <c r="ACU114" s="253"/>
      <c r="ACV114" s="253"/>
      <c r="ACW114" s="253"/>
      <c r="ACX114" s="253"/>
      <c r="ACY114" s="253"/>
      <c r="ACZ114" s="253"/>
      <c r="ADA114" s="253"/>
      <c r="ADB114" s="253"/>
      <c r="ADC114" s="253"/>
      <c r="ADD114" s="253"/>
      <c r="ADE114" s="253"/>
      <c r="ADF114" s="253"/>
      <c r="ADG114" s="253"/>
      <c r="ADH114" s="253"/>
      <c r="ADI114" s="253"/>
      <c r="ADJ114" s="253"/>
      <c r="ADK114" s="253"/>
      <c r="ADL114" s="253"/>
      <c r="ADM114" s="253"/>
      <c r="ADN114" s="253"/>
      <c r="ADO114" s="253"/>
      <c r="ADP114" s="253"/>
      <c r="ADQ114" s="253"/>
      <c r="ADR114" s="253"/>
      <c r="ADS114" s="253"/>
      <c r="ADT114" s="253"/>
      <c r="ADU114" s="253"/>
      <c r="ADV114" s="253"/>
      <c r="ADW114" s="253"/>
      <c r="ADX114" s="253"/>
      <c r="ADY114" s="253"/>
      <c r="ADZ114" s="253"/>
      <c r="AEA114" s="253"/>
      <c r="AEB114" s="253"/>
      <c r="AEC114" s="253"/>
      <c r="AED114" s="253"/>
      <c r="AEE114" s="253"/>
      <c r="AEF114" s="253"/>
      <c r="AEG114" s="253"/>
      <c r="AEH114" s="253"/>
      <c r="AEI114" s="253"/>
      <c r="AEJ114" s="253"/>
      <c r="AEK114" s="253"/>
      <c r="AEL114" s="253"/>
      <c r="AEM114" s="253"/>
      <c r="AEN114" s="253"/>
      <c r="AEO114" s="253"/>
      <c r="AEP114" s="253"/>
      <c r="AEQ114" s="253"/>
      <c r="AER114" s="253"/>
      <c r="AES114" s="253"/>
      <c r="AET114" s="253"/>
      <c r="AEU114" s="253"/>
      <c r="AEV114" s="253"/>
      <c r="AEW114" s="253"/>
      <c r="AEX114" s="253"/>
      <c r="AEY114" s="253"/>
      <c r="AEZ114" s="253"/>
      <c r="AFA114" s="253"/>
      <c r="AFB114" s="253"/>
      <c r="AFC114" s="253"/>
      <c r="AFD114" s="253"/>
      <c r="AFE114" s="253"/>
      <c r="AFF114" s="253"/>
      <c r="AFG114" s="253"/>
      <c r="AFH114" s="253"/>
      <c r="AFI114" s="253"/>
      <c r="AFJ114" s="253"/>
      <c r="AFK114" s="253"/>
      <c r="AFL114" s="253"/>
      <c r="AFM114" s="253"/>
      <c r="AFN114" s="253"/>
      <c r="AFO114" s="253"/>
      <c r="AFP114" s="253"/>
      <c r="AFQ114" s="253"/>
      <c r="AFR114" s="253"/>
      <c r="AFS114" s="253"/>
      <c r="AFT114" s="253"/>
      <c r="AFU114" s="253"/>
      <c r="AFV114" s="253"/>
      <c r="AFW114" s="253"/>
      <c r="AFX114" s="253"/>
      <c r="AFY114" s="253"/>
      <c r="AFZ114" s="253"/>
      <c r="AGA114" s="253"/>
      <c r="AGB114" s="253"/>
      <c r="AGC114" s="253"/>
      <c r="AGD114" s="253"/>
      <c r="AGE114" s="253"/>
      <c r="AGF114" s="253"/>
      <c r="AGG114" s="253"/>
      <c r="AGH114" s="253"/>
      <c r="AGI114" s="253"/>
      <c r="AGJ114" s="253"/>
      <c r="AGK114" s="253"/>
      <c r="AGL114" s="253"/>
      <c r="AGM114" s="253"/>
      <c r="AGN114" s="253"/>
      <c r="AGO114" s="253"/>
      <c r="AGP114" s="253"/>
      <c r="AGQ114" s="253"/>
      <c r="AGR114" s="253"/>
      <c r="AGS114" s="253"/>
      <c r="AGT114" s="253"/>
      <c r="AGU114" s="253"/>
      <c r="AGV114" s="253"/>
      <c r="AGW114" s="253"/>
      <c r="AGX114" s="253"/>
      <c r="AGY114" s="253"/>
      <c r="AGZ114" s="253"/>
      <c r="AHA114" s="253"/>
      <c r="AHB114" s="253"/>
      <c r="AHC114" s="253"/>
      <c r="AHD114" s="253"/>
      <c r="AHE114" s="253"/>
      <c r="AHF114" s="253"/>
      <c r="AHG114" s="253"/>
      <c r="AHH114" s="253"/>
      <c r="AHI114" s="253"/>
      <c r="AHJ114" s="253"/>
      <c r="AHK114" s="253"/>
      <c r="AHL114" s="253"/>
      <c r="AHM114" s="253"/>
      <c r="AHN114" s="253"/>
      <c r="AHO114" s="253"/>
      <c r="AHP114" s="253"/>
      <c r="AHQ114" s="253"/>
      <c r="AHR114" s="253"/>
      <c r="AHS114" s="253"/>
      <c r="AHT114" s="253"/>
      <c r="AHU114" s="253"/>
      <c r="AHV114" s="253"/>
      <c r="AHW114" s="253"/>
      <c r="AHX114" s="253"/>
      <c r="AHY114" s="253"/>
      <c r="AHZ114" s="253"/>
      <c r="AIA114" s="253"/>
      <c r="AIB114" s="253"/>
      <c r="AIC114" s="253"/>
      <c r="AID114" s="253"/>
      <c r="AIE114" s="253"/>
      <c r="AIF114" s="253"/>
      <c r="AIG114" s="253"/>
      <c r="AIH114" s="253"/>
      <c r="AII114" s="253"/>
      <c r="AIJ114" s="253"/>
      <c r="AIK114" s="253"/>
      <c r="AIL114" s="253"/>
      <c r="AIM114" s="253"/>
      <c r="AIN114" s="253"/>
      <c r="AIO114" s="253"/>
      <c r="AIP114" s="253"/>
      <c r="AIQ114" s="253"/>
      <c r="AIR114" s="253"/>
      <c r="AIS114" s="253"/>
      <c r="AIT114" s="253"/>
      <c r="AIU114" s="253"/>
      <c r="AIV114" s="253"/>
      <c r="AIW114" s="253"/>
      <c r="AIX114" s="253"/>
      <c r="AIY114" s="253"/>
      <c r="AIZ114" s="253"/>
      <c r="AJA114" s="253"/>
      <c r="AJB114" s="253"/>
      <c r="AJC114" s="253"/>
      <c r="AJD114" s="253"/>
      <c r="AJE114" s="253"/>
      <c r="AJF114" s="253"/>
      <c r="AJG114" s="253"/>
      <c r="AJH114" s="253"/>
      <c r="AJI114" s="253"/>
      <c r="AJJ114" s="253"/>
      <c r="AJK114" s="253"/>
      <c r="AJL114" s="253"/>
      <c r="AJM114" s="253"/>
      <c r="AJN114" s="253"/>
      <c r="AJO114" s="253"/>
      <c r="AJP114" s="253"/>
      <c r="AJQ114" s="253"/>
      <c r="AJR114" s="253"/>
      <c r="AJS114" s="253"/>
      <c r="AJT114" s="253"/>
      <c r="AJU114" s="253"/>
      <c r="AJV114" s="253"/>
      <c r="AJW114" s="253"/>
      <c r="AJX114" s="253"/>
      <c r="AJY114" s="253"/>
      <c r="AJZ114" s="253"/>
      <c r="AKA114" s="253"/>
      <c r="AKB114" s="253"/>
      <c r="AKC114" s="253"/>
      <c r="AKD114" s="253"/>
      <c r="AKE114" s="253"/>
      <c r="AKF114" s="253"/>
      <c r="AKG114" s="253"/>
      <c r="AKH114" s="253"/>
      <c r="AKI114" s="253"/>
      <c r="AKJ114" s="253"/>
      <c r="AKK114" s="253"/>
      <c r="AKL114" s="253"/>
      <c r="AKM114" s="253"/>
      <c r="AKN114" s="253"/>
      <c r="AKO114" s="253"/>
      <c r="AKP114" s="253"/>
      <c r="AKQ114" s="253"/>
      <c r="AKR114" s="253"/>
      <c r="AKS114" s="253"/>
      <c r="AKT114" s="253"/>
      <c r="AKU114" s="253"/>
      <c r="AKV114" s="253"/>
      <c r="AKW114" s="253"/>
      <c r="AKX114" s="253"/>
      <c r="AKY114" s="253"/>
      <c r="AKZ114" s="253"/>
      <c r="ALA114" s="253"/>
      <c r="ALB114" s="253"/>
      <c r="ALC114" s="253"/>
      <c r="ALD114" s="253"/>
      <c r="ALE114" s="253"/>
      <c r="ALF114" s="253"/>
      <c r="ALG114" s="253"/>
      <c r="ALH114" s="253"/>
      <c r="ALI114" s="253"/>
      <c r="ALJ114" s="253"/>
      <c r="ALK114" s="253"/>
      <c r="ALL114" s="253"/>
      <c r="ALM114" s="253"/>
      <c r="ALN114" s="253"/>
      <c r="ALO114" s="253"/>
      <c r="ALP114" s="253"/>
      <c r="ALQ114" s="253"/>
      <c r="ALR114" s="253"/>
      <c r="ALS114" s="253"/>
      <c r="ALT114" s="253"/>
      <c r="ALU114" s="253"/>
      <c r="ALV114" s="253"/>
      <c r="ALW114" s="253"/>
      <c r="ALX114" s="253"/>
      <c r="ALY114" s="253"/>
      <c r="ALZ114" s="253"/>
      <c r="AMA114" s="253"/>
      <c r="AMB114" s="253"/>
      <c r="AMC114" s="253"/>
      <c r="AMD114" s="253"/>
      <c r="AME114" s="253"/>
      <c r="AMF114" s="253"/>
      <c r="AMG114" s="253"/>
      <c r="AMH114" s="253"/>
      <c r="AMI114" s="253"/>
      <c r="AMJ114" s="253"/>
    </row>
    <row r="115" spans="1:1024" s="252" customFormat="1" ht="11.25">
      <c r="A115" s="264" t="s">
        <v>2005</v>
      </c>
      <c r="B115" s="273" t="e">
        <f>B63/B26</f>
        <v>#DIV/0!</v>
      </c>
      <c r="C115" s="273" t="e">
        <f>C63/C26</f>
        <v>#DIV/0!</v>
      </c>
      <c r="D115" s="273" t="e">
        <f>D63/D26</f>
        <v>#DIV/0!</v>
      </c>
      <c r="F115" s="253"/>
      <c r="G115" s="253"/>
      <c r="H115" s="253"/>
      <c r="I115" s="253"/>
      <c r="J115" s="253"/>
      <c r="K115" s="253"/>
      <c r="L115" s="253"/>
      <c r="M115" s="253"/>
      <c r="N115" s="253"/>
      <c r="O115" s="253"/>
      <c r="P115" s="253"/>
      <c r="Q115" s="253"/>
      <c r="R115" s="253"/>
      <c r="S115" s="253"/>
      <c r="T115" s="253"/>
      <c r="U115" s="253"/>
      <c r="V115" s="253"/>
      <c r="W115" s="253"/>
      <c r="X115" s="253"/>
      <c r="Y115" s="253"/>
      <c r="Z115" s="253"/>
      <c r="AA115" s="253"/>
      <c r="AB115" s="253"/>
      <c r="AC115" s="253"/>
      <c r="AD115" s="253"/>
      <c r="AE115" s="253"/>
      <c r="AF115" s="253"/>
      <c r="AG115" s="253"/>
      <c r="AH115" s="253"/>
      <c r="AI115" s="253"/>
      <c r="AJ115" s="253"/>
      <c r="AK115" s="253"/>
      <c r="AL115" s="253"/>
      <c r="AM115" s="253"/>
      <c r="AN115" s="253"/>
      <c r="AO115" s="253"/>
      <c r="AP115" s="253"/>
      <c r="AQ115" s="253"/>
      <c r="AR115" s="253"/>
      <c r="AS115" s="253"/>
      <c r="AT115" s="253"/>
      <c r="AU115" s="253"/>
      <c r="AV115" s="253"/>
      <c r="AW115" s="253"/>
      <c r="AX115" s="253"/>
      <c r="AY115" s="253"/>
      <c r="AZ115" s="253"/>
      <c r="BA115" s="253"/>
      <c r="BB115" s="253"/>
      <c r="BC115" s="253"/>
      <c r="BD115" s="253"/>
      <c r="BE115" s="253"/>
      <c r="BF115" s="253"/>
      <c r="BG115" s="253"/>
      <c r="BH115" s="253"/>
      <c r="BI115" s="253"/>
      <c r="BJ115" s="253"/>
      <c r="BK115" s="253"/>
      <c r="BL115" s="253"/>
      <c r="BM115" s="253"/>
      <c r="BN115" s="253"/>
      <c r="BO115" s="253"/>
      <c r="BP115" s="253"/>
      <c r="BQ115" s="253"/>
      <c r="BR115" s="253"/>
      <c r="BS115" s="253"/>
      <c r="BT115" s="253"/>
      <c r="BU115" s="253"/>
      <c r="BV115" s="253"/>
      <c r="BW115" s="253"/>
      <c r="BX115" s="253"/>
      <c r="BY115" s="253"/>
      <c r="BZ115" s="253"/>
      <c r="CA115" s="253"/>
      <c r="CB115" s="253"/>
      <c r="CC115" s="253"/>
      <c r="CD115" s="253"/>
      <c r="CE115" s="253"/>
      <c r="CF115" s="253"/>
      <c r="CG115" s="253"/>
      <c r="CH115" s="253"/>
      <c r="CI115" s="253"/>
      <c r="CJ115" s="253"/>
      <c r="CK115" s="253"/>
      <c r="CL115" s="253"/>
      <c r="CM115" s="253"/>
      <c r="CN115" s="253"/>
      <c r="CO115" s="253"/>
      <c r="CP115" s="253"/>
      <c r="CQ115" s="253"/>
      <c r="CR115" s="253"/>
      <c r="CS115" s="253"/>
      <c r="CT115" s="253"/>
      <c r="CU115" s="253"/>
      <c r="CV115" s="253"/>
      <c r="CW115" s="253"/>
      <c r="CX115" s="253"/>
      <c r="CY115" s="253"/>
      <c r="CZ115" s="253"/>
      <c r="DA115" s="253"/>
      <c r="DB115" s="253"/>
      <c r="DC115" s="253"/>
      <c r="DD115" s="253"/>
      <c r="DE115" s="253"/>
      <c r="DF115" s="253"/>
      <c r="DG115" s="253"/>
      <c r="DH115" s="253"/>
      <c r="DI115" s="253"/>
      <c r="DJ115" s="253"/>
      <c r="DK115" s="253"/>
      <c r="DL115" s="253"/>
      <c r="DM115" s="253"/>
      <c r="DN115" s="253"/>
      <c r="DO115" s="253"/>
      <c r="DP115" s="253"/>
      <c r="DQ115" s="253"/>
      <c r="DR115" s="253"/>
      <c r="DS115" s="253"/>
      <c r="DT115" s="253"/>
      <c r="DU115" s="253"/>
      <c r="DV115" s="253"/>
      <c r="DW115" s="253"/>
      <c r="DX115" s="253"/>
      <c r="DY115" s="253"/>
      <c r="DZ115" s="253"/>
      <c r="EA115" s="253"/>
      <c r="EB115" s="253"/>
      <c r="EC115" s="253"/>
      <c r="ED115" s="253"/>
      <c r="EE115" s="253"/>
      <c r="EF115" s="253"/>
      <c r="EG115" s="253"/>
      <c r="EH115" s="253"/>
      <c r="EI115" s="253"/>
      <c r="EJ115" s="253"/>
      <c r="EK115" s="253"/>
      <c r="EL115" s="253"/>
      <c r="EM115" s="253"/>
      <c r="EN115" s="253"/>
      <c r="EO115" s="253"/>
      <c r="EP115" s="253"/>
      <c r="EQ115" s="253"/>
      <c r="ER115" s="253"/>
      <c r="ES115" s="253"/>
      <c r="ET115" s="253"/>
      <c r="EU115" s="253"/>
      <c r="EV115" s="253"/>
      <c r="EW115" s="253"/>
      <c r="EX115" s="253"/>
      <c r="EY115" s="253"/>
      <c r="EZ115" s="253"/>
      <c r="FA115" s="253"/>
      <c r="FB115" s="253"/>
      <c r="FC115" s="253"/>
      <c r="FD115" s="253"/>
      <c r="FE115" s="253"/>
      <c r="FF115" s="253"/>
      <c r="FG115" s="253"/>
      <c r="FH115" s="253"/>
      <c r="FI115" s="253"/>
      <c r="FJ115" s="253"/>
      <c r="FK115" s="253"/>
      <c r="FL115" s="253"/>
      <c r="FM115" s="253"/>
      <c r="FN115" s="253"/>
      <c r="FO115" s="253"/>
      <c r="FP115" s="253"/>
      <c r="FQ115" s="253"/>
      <c r="FR115" s="253"/>
      <c r="FS115" s="253"/>
      <c r="FT115" s="253"/>
      <c r="FU115" s="253"/>
      <c r="FV115" s="253"/>
      <c r="FW115" s="253"/>
      <c r="FX115" s="253"/>
      <c r="FY115" s="253"/>
      <c r="FZ115" s="253"/>
      <c r="GA115" s="253"/>
      <c r="GB115" s="253"/>
      <c r="GC115" s="253"/>
      <c r="GD115" s="253"/>
      <c r="GE115" s="253"/>
      <c r="GF115" s="253"/>
      <c r="GG115" s="253"/>
      <c r="GH115" s="253"/>
      <c r="GI115" s="253"/>
      <c r="GJ115" s="253"/>
      <c r="GK115" s="253"/>
      <c r="GL115" s="253"/>
      <c r="GM115" s="253"/>
      <c r="GN115" s="253"/>
      <c r="GO115" s="253"/>
      <c r="GP115" s="253"/>
      <c r="GQ115" s="253"/>
      <c r="GR115" s="253"/>
      <c r="GS115" s="253"/>
      <c r="GT115" s="253"/>
      <c r="GU115" s="253"/>
      <c r="GV115" s="253"/>
      <c r="GW115" s="253"/>
      <c r="GX115" s="253"/>
      <c r="GY115" s="253"/>
      <c r="GZ115" s="253"/>
      <c r="HA115" s="253"/>
      <c r="HB115" s="253"/>
      <c r="HC115" s="253"/>
      <c r="HD115" s="253"/>
      <c r="HE115" s="253"/>
      <c r="HF115" s="253"/>
      <c r="HG115" s="253"/>
      <c r="HH115" s="253"/>
      <c r="HI115" s="253"/>
      <c r="HJ115" s="253"/>
      <c r="HK115" s="253"/>
      <c r="HL115" s="253"/>
      <c r="HM115" s="253"/>
      <c r="HN115" s="253"/>
      <c r="HO115" s="253"/>
      <c r="HP115" s="253"/>
      <c r="HQ115" s="253"/>
      <c r="HR115" s="253"/>
      <c r="HS115" s="253"/>
      <c r="HT115" s="253"/>
      <c r="HU115" s="253"/>
      <c r="HV115" s="253"/>
      <c r="HW115" s="253"/>
      <c r="HX115" s="253"/>
      <c r="HY115" s="253"/>
      <c r="HZ115" s="253"/>
      <c r="IA115" s="253"/>
      <c r="IB115" s="253"/>
      <c r="IC115" s="253"/>
      <c r="ID115" s="253"/>
      <c r="IE115" s="253"/>
      <c r="IF115" s="253"/>
      <c r="IG115" s="253"/>
      <c r="IH115" s="253"/>
      <c r="II115" s="253"/>
      <c r="IJ115" s="253"/>
      <c r="IK115" s="253"/>
      <c r="IL115" s="253"/>
      <c r="IM115" s="253"/>
      <c r="IN115" s="253"/>
      <c r="IO115" s="253"/>
      <c r="IP115" s="253"/>
      <c r="IQ115" s="253"/>
      <c r="IR115" s="253"/>
      <c r="IS115" s="253"/>
      <c r="IT115" s="253"/>
      <c r="IU115" s="253"/>
      <c r="IV115" s="253"/>
      <c r="IW115" s="253"/>
      <c r="IX115" s="253"/>
      <c r="IY115" s="253"/>
      <c r="IZ115" s="253"/>
      <c r="JA115" s="253"/>
      <c r="JB115" s="253"/>
      <c r="JC115" s="253"/>
      <c r="JD115" s="253"/>
      <c r="JE115" s="253"/>
      <c r="JF115" s="253"/>
      <c r="JG115" s="253"/>
      <c r="JH115" s="253"/>
      <c r="JI115" s="253"/>
      <c r="JJ115" s="253"/>
      <c r="JK115" s="253"/>
      <c r="JL115" s="253"/>
      <c r="JM115" s="253"/>
      <c r="JN115" s="253"/>
      <c r="JO115" s="253"/>
      <c r="JP115" s="253"/>
      <c r="JQ115" s="253"/>
      <c r="JR115" s="253"/>
      <c r="JS115" s="253"/>
      <c r="JT115" s="253"/>
      <c r="JU115" s="253"/>
      <c r="JV115" s="253"/>
      <c r="JW115" s="253"/>
      <c r="JX115" s="253"/>
      <c r="JY115" s="253"/>
      <c r="JZ115" s="253"/>
      <c r="KA115" s="253"/>
      <c r="KB115" s="253"/>
      <c r="KC115" s="253"/>
      <c r="KD115" s="253"/>
      <c r="KE115" s="253"/>
      <c r="KF115" s="253"/>
      <c r="KG115" s="253"/>
      <c r="KH115" s="253"/>
      <c r="KI115" s="253"/>
      <c r="KJ115" s="253"/>
      <c r="KK115" s="253"/>
      <c r="KL115" s="253"/>
      <c r="KM115" s="253"/>
      <c r="KN115" s="253"/>
      <c r="KO115" s="253"/>
      <c r="KP115" s="253"/>
      <c r="KQ115" s="253"/>
      <c r="KR115" s="253"/>
      <c r="KS115" s="253"/>
      <c r="KT115" s="253"/>
      <c r="KU115" s="253"/>
      <c r="KV115" s="253"/>
      <c r="KW115" s="253"/>
      <c r="KX115" s="253"/>
      <c r="KY115" s="253"/>
      <c r="KZ115" s="253"/>
      <c r="LA115" s="253"/>
      <c r="LB115" s="253"/>
      <c r="LC115" s="253"/>
      <c r="LD115" s="253"/>
      <c r="LE115" s="253"/>
      <c r="LF115" s="253"/>
      <c r="LG115" s="253"/>
      <c r="LH115" s="253"/>
      <c r="LI115" s="253"/>
      <c r="LJ115" s="253"/>
      <c r="LK115" s="253"/>
      <c r="LL115" s="253"/>
      <c r="LM115" s="253"/>
      <c r="LN115" s="253"/>
      <c r="LO115" s="253"/>
      <c r="LP115" s="253"/>
      <c r="LQ115" s="253"/>
      <c r="LR115" s="253"/>
      <c r="LS115" s="253"/>
      <c r="LT115" s="253"/>
      <c r="LU115" s="253"/>
      <c r="LV115" s="253"/>
      <c r="LW115" s="253"/>
      <c r="LX115" s="253"/>
      <c r="LY115" s="253"/>
      <c r="LZ115" s="253"/>
      <c r="MA115" s="253"/>
      <c r="MB115" s="253"/>
      <c r="MC115" s="253"/>
      <c r="MD115" s="253"/>
      <c r="ME115" s="253"/>
      <c r="MF115" s="253"/>
      <c r="MG115" s="253"/>
      <c r="MH115" s="253"/>
      <c r="MI115" s="253"/>
      <c r="MJ115" s="253"/>
      <c r="MK115" s="253"/>
      <c r="ML115" s="253"/>
      <c r="MM115" s="253"/>
      <c r="MN115" s="253"/>
      <c r="MO115" s="253"/>
      <c r="MP115" s="253"/>
      <c r="MQ115" s="253"/>
      <c r="MR115" s="253"/>
      <c r="MS115" s="253"/>
      <c r="MT115" s="253"/>
      <c r="MU115" s="253"/>
      <c r="MV115" s="253"/>
      <c r="MW115" s="253"/>
      <c r="MX115" s="253"/>
      <c r="MY115" s="253"/>
      <c r="MZ115" s="253"/>
      <c r="NA115" s="253"/>
      <c r="NB115" s="253"/>
      <c r="NC115" s="253"/>
      <c r="ND115" s="253"/>
      <c r="NE115" s="253"/>
      <c r="NF115" s="253"/>
      <c r="NG115" s="253"/>
      <c r="NH115" s="253"/>
      <c r="NI115" s="253"/>
      <c r="NJ115" s="253"/>
      <c r="NK115" s="253"/>
      <c r="NL115" s="253"/>
      <c r="NM115" s="253"/>
      <c r="NN115" s="253"/>
      <c r="NO115" s="253"/>
      <c r="NP115" s="253"/>
      <c r="NQ115" s="253"/>
      <c r="NR115" s="253"/>
      <c r="NS115" s="253"/>
      <c r="NT115" s="253"/>
      <c r="NU115" s="253"/>
      <c r="NV115" s="253"/>
      <c r="NW115" s="253"/>
      <c r="NX115" s="253"/>
      <c r="NY115" s="253"/>
      <c r="NZ115" s="253"/>
      <c r="OA115" s="253"/>
      <c r="OB115" s="253"/>
      <c r="OC115" s="253"/>
      <c r="OD115" s="253"/>
      <c r="OE115" s="253"/>
      <c r="OF115" s="253"/>
      <c r="OG115" s="253"/>
      <c r="OH115" s="253"/>
      <c r="OI115" s="253"/>
      <c r="OJ115" s="253"/>
      <c r="OK115" s="253"/>
      <c r="OL115" s="253"/>
      <c r="OM115" s="253"/>
      <c r="ON115" s="253"/>
      <c r="OO115" s="253"/>
      <c r="OP115" s="253"/>
      <c r="OQ115" s="253"/>
      <c r="OR115" s="253"/>
      <c r="OS115" s="253"/>
      <c r="OT115" s="253"/>
      <c r="OU115" s="253"/>
      <c r="OV115" s="253"/>
      <c r="OW115" s="253"/>
      <c r="OX115" s="253"/>
      <c r="OY115" s="253"/>
      <c r="OZ115" s="253"/>
      <c r="PA115" s="253"/>
      <c r="PB115" s="253"/>
      <c r="PC115" s="253"/>
      <c r="PD115" s="253"/>
      <c r="PE115" s="253"/>
      <c r="PF115" s="253"/>
      <c r="PG115" s="253"/>
      <c r="PH115" s="253"/>
      <c r="PI115" s="253"/>
      <c r="PJ115" s="253"/>
      <c r="PK115" s="253"/>
      <c r="PL115" s="253"/>
      <c r="PM115" s="253"/>
      <c r="PN115" s="253"/>
      <c r="PO115" s="253"/>
      <c r="PP115" s="253"/>
      <c r="PQ115" s="253"/>
      <c r="PR115" s="253"/>
      <c r="PS115" s="253"/>
      <c r="PT115" s="253"/>
      <c r="PU115" s="253"/>
      <c r="PV115" s="253"/>
      <c r="PW115" s="253"/>
      <c r="PX115" s="253"/>
      <c r="PY115" s="253"/>
      <c r="PZ115" s="253"/>
      <c r="QA115" s="253"/>
      <c r="QB115" s="253"/>
      <c r="QC115" s="253"/>
      <c r="QD115" s="253"/>
      <c r="QE115" s="253"/>
      <c r="QF115" s="253"/>
      <c r="QG115" s="253"/>
      <c r="QH115" s="253"/>
      <c r="QI115" s="253"/>
      <c r="QJ115" s="253"/>
      <c r="QK115" s="253"/>
      <c r="QL115" s="253"/>
      <c r="QM115" s="253"/>
      <c r="QN115" s="253"/>
      <c r="QO115" s="253"/>
      <c r="QP115" s="253"/>
      <c r="QQ115" s="253"/>
      <c r="QR115" s="253"/>
      <c r="QS115" s="253"/>
      <c r="QT115" s="253"/>
      <c r="QU115" s="253"/>
      <c r="QV115" s="253"/>
      <c r="QW115" s="253"/>
      <c r="QX115" s="253"/>
      <c r="QY115" s="253"/>
      <c r="QZ115" s="253"/>
      <c r="RA115" s="253"/>
      <c r="RB115" s="253"/>
      <c r="RC115" s="253"/>
      <c r="RD115" s="253"/>
      <c r="RE115" s="253"/>
      <c r="RF115" s="253"/>
      <c r="RG115" s="253"/>
      <c r="RH115" s="253"/>
      <c r="RI115" s="253"/>
      <c r="RJ115" s="253"/>
      <c r="RK115" s="253"/>
      <c r="RL115" s="253"/>
      <c r="RM115" s="253"/>
      <c r="RN115" s="253"/>
      <c r="RO115" s="253"/>
      <c r="RP115" s="253"/>
      <c r="RQ115" s="253"/>
      <c r="RR115" s="253"/>
      <c r="RS115" s="253"/>
      <c r="RT115" s="253"/>
      <c r="RU115" s="253"/>
      <c r="RV115" s="253"/>
      <c r="RW115" s="253"/>
      <c r="RX115" s="253"/>
      <c r="RY115" s="253"/>
      <c r="RZ115" s="253"/>
      <c r="SA115" s="253"/>
      <c r="SB115" s="253"/>
      <c r="SC115" s="253"/>
      <c r="SD115" s="253"/>
      <c r="SE115" s="253"/>
      <c r="SF115" s="253"/>
      <c r="SG115" s="253"/>
      <c r="SH115" s="253"/>
      <c r="SI115" s="253"/>
      <c r="SJ115" s="253"/>
      <c r="SK115" s="253"/>
      <c r="SL115" s="253"/>
      <c r="SM115" s="253"/>
      <c r="SN115" s="253"/>
      <c r="SO115" s="253"/>
      <c r="SP115" s="253"/>
      <c r="SQ115" s="253"/>
      <c r="SR115" s="253"/>
      <c r="SS115" s="253"/>
      <c r="ST115" s="253"/>
      <c r="SU115" s="253"/>
      <c r="SV115" s="253"/>
      <c r="SW115" s="253"/>
      <c r="SX115" s="253"/>
      <c r="SY115" s="253"/>
      <c r="SZ115" s="253"/>
      <c r="TA115" s="253"/>
      <c r="TB115" s="253"/>
      <c r="TC115" s="253"/>
      <c r="TD115" s="253"/>
      <c r="TE115" s="253"/>
      <c r="TF115" s="253"/>
      <c r="TG115" s="253"/>
      <c r="TH115" s="253"/>
      <c r="TI115" s="253"/>
      <c r="TJ115" s="253"/>
      <c r="TK115" s="253"/>
      <c r="TL115" s="253"/>
      <c r="TM115" s="253"/>
      <c r="TN115" s="253"/>
      <c r="TO115" s="253"/>
      <c r="TP115" s="253"/>
      <c r="TQ115" s="253"/>
      <c r="TR115" s="253"/>
      <c r="TS115" s="253"/>
      <c r="TT115" s="253"/>
      <c r="TU115" s="253"/>
      <c r="TV115" s="253"/>
      <c r="TW115" s="253"/>
      <c r="TX115" s="253"/>
      <c r="TY115" s="253"/>
      <c r="TZ115" s="253"/>
      <c r="UA115" s="253"/>
      <c r="UB115" s="253"/>
      <c r="UC115" s="253"/>
      <c r="UD115" s="253"/>
      <c r="UE115" s="253"/>
      <c r="UF115" s="253"/>
      <c r="UG115" s="253"/>
      <c r="UH115" s="253"/>
      <c r="UI115" s="253"/>
      <c r="UJ115" s="253"/>
      <c r="UK115" s="253"/>
      <c r="UL115" s="253"/>
      <c r="UM115" s="253"/>
      <c r="UN115" s="253"/>
      <c r="UO115" s="253"/>
      <c r="UP115" s="253"/>
      <c r="UQ115" s="253"/>
      <c r="UR115" s="253"/>
      <c r="US115" s="253"/>
      <c r="UT115" s="253"/>
      <c r="UU115" s="253"/>
      <c r="UV115" s="253"/>
      <c r="UW115" s="253"/>
      <c r="UX115" s="253"/>
      <c r="UY115" s="253"/>
      <c r="UZ115" s="253"/>
      <c r="VA115" s="253"/>
      <c r="VB115" s="253"/>
      <c r="VC115" s="253"/>
      <c r="VD115" s="253"/>
      <c r="VE115" s="253"/>
      <c r="VF115" s="253"/>
      <c r="VG115" s="253"/>
      <c r="VH115" s="253"/>
      <c r="VI115" s="253"/>
      <c r="VJ115" s="253"/>
      <c r="VK115" s="253"/>
      <c r="VL115" s="253"/>
      <c r="VM115" s="253"/>
      <c r="VN115" s="253"/>
      <c r="VO115" s="253"/>
      <c r="VP115" s="253"/>
      <c r="VQ115" s="253"/>
      <c r="VR115" s="253"/>
      <c r="VS115" s="253"/>
      <c r="VT115" s="253"/>
      <c r="VU115" s="253"/>
      <c r="VV115" s="253"/>
      <c r="VW115" s="253"/>
      <c r="VX115" s="253"/>
      <c r="VY115" s="253"/>
      <c r="VZ115" s="253"/>
      <c r="WA115" s="253"/>
      <c r="WB115" s="253"/>
      <c r="WC115" s="253"/>
      <c r="WD115" s="253"/>
      <c r="WE115" s="253"/>
      <c r="WF115" s="253"/>
      <c r="WG115" s="253"/>
      <c r="WH115" s="253"/>
      <c r="WI115" s="253"/>
      <c r="WJ115" s="253"/>
      <c r="WK115" s="253"/>
      <c r="WL115" s="253"/>
      <c r="WM115" s="253"/>
      <c r="WN115" s="253"/>
      <c r="WO115" s="253"/>
      <c r="WP115" s="253"/>
      <c r="WQ115" s="253"/>
      <c r="WR115" s="253"/>
      <c r="WS115" s="253"/>
      <c r="WT115" s="253"/>
      <c r="WU115" s="253"/>
      <c r="WV115" s="253"/>
      <c r="WW115" s="253"/>
      <c r="WX115" s="253"/>
      <c r="WY115" s="253"/>
      <c r="WZ115" s="253"/>
      <c r="XA115" s="253"/>
      <c r="XB115" s="253"/>
      <c r="XC115" s="253"/>
      <c r="XD115" s="253"/>
      <c r="XE115" s="253"/>
      <c r="XF115" s="253"/>
      <c r="XG115" s="253"/>
      <c r="XH115" s="253"/>
      <c r="XI115" s="253"/>
      <c r="XJ115" s="253"/>
      <c r="XK115" s="253"/>
      <c r="XL115" s="253"/>
      <c r="XM115" s="253"/>
      <c r="XN115" s="253"/>
      <c r="XO115" s="253"/>
      <c r="XP115" s="253"/>
      <c r="XQ115" s="253"/>
      <c r="XR115" s="253"/>
      <c r="XS115" s="253"/>
      <c r="XT115" s="253"/>
      <c r="XU115" s="253"/>
      <c r="XV115" s="253"/>
      <c r="XW115" s="253"/>
      <c r="XX115" s="253"/>
      <c r="XY115" s="253"/>
      <c r="XZ115" s="253"/>
      <c r="YA115" s="253"/>
      <c r="YB115" s="253"/>
      <c r="YC115" s="253"/>
      <c r="YD115" s="253"/>
      <c r="YE115" s="253"/>
      <c r="YF115" s="253"/>
      <c r="YG115" s="253"/>
      <c r="YH115" s="253"/>
      <c r="YI115" s="253"/>
      <c r="YJ115" s="253"/>
      <c r="YK115" s="253"/>
      <c r="YL115" s="253"/>
      <c r="YM115" s="253"/>
      <c r="YN115" s="253"/>
      <c r="YO115" s="253"/>
      <c r="YP115" s="253"/>
      <c r="YQ115" s="253"/>
      <c r="YR115" s="253"/>
      <c r="YS115" s="253"/>
      <c r="YT115" s="253"/>
      <c r="YU115" s="253"/>
      <c r="YV115" s="253"/>
      <c r="YW115" s="253"/>
      <c r="YX115" s="253"/>
      <c r="YY115" s="253"/>
      <c r="YZ115" s="253"/>
      <c r="ZA115" s="253"/>
      <c r="ZB115" s="253"/>
      <c r="ZC115" s="253"/>
      <c r="ZD115" s="253"/>
      <c r="ZE115" s="253"/>
      <c r="ZF115" s="253"/>
      <c r="ZG115" s="253"/>
      <c r="ZH115" s="253"/>
      <c r="ZI115" s="253"/>
      <c r="ZJ115" s="253"/>
      <c r="ZK115" s="253"/>
      <c r="ZL115" s="253"/>
      <c r="ZM115" s="253"/>
      <c r="ZN115" s="253"/>
      <c r="ZO115" s="253"/>
      <c r="ZP115" s="253"/>
      <c r="ZQ115" s="253"/>
      <c r="ZR115" s="253"/>
      <c r="ZS115" s="253"/>
      <c r="ZT115" s="253"/>
      <c r="ZU115" s="253"/>
      <c r="ZV115" s="253"/>
      <c r="ZW115" s="253"/>
      <c r="ZX115" s="253"/>
      <c r="ZY115" s="253"/>
      <c r="ZZ115" s="253"/>
      <c r="AAA115" s="253"/>
      <c r="AAB115" s="253"/>
      <c r="AAC115" s="253"/>
      <c r="AAD115" s="253"/>
      <c r="AAE115" s="253"/>
      <c r="AAF115" s="253"/>
      <c r="AAG115" s="253"/>
      <c r="AAH115" s="253"/>
      <c r="AAI115" s="253"/>
      <c r="AAJ115" s="253"/>
      <c r="AAK115" s="253"/>
      <c r="AAL115" s="253"/>
      <c r="AAM115" s="253"/>
      <c r="AAN115" s="253"/>
      <c r="AAO115" s="253"/>
      <c r="AAP115" s="253"/>
      <c r="AAQ115" s="253"/>
      <c r="AAR115" s="253"/>
      <c r="AAS115" s="253"/>
      <c r="AAT115" s="253"/>
      <c r="AAU115" s="253"/>
      <c r="AAV115" s="253"/>
      <c r="AAW115" s="253"/>
      <c r="AAX115" s="253"/>
      <c r="AAY115" s="253"/>
      <c r="AAZ115" s="253"/>
      <c r="ABA115" s="253"/>
      <c r="ABB115" s="253"/>
      <c r="ABC115" s="253"/>
      <c r="ABD115" s="253"/>
      <c r="ABE115" s="253"/>
      <c r="ABF115" s="253"/>
      <c r="ABG115" s="253"/>
      <c r="ABH115" s="253"/>
      <c r="ABI115" s="253"/>
      <c r="ABJ115" s="253"/>
      <c r="ABK115" s="253"/>
      <c r="ABL115" s="253"/>
      <c r="ABM115" s="253"/>
      <c r="ABN115" s="253"/>
      <c r="ABO115" s="253"/>
      <c r="ABP115" s="253"/>
      <c r="ABQ115" s="253"/>
      <c r="ABR115" s="253"/>
      <c r="ABS115" s="253"/>
      <c r="ABT115" s="253"/>
      <c r="ABU115" s="253"/>
      <c r="ABV115" s="253"/>
      <c r="ABW115" s="253"/>
      <c r="ABX115" s="253"/>
      <c r="ABY115" s="253"/>
      <c r="ABZ115" s="253"/>
      <c r="ACA115" s="253"/>
      <c r="ACB115" s="253"/>
      <c r="ACC115" s="253"/>
      <c r="ACD115" s="253"/>
      <c r="ACE115" s="253"/>
      <c r="ACF115" s="253"/>
      <c r="ACG115" s="253"/>
      <c r="ACH115" s="253"/>
      <c r="ACI115" s="253"/>
      <c r="ACJ115" s="253"/>
      <c r="ACK115" s="253"/>
      <c r="ACL115" s="253"/>
      <c r="ACM115" s="253"/>
      <c r="ACN115" s="253"/>
      <c r="ACO115" s="253"/>
      <c r="ACP115" s="253"/>
      <c r="ACQ115" s="253"/>
      <c r="ACR115" s="253"/>
      <c r="ACS115" s="253"/>
      <c r="ACT115" s="253"/>
      <c r="ACU115" s="253"/>
      <c r="ACV115" s="253"/>
      <c r="ACW115" s="253"/>
      <c r="ACX115" s="253"/>
      <c r="ACY115" s="253"/>
      <c r="ACZ115" s="253"/>
      <c r="ADA115" s="253"/>
      <c r="ADB115" s="253"/>
      <c r="ADC115" s="253"/>
      <c r="ADD115" s="253"/>
      <c r="ADE115" s="253"/>
      <c r="ADF115" s="253"/>
      <c r="ADG115" s="253"/>
      <c r="ADH115" s="253"/>
      <c r="ADI115" s="253"/>
      <c r="ADJ115" s="253"/>
      <c r="ADK115" s="253"/>
      <c r="ADL115" s="253"/>
      <c r="ADM115" s="253"/>
      <c r="ADN115" s="253"/>
      <c r="ADO115" s="253"/>
      <c r="ADP115" s="253"/>
      <c r="ADQ115" s="253"/>
      <c r="ADR115" s="253"/>
      <c r="ADS115" s="253"/>
      <c r="ADT115" s="253"/>
      <c r="ADU115" s="253"/>
      <c r="ADV115" s="253"/>
      <c r="ADW115" s="253"/>
      <c r="ADX115" s="253"/>
      <c r="ADY115" s="253"/>
      <c r="ADZ115" s="253"/>
      <c r="AEA115" s="253"/>
      <c r="AEB115" s="253"/>
      <c r="AEC115" s="253"/>
      <c r="AED115" s="253"/>
      <c r="AEE115" s="253"/>
      <c r="AEF115" s="253"/>
      <c r="AEG115" s="253"/>
      <c r="AEH115" s="253"/>
      <c r="AEI115" s="253"/>
      <c r="AEJ115" s="253"/>
      <c r="AEK115" s="253"/>
      <c r="AEL115" s="253"/>
      <c r="AEM115" s="253"/>
      <c r="AEN115" s="253"/>
      <c r="AEO115" s="253"/>
      <c r="AEP115" s="253"/>
      <c r="AEQ115" s="253"/>
      <c r="AER115" s="253"/>
      <c r="AES115" s="253"/>
      <c r="AET115" s="253"/>
      <c r="AEU115" s="253"/>
      <c r="AEV115" s="253"/>
      <c r="AEW115" s="253"/>
      <c r="AEX115" s="253"/>
      <c r="AEY115" s="253"/>
      <c r="AEZ115" s="253"/>
      <c r="AFA115" s="253"/>
      <c r="AFB115" s="253"/>
      <c r="AFC115" s="253"/>
      <c r="AFD115" s="253"/>
      <c r="AFE115" s="253"/>
      <c r="AFF115" s="253"/>
      <c r="AFG115" s="253"/>
      <c r="AFH115" s="253"/>
      <c r="AFI115" s="253"/>
      <c r="AFJ115" s="253"/>
      <c r="AFK115" s="253"/>
      <c r="AFL115" s="253"/>
      <c r="AFM115" s="253"/>
      <c r="AFN115" s="253"/>
      <c r="AFO115" s="253"/>
      <c r="AFP115" s="253"/>
      <c r="AFQ115" s="253"/>
      <c r="AFR115" s="253"/>
      <c r="AFS115" s="253"/>
      <c r="AFT115" s="253"/>
      <c r="AFU115" s="253"/>
      <c r="AFV115" s="253"/>
      <c r="AFW115" s="253"/>
      <c r="AFX115" s="253"/>
      <c r="AFY115" s="253"/>
      <c r="AFZ115" s="253"/>
      <c r="AGA115" s="253"/>
      <c r="AGB115" s="253"/>
      <c r="AGC115" s="253"/>
      <c r="AGD115" s="253"/>
      <c r="AGE115" s="253"/>
      <c r="AGF115" s="253"/>
      <c r="AGG115" s="253"/>
      <c r="AGH115" s="253"/>
      <c r="AGI115" s="253"/>
      <c r="AGJ115" s="253"/>
      <c r="AGK115" s="253"/>
      <c r="AGL115" s="253"/>
      <c r="AGM115" s="253"/>
      <c r="AGN115" s="253"/>
      <c r="AGO115" s="253"/>
      <c r="AGP115" s="253"/>
      <c r="AGQ115" s="253"/>
      <c r="AGR115" s="253"/>
      <c r="AGS115" s="253"/>
      <c r="AGT115" s="253"/>
      <c r="AGU115" s="253"/>
      <c r="AGV115" s="253"/>
      <c r="AGW115" s="253"/>
      <c r="AGX115" s="253"/>
      <c r="AGY115" s="253"/>
      <c r="AGZ115" s="253"/>
      <c r="AHA115" s="253"/>
      <c r="AHB115" s="253"/>
      <c r="AHC115" s="253"/>
      <c r="AHD115" s="253"/>
      <c r="AHE115" s="253"/>
      <c r="AHF115" s="253"/>
      <c r="AHG115" s="253"/>
      <c r="AHH115" s="253"/>
      <c r="AHI115" s="253"/>
      <c r="AHJ115" s="253"/>
      <c r="AHK115" s="253"/>
      <c r="AHL115" s="253"/>
      <c r="AHM115" s="253"/>
      <c r="AHN115" s="253"/>
      <c r="AHO115" s="253"/>
      <c r="AHP115" s="253"/>
      <c r="AHQ115" s="253"/>
      <c r="AHR115" s="253"/>
      <c r="AHS115" s="253"/>
      <c r="AHT115" s="253"/>
      <c r="AHU115" s="253"/>
      <c r="AHV115" s="253"/>
      <c r="AHW115" s="253"/>
      <c r="AHX115" s="253"/>
      <c r="AHY115" s="253"/>
      <c r="AHZ115" s="253"/>
      <c r="AIA115" s="253"/>
      <c r="AIB115" s="253"/>
      <c r="AIC115" s="253"/>
      <c r="AID115" s="253"/>
      <c r="AIE115" s="253"/>
      <c r="AIF115" s="253"/>
      <c r="AIG115" s="253"/>
      <c r="AIH115" s="253"/>
      <c r="AII115" s="253"/>
      <c r="AIJ115" s="253"/>
      <c r="AIK115" s="253"/>
      <c r="AIL115" s="253"/>
      <c r="AIM115" s="253"/>
      <c r="AIN115" s="253"/>
      <c r="AIO115" s="253"/>
      <c r="AIP115" s="253"/>
      <c r="AIQ115" s="253"/>
      <c r="AIR115" s="253"/>
      <c r="AIS115" s="253"/>
      <c r="AIT115" s="253"/>
      <c r="AIU115" s="253"/>
      <c r="AIV115" s="253"/>
      <c r="AIW115" s="253"/>
      <c r="AIX115" s="253"/>
      <c r="AIY115" s="253"/>
      <c r="AIZ115" s="253"/>
      <c r="AJA115" s="253"/>
      <c r="AJB115" s="253"/>
      <c r="AJC115" s="253"/>
      <c r="AJD115" s="253"/>
      <c r="AJE115" s="253"/>
      <c r="AJF115" s="253"/>
      <c r="AJG115" s="253"/>
      <c r="AJH115" s="253"/>
      <c r="AJI115" s="253"/>
      <c r="AJJ115" s="253"/>
      <c r="AJK115" s="253"/>
      <c r="AJL115" s="253"/>
      <c r="AJM115" s="253"/>
      <c r="AJN115" s="253"/>
      <c r="AJO115" s="253"/>
      <c r="AJP115" s="253"/>
      <c r="AJQ115" s="253"/>
      <c r="AJR115" s="253"/>
      <c r="AJS115" s="253"/>
      <c r="AJT115" s="253"/>
      <c r="AJU115" s="253"/>
      <c r="AJV115" s="253"/>
      <c r="AJW115" s="253"/>
      <c r="AJX115" s="253"/>
      <c r="AJY115" s="253"/>
      <c r="AJZ115" s="253"/>
      <c r="AKA115" s="253"/>
      <c r="AKB115" s="253"/>
      <c r="AKC115" s="253"/>
      <c r="AKD115" s="253"/>
      <c r="AKE115" s="253"/>
      <c r="AKF115" s="253"/>
      <c r="AKG115" s="253"/>
      <c r="AKH115" s="253"/>
      <c r="AKI115" s="253"/>
      <c r="AKJ115" s="253"/>
      <c r="AKK115" s="253"/>
      <c r="AKL115" s="253"/>
      <c r="AKM115" s="253"/>
      <c r="AKN115" s="253"/>
      <c r="AKO115" s="253"/>
      <c r="AKP115" s="253"/>
      <c r="AKQ115" s="253"/>
      <c r="AKR115" s="253"/>
      <c r="AKS115" s="253"/>
      <c r="AKT115" s="253"/>
      <c r="AKU115" s="253"/>
      <c r="AKV115" s="253"/>
      <c r="AKW115" s="253"/>
      <c r="AKX115" s="253"/>
      <c r="AKY115" s="253"/>
      <c r="AKZ115" s="253"/>
      <c r="ALA115" s="253"/>
      <c r="ALB115" s="253"/>
      <c r="ALC115" s="253"/>
      <c r="ALD115" s="253"/>
      <c r="ALE115" s="253"/>
      <c r="ALF115" s="253"/>
      <c r="ALG115" s="253"/>
      <c r="ALH115" s="253"/>
      <c r="ALI115" s="253"/>
      <c r="ALJ115" s="253"/>
      <c r="ALK115" s="253"/>
      <c r="ALL115" s="253"/>
      <c r="ALM115" s="253"/>
      <c r="ALN115" s="253"/>
      <c r="ALO115" s="253"/>
      <c r="ALP115" s="253"/>
      <c r="ALQ115" s="253"/>
      <c r="ALR115" s="253"/>
      <c r="ALS115" s="253"/>
      <c r="ALT115" s="253"/>
      <c r="ALU115" s="253"/>
      <c r="ALV115" s="253"/>
      <c r="ALW115" s="253"/>
      <c r="ALX115" s="253"/>
      <c r="ALY115" s="253"/>
      <c r="ALZ115" s="253"/>
      <c r="AMA115" s="253"/>
      <c r="AMB115" s="253"/>
      <c r="AMC115" s="253"/>
      <c r="AMD115" s="253"/>
      <c r="AME115" s="253"/>
      <c r="AMF115" s="253"/>
      <c r="AMG115" s="253"/>
      <c r="AMH115" s="253"/>
      <c r="AMI115" s="253"/>
      <c r="AMJ115" s="253"/>
    </row>
    <row r="116" spans="1:1024" s="252" customFormat="1" ht="11.25">
      <c r="A116" s="264" t="s">
        <v>2006</v>
      </c>
      <c r="B116" s="273" t="e">
        <f>(B26-B41)/(B27+B66)</f>
        <v>#DIV/0!</v>
      </c>
      <c r="C116" s="273" t="e">
        <f>(C26-C41)/(C27+C66)</f>
        <v>#DIV/0!</v>
      </c>
      <c r="D116" s="273" t="e">
        <f>(D26-D41)/(D27+D66)</f>
        <v>#DIV/0!</v>
      </c>
      <c r="F116" s="253"/>
      <c r="G116" s="253"/>
      <c r="H116" s="253"/>
      <c r="I116" s="253"/>
      <c r="J116" s="253"/>
      <c r="K116" s="253"/>
      <c r="L116" s="253"/>
      <c r="M116" s="253"/>
      <c r="N116" s="253"/>
      <c r="O116" s="253"/>
      <c r="P116" s="253"/>
      <c r="Q116" s="253"/>
      <c r="R116" s="253"/>
      <c r="S116" s="253"/>
      <c r="T116" s="253"/>
      <c r="U116" s="253"/>
      <c r="V116" s="253"/>
      <c r="W116" s="253"/>
      <c r="X116" s="253"/>
      <c r="Y116" s="253"/>
      <c r="Z116" s="253"/>
      <c r="AA116" s="253"/>
      <c r="AB116" s="253"/>
      <c r="AC116" s="253"/>
      <c r="AD116" s="253"/>
      <c r="AE116" s="253"/>
      <c r="AF116" s="253"/>
      <c r="AG116" s="253"/>
      <c r="AH116" s="253"/>
      <c r="AI116" s="253"/>
      <c r="AJ116" s="253"/>
      <c r="AK116" s="253"/>
      <c r="AL116" s="253"/>
      <c r="AM116" s="253"/>
      <c r="AN116" s="253"/>
      <c r="AO116" s="253"/>
      <c r="AP116" s="253"/>
      <c r="AQ116" s="253"/>
      <c r="AR116" s="253"/>
      <c r="AS116" s="253"/>
      <c r="AT116" s="253"/>
      <c r="AU116" s="253"/>
      <c r="AV116" s="253"/>
      <c r="AW116" s="253"/>
      <c r="AX116" s="253"/>
      <c r="AY116" s="253"/>
      <c r="AZ116" s="253"/>
      <c r="BA116" s="253"/>
      <c r="BB116" s="253"/>
      <c r="BC116" s="253"/>
      <c r="BD116" s="253"/>
      <c r="BE116" s="253"/>
      <c r="BF116" s="253"/>
      <c r="BG116" s="253"/>
      <c r="BH116" s="253"/>
      <c r="BI116" s="253"/>
      <c r="BJ116" s="253"/>
      <c r="BK116" s="253"/>
      <c r="BL116" s="253"/>
      <c r="BM116" s="253"/>
      <c r="BN116" s="253"/>
      <c r="BO116" s="253"/>
      <c r="BP116" s="253"/>
      <c r="BQ116" s="253"/>
      <c r="BR116" s="253"/>
      <c r="BS116" s="253"/>
      <c r="BT116" s="253"/>
      <c r="BU116" s="253"/>
      <c r="BV116" s="253"/>
      <c r="BW116" s="253"/>
      <c r="BX116" s="253"/>
      <c r="BY116" s="253"/>
      <c r="BZ116" s="253"/>
      <c r="CA116" s="253"/>
      <c r="CB116" s="253"/>
      <c r="CC116" s="253"/>
      <c r="CD116" s="253"/>
      <c r="CE116" s="253"/>
      <c r="CF116" s="253"/>
      <c r="CG116" s="253"/>
      <c r="CH116" s="253"/>
      <c r="CI116" s="253"/>
      <c r="CJ116" s="253"/>
      <c r="CK116" s="253"/>
      <c r="CL116" s="253"/>
      <c r="CM116" s="253"/>
      <c r="CN116" s="253"/>
      <c r="CO116" s="253"/>
      <c r="CP116" s="253"/>
      <c r="CQ116" s="253"/>
      <c r="CR116" s="253"/>
      <c r="CS116" s="253"/>
      <c r="CT116" s="253"/>
      <c r="CU116" s="253"/>
      <c r="CV116" s="253"/>
      <c r="CW116" s="253"/>
      <c r="CX116" s="253"/>
      <c r="CY116" s="253"/>
      <c r="CZ116" s="253"/>
      <c r="DA116" s="253"/>
      <c r="DB116" s="253"/>
      <c r="DC116" s="253"/>
      <c r="DD116" s="253"/>
      <c r="DE116" s="253"/>
      <c r="DF116" s="253"/>
      <c r="DG116" s="253"/>
      <c r="DH116" s="253"/>
      <c r="DI116" s="253"/>
      <c r="DJ116" s="253"/>
      <c r="DK116" s="253"/>
      <c r="DL116" s="253"/>
      <c r="DM116" s="253"/>
      <c r="DN116" s="253"/>
      <c r="DO116" s="253"/>
      <c r="DP116" s="253"/>
      <c r="DQ116" s="253"/>
      <c r="DR116" s="253"/>
      <c r="DS116" s="253"/>
      <c r="DT116" s="253"/>
      <c r="DU116" s="253"/>
      <c r="DV116" s="253"/>
      <c r="DW116" s="253"/>
      <c r="DX116" s="253"/>
      <c r="DY116" s="253"/>
      <c r="DZ116" s="253"/>
      <c r="EA116" s="253"/>
      <c r="EB116" s="253"/>
      <c r="EC116" s="253"/>
      <c r="ED116" s="253"/>
      <c r="EE116" s="253"/>
      <c r="EF116" s="253"/>
      <c r="EG116" s="253"/>
      <c r="EH116" s="253"/>
      <c r="EI116" s="253"/>
      <c r="EJ116" s="253"/>
      <c r="EK116" s="253"/>
      <c r="EL116" s="253"/>
      <c r="EM116" s="253"/>
      <c r="EN116" s="253"/>
      <c r="EO116" s="253"/>
      <c r="EP116" s="253"/>
      <c r="EQ116" s="253"/>
      <c r="ER116" s="253"/>
      <c r="ES116" s="253"/>
      <c r="ET116" s="253"/>
      <c r="EU116" s="253"/>
      <c r="EV116" s="253"/>
      <c r="EW116" s="253"/>
      <c r="EX116" s="253"/>
      <c r="EY116" s="253"/>
      <c r="EZ116" s="253"/>
      <c r="FA116" s="253"/>
      <c r="FB116" s="253"/>
      <c r="FC116" s="253"/>
      <c r="FD116" s="253"/>
      <c r="FE116" s="253"/>
      <c r="FF116" s="253"/>
      <c r="FG116" s="253"/>
      <c r="FH116" s="253"/>
      <c r="FI116" s="253"/>
      <c r="FJ116" s="253"/>
      <c r="FK116" s="253"/>
      <c r="FL116" s="253"/>
      <c r="FM116" s="253"/>
      <c r="FN116" s="253"/>
      <c r="FO116" s="253"/>
      <c r="FP116" s="253"/>
      <c r="FQ116" s="253"/>
      <c r="FR116" s="253"/>
      <c r="FS116" s="253"/>
      <c r="FT116" s="253"/>
      <c r="FU116" s="253"/>
      <c r="FV116" s="253"/>
      <c r="FW116" s="253"/>
      <c r="FX116" s="253"/>
      <c r="FY116" s="253"/>
      <c r="FZ116" s="253"/>
      <c r="GA116" s="253"/>
      <c r="GB116" s="253"/>
      <c r="GC116" s="253"/>
      <c r="GD116" s="253"/>
      <c r="GE116" s="253"/>
      <c r="GF116" s="253"/>
      <c r="GG116" s="253"/>
      <c r="GH116" s="253"/>
      <c r="GI116" s="253"/>
      <c r="GJ116" s="253"/>
      <c r="GK116" s="253"/>
      <c r="GL116" s="253"/>
      <c r="GM116" s="253"/>
      <c r="GN116" s="253"/>
      <c r="GO116" s="253"/>
      <c r="GP116" s="253"/>
      <c r="GQ116" s="253"/>
      <c r="GR116" s="253"/>
      <c r="GS116" s="253"/>
      <c r="GT116" s="253"/>
      <c r="GU116" s="253"/>
      <c r="GV116" s="253"/>
      <c r="GW116" s="253"/>
      <c r="GX116" s="253"/>
      <c r="GY116" s="253"/>
      <c r="GZ116" s="253"/>
      <c r="HA116" s="253"/>
      <c r="HB116" s="253"/>
      <c r="HC116" s="253"/>
      <c r="HD116" s="253"/>
      <c r="HE116" s="253"/>
      <c r="HF116" s="253"/>
      <c r="HG116" s="253"/>
      <c r="HH116" s="253"/>
      <c r="HI116" s="253"/>
      <c r="HJ116" s="253"/>
      <c r="HK116" s="253"/>
      <c r="HL116" s="253"/>
      <c r="HM116" s="253"/>
      <c r="HN116" s="253"/>
      <c r="HO116" s="253"/>
      <c r="HP116" s="253"/>
      <c r="HQ116" s="253"/>
      <c r="HR116" s="253"/>
      <c r="HS116" s="253"/>
      <c r="HT116" s="253"/>
      <c r="HU116" s="253"/>
      <c r="HV116" s="253"/>
      <c r="HW116" s="253"/>
      <c r="HX116" s="253"/>
      <c r="HY116" s="253"/>
      <c r="HZ116" s="253"/>
      <c r="IA116" s="253"/>
      <c r="IB116" s="253"/>
      <c r="IC116" s="253"/>
      <c r="ID116" s="253"/>
      <c r="IE116" s="253"/>
      <c r="IF116" s="253"/>
      <c r="IG116" s="253"/>
      <c r="IH116" s="253"/>
      <c r="II116" s="253"/>
      <c r="IJ116" s="253"/>
      <c r="IK116" s="253"/>
      <c r="IL116" s="253"/>
      <c r="IM116" s="253"/>
      <c r="IN116" s="253"/>
      <c r="IO116" s="253"/>
      <c r="IP116" s="253"/>
      <c r="IQ116" s="253"/>
      <c r="IR116" s="253"/>
      <c r="IS116" s="253"/>
      <c r="IT116" s="253"/>
      <c r="IU116" s="253"/>
      <c r="IV116" s="253"/>
      <c r="IW116" s="253"/>
      <c r="IX116" s="253"/>
      <c r="IY116" s="253"/>
      <c r="IZ116" s="253"/>
      <c r="JA116" s="253"/>
      <c r="JB116" s="253"/>
      <c r="JC116" s="253"/>
      <c r="JD116" s="253"/>
      <c r="JE116" s="253"/>
      <c r="JF116" s="253"/>
      <c r="JG116" s="253"/>
      <c r="JH116" s="253"/>
      <c r="JI116" s="253"/>
      <c r="JJ116" s="253"/>
      <c r="JK116" s="253"/>
      <c r="JL116" s="253"/>
      <c r="JM116" s="253"/>
      <c r="JN116" s="253"/>
      <c r="JO116" s="253"/>
      <c r="JP116" s="253"/>
      <c r="JQ116" s="253"/>
      <c r="JR116" s="253"/>
      <c r="JS116" s="253"/>
      <c r="JT116" s="253"/>
      <c r="JU116" s="253"/>
      <c r="JV116" s="253"/>
      <c r="JW116" s="253"/>
      <c r="JX116" s="253"/>
      <c r="JY116" s="253"/>
      <c r="JZ116" s="253"/>
      <c r="KA116" s="253"/>
      <c r="KB116" s="253"/>
      <c r="KC116" s="253"/>
      <c r="KD116" s="253"/>
      <c r="KE116" s="253"/>
      <c r="KF116" s="253"/>
      <c r="KG116" s="253"/>
      <c r="KH116" s="253"/>
      <c r="KI116" s="253"/>
      <c r="KJ116" s="253"/>
      <c r="KK116" s="253"/>
      <c r="KL116" s="253"/>
      <c r="KM116" s="253"/>
      <c r="KN116" s="253"/>
      <c r="KO116" s="253"/>
      <c r="KP116" s="253"/>
      <c r="KQ116" s="253"/>
      <c r="KR116" s="253"/>
      <c r="KS116" s="253"/>
      <c r="KT116" s="253"/>
      <c r="KU116" s="253"/>
      <c r="KV116" s="253"/>
      <c r="KW116" s="253"/>
      <c r="KX116" s="253"/>
      <c r="KY116" s="253"/>
      <c r="KZ116" s="253"/>
      <c r="LA116" s="253"/>
      <c r="LB116" s="253"/>
      <c r="LC116" s="253"/>
      <c r="LD116" s="253"/>
      <c r="LE116" s="253"/>
      <c r="LF116" s="253"/>
      <c r="LG116" s="253"/>
      <c r="LH116" s="253"/>
      <c r="LI116" s="253"/>
      <c r="LJ116" s="253"/>
      <c r="LK116" s="253"/>
      <c r="LL116" s="253"/>
      <c r="LM116" s="253"/>
      <c r="LN116" s="253"/>
      <c r="LO116" s="253"/>
      <c r="LP116" s="253"/>
      <c r="LQ116" s="253"/>
      <c r="LR116" s="253"/>
      <c r="LS116" s="253"/>
      <c r="LT116" s="253"/>
      <c r="LU116" s="253"/>
      <c r="LV116" s="253"/>
      <c r="LW116" s="253"/>
      <c r="LX116" s="253"/>
      <c r="LY116" s="253"/>
      <c r="LZ116" s="253"/>
      <c r="MA116" s="253"/>
      <c r="MB116" s="253"/>
      <c r="MC116" s="253"/>
      <c r="MD116" s="253"/>
      <c r="ME116" s="253"/>
      <c r="MF116" s="253"/>
      <c r="MG116" s="253"/>
      <c r="MH116" s="253"/>
      <c r="MI116" s="253"/>
      <c r="MJ116" s="253"/>
      <c r="MK116" s="253"/>
      <c r="ML116" s="253"/>
      <c r="MM116" s="253"/>
      <c r="MN116" s="253"/>
      <c r="MO116" s="253"/>
      <c r="MP116" s="253"/>
      <c r="MQ116" s="253"/>
      <c r="MR116" s="253"/>
      <c r="MS116" s="253"/>
      <c r="MT116" s="253"/>
      <c r="MU116" s="253"/>
      <c r="MV116" s="253"/>
      <c r="MW116" s="253"/>
      <c r="MX116" s="253"/>
      <c r="MY116" s="253"/>
      <c r="MZ116" s="253"/>
      <c r="NA116" s="253"/>
      <c r="NB116" s="253"/>
      <c r="NC116" s="253"/>
      <c r="ND116" s="253"/>
      <c r="NE116" s="253"/>
      <c r="NF116" s="253"/>
      <c r="NG116" s="253"/>
      <c r="NH116" s="253"/>
      <c r="NI116" s="253"/>
      <c r="NJ116" s="253"/>
      <c r="NK116" s="253"/>
      <c r="NL116" s="253"/>
      <c r="NM116" s="253"/>
      <c r="NN116" s="253"/>
      <c r="NO116" s="253"/>
      <c r="NP116" s="253"/>
      <c r="NQ116" s="253"/>
      <c r="NR116" s="253"/>
      <c r="NS116" s="253"/>
      <c r="NT116" s="253"/>
      <c r="NU116" s="253"/>
      <c r="NV116" s="253"/>
      <c r="NW116" s="253"/>
      <c r="NX116" s="253"/>
      <c r="NY116" s="253"/>
      <c r="NZ116" s="253"/>
      <c r="OA116" s="253"/>
      <c r="OB116" s="253"/>
      <c r="OC116" s="253"/>
      <c r="OD116" s="253"/>
      <c r="OE116" s="253"/>
      <c r="OF116" s="253"/>
      <c r="OG116" s="253"/>
      <c r="OH116" s="253"/>
      <c r="OI116" s="253"/>
      <c r="OJ116" s="253"/>
      <c r="OK116" s="253"/>
      <c r="OL116" s="253"/>
      <c r="OM116" s="253"/>
      <c r="ON116" s="253"/>
      <c r="OO116" s="253"/>
      <c r="OP116" s="253"/>
      <c r="OQ116" s="253"/>
      <c r="OR116" s="253"/>
      <c r="OS116" s="253"/>
      <c r="OT116" s="253"/>
      <c r="OU116" s="253"/>
      <c r="OV116" s="253"/>
      <c r="OW116" s="253"/>
      <c r="OX116" s="253"/>
      <c r="OY116" s="253"/>
      <c r="OZ116" s="253"/>
      <c r="PA116" s="253"/>
      <c r="PB116" s="253"/>
      <c r="PC116" s="253"/>
      <c r="PD116" s="253"/>
      <c r="PE116" s="253"/>
      <c r="PF116" s="253"/>
      <c r="PG116" s="253"/>
      <c r="PH116" s="253"/>
      <c r="PI116" s="253"/>
      <c r="PJ116" s="253"/>
      <c r="PK116" s="253"/>
      <c r="PL116" s="253"/>
      <c r="PM116" s="253"/>
      <c r="PN116" s="253"/>
      <c r="PO116" s="253"/>
      <c r="PP116" s="253"/>
      <c r="PQ116" s="253"/>
      <c r="PR116" s="253"/>
      <c r="PS116" s="253"/>
      <c r="PT116" s="253"/>
      <c r="PU116" s="253"/>
      <c r="PV116" s="253"/>
      <c r="PW116" s="253"/>
      <c r="PX116" s="253"/>
      <c r="PY116" s="253"/>
      <c r="PZ116" s="253"/>
      <c r="QA116" s="253"/>
      <c r="QB116" s="253"/>
      <c r="QC116" s="253"/>
      <c r="QD116" s="253"/>
      <c r="QE116" s="253"/>
      <c r="QF116" s="253"/>
      <c r="QG116" s="253"/>
      <c r="QH116" s="253"/>
      <c r="QI116" s="253"/>
      <c r="QJ116" s="253"/>
      <c r="QK116" s="253"/>
      <c r="QL116" s="253"/>
      <c r="QM116" s="253"/>
      <c r="QN116" s="253"/>
      <c r="QO116" s="253"/>
      <c r="QP116" s="253"/>
      <c r="QQ116" s="253"/>
      <c r="QR116" s="253"/>
      <c r="QS116" s="253"/>
      <c r="QT116" s="253"/>
      <c r="QU116" s="253"/>
      <c r="QV116" s="253"/>
      <c r="QW116" s="253"/>
      <c r="QX116" s="253"/>
      <c r="QY116" s="253"/>
      <c r="QZ116" s="253"/>
      <c r="RA116" s="253"/>
      <c r="RB116" s="253"/>
      <c r="RC116" s="253"/>
      <c r="RD116" s="253"/>
      <c r="RE116" s="253"/>
      <c r="RF116" s="253"/>
      <c r="RG116" s="253"/>
      <c r="RH116" s="253"/>
      <c r="RI116" s="253"/>
      <c r="RJ116" s="253"/>
      <c r="RK116" s="253"/>
      <c r="RL116" s="253"/>
      <c r="RM116" s="253"/>
      <c r="RN116" s="253"/>
      <c r="RO116" s="253"/>
      <c r="RP116" s="253"/>
      <c r="RQ116" s="253"/>
      <c r="RR116" s="253"/>
      <c r="RS116" s="253"/>
      <c r="RT116" s="253"/>
      <c r="RU116" s="253"/>
      <c r="RV116" s="253"/>
      <c r="RW116" s="253"/>
      <c r="RX116" s="253"/>
      <c r="RY116" s="253"/>
      <c r="RZ116" s="253"/>
      <c r="SA116" s="253"/>
      <c r="SB116" s="253"/>
      <c r="SC116" s="253"/>
      <c r="SD116" s="253"/>
      <c r="SE116" s="253"/>
      <c r="SF116" s="253"/>
      <c r="SG116" s="253"/>
      <c r="SH116" s="253"/>
      <c r="SI116" s="253"/>
      <c r="SJ116" s="253"/>
      <c r="SK116" s="253"/>
      <c r="SL116" s="253"/>
      <c r="SM116" s="253"/>
      <c r="SN116" s="253"/>
      <c r="SO116" s="253"/>
      <c r="SP116" s="253"/>
      <c r="SQ116" s="253"/>
      <c r="SR116" s="253"/>
      <c r="SS116" s="253"/>
      <c r="ST116" s="253"/>
      <c r="SU116" s="253"/>
      <c r="SV116" s="253"/>
      <c r="SW116" s="253"/>
      <c r="SX116" s="253"/>
      <c r="SY116" s="253"/>
      <c r="SZ116" s="253"/>
      <c r="TA116" s="253"/>
      <c r="TB116" s="253"/>
      <c r="TC116" s="253"/>
      <c r="TD116" s="253"/>
      <c r="TE116" s="253"/>
      <c r="TF116" s="253"/>
      <c r="TG116" s="253"/>
      <c r="TH116" s="253"/>
      <c r="TI116" s="253"/>
      <c r="TJ116" s="253"/>
      <c r="TK116" s="253"/>
      <c r="TL116" s="253"/>
      <c r="TM116" s="253"/>
      <c r="TN116" s="253"/>
      <c r="TO116" s="253"/>
      <c r="TP116" s="253"/>
      <c r="TQ116" s="253"/>
      <c r="TR116" s="253"/>
      <c r="TS116" s="253"/>
      <c r="TT116" s="253"/>
      <c r="TU116" s="253"/>
      <c r="TV116" s="253"/>
      <c r="TW116" s="253"/>
      <c r="TX116" s="253"/>
      <c r="TY116" s="253"/>
      <c r="TZ116" s="253"/>
      <c r="UA116" s="253"/>
      <c r="UB116" s="253"/>
      <c r="UC116" s="253"/>
      <c r="UD116" s="253"/>
      <c r="UE116" s="253"/>
      <c r="UF116" s="253"/>
      <c r="UG116" s="253"/>
      <c r="UH116" s="253"/>
      <c r="UI116" s="253"/>
      <c r="UJ116" s="253"/>
      <c r="UK116" s="253"/>
      <c r="UL116" s="253"/>
      <c r="UM116" s="253"/>
      <c r="UN116" s="253"/>
      <c r="UO116" s="253"/>
      <c r="UP116" s="253"/>
      <c r="UQ116" s="253"/>
      <c r="UR116" s="253"/>
      <c r="US116" s="253"/>
      <c r="UT116" s="253"/>
      <c r="UU116" s="253"/>
      <c r="UV116" s="253"/>
      <c r="UW116" s="253"/>
      <c r="UX116" s="253"/>
      <c r="UY116" s="253"/>
      <c r="UZ116" s="253"/>
      <c r="VA116" s="253"/>
      <c r="VB116" s="253"/>
      <c r="VC116" s="253"/>
      <c r="VD116" s="253"/>
      <c r="VE116" s="253"/>
      <c r="VF116" s="253"/>
      <c r="VG116" s="253"/>
      <c r="VH116" s="253"/>
      <c r="VI116" s="253"/>
      <c r="VJ116" s="253"/>
      <c r="VK116" s="253"/>
      <c r="VL116" s="253"/>
      <c r="VM116" s="253"/>
      <c r="VN116" s="253"/>
      <c r="VO116" s="253"/>
      <c r="VP116" s="253"/>
      <c r="VQ116" s="253"/>
      <c r="VR116" s="253"/>
      <c r="VS116" s="253"/>
      <c r="VT116" s="253"/>
      <c r="VU116" s="253"/>
      <c r="VV116" s="253"/>
      <c r="VW116" s="253"/>
      <c r="VX116" s="253"/>
      <c r="VY116" s="253"/>
      <c r="VZ116" s="253"/>
      <c r="WA116" s="253"/>
      <c r="WB116" s="253"/>
      <c r="WC116" s="253"/>
      <c r="WD116" s="253"/>
      <c r="WE116" s="253"/>
      <c r="WF116" s="253"/>
      <c r="WG116" s="253"/>
      <c r="WH116" s="253"/>
      <c r="WI116" s="253"/>
      <c r="WJ116" s="253"/>
      <c r="WK116" s="253"/>
      <c r="WL116" s="253"/>
      <c r="WM116" s="253"/>
      <c r="WN116" s="253"/>
      <c r="WO116" s="253"/>
      <c r="WP116" s="253"/>
      <c r="WQ116" s="253"/>
      <c r="WR116" s="253"/>
      <c r="WS116" s="253"/>
      <c r="WT116" s="253"/>
      <c r="WU116" s="253"/>
      <c r="WV116" s="253"/>
      <c r="WW116" s="253"/>
      <c r="WX116" s="253"/>
      <c r="WY116" s="253"/>
      <c r="WZ116" s="253"/>
      <c r="XA116" s="253"/>
      <c r="XB116" s="253"/>
      <c r="XC116" s="253"/>
      <c r="XD116" s="253"/>
      <c r="XE116" s="253"/>
      <c r="XF116" s="253"/>
      <c r="XG116" s="253"/>
      <c r="XH116" s="253"/>
      <c r="XI116" s="253"/>
      <c r="XJ116" s="253"/>
      <c r="XK116" s="253"/>
      <c r="XL116" s="253"/>
      <c r="XM116" s="253"/>
      <c r="XN116" s="253"/>
      <c r="XO116" s="253"/>
      <c r="XP116" s="253"/>
      <c r="XQ116" s="253"/>
      <c r="XR116" s="253"/>
      <c r="XS116" s="253"/>
      <c r="XT116" s="253"/>
      <c r="XU116" s="253"/>
      <c r="XV116" s="253"/>
      <c r="XW116" s="253"/>
      <c r="XX116" s="253"/>
      <c r="XY116" s="253"/>
      <c r="XZ116" s="253"/>
      <c r="YA116" s="253"/>
      <c r="YB116" s="253"/>
      <c r="YC116" s="253"/>
      <c r="YD116" s="253"/>
      <c r="YE116" s="253"/>
      <c r="YF116" s="253"/>
      <c r="YG116" s="253"/>
      <c r="YH116" s="253"/>
      <c r="YI116" s="253"/>
      <c r="YJ116" s="253"/>
      <c r="YK116" s="253"/>
      <c r="YL116" s="253"/>
      <c r="YM116" s="253"/>
      <c r="YN116" s="253"/>
      <c r="YO116" s="253"/>
      <c r="YP116" s="253"/>
      <c r="YQ116" s="253"/>
      <c r="YR116" s="253"/>
      <c r="YS116" s="253"/>
      <c r="YT116" s="253"/>
      <c r="YU116" s="253"/>
      <c r="YV116" s="253"/>
      <c r="YW116" s="253"/>
      <c r="YX116" s="253"/>
      <c r="YY116" s="253"/>
      <c r="YZ116" s="253"/>
      <c r="ZA116" s="253"/>
      <c r="ZB116" s="253"/>
      <c r="ZC116" s="253"/>
      <c r="ZD116" s="253"/>
      <c r="ZE116" s="253"/>
      <c r="ZF116" s="253"/>
      <c r="ZG116" s="253"/>
      <c r="ZH116" s="253"/>
      <c r="ZI116" s="253"/>
      <c r="ZJ116" s="253"/>
      <c r="ZK116" s="253"/>
      <c r="ZL116" s="253"/>
      <c r="ZM116" s="253"/>
      <c r="ZN116" s="253"/>
      <c r="ZO116" s="253"/>
      <c r="ZP116" s="253"/>
      <c r="ZQ116" s="253"/>
      <c r="ZR116" s="253"/>
      <c r="ZS116" s="253"/>
      <c r="ZT116" s="253"/>
      <c r="ZU116" s="253"/>
      <c r="ZV116" s="253"/>
      <c r="ZW116" s="253"/>
      <c r="ZX116" s="253"/>
      <c r="ZY116" s="253"/>
      <c r="ZZ116" s="253"/>
      <c r="AAA116" s="253"/>
      <c r="AAB116" s="253"/>
      <c r="AAC116" s="253"/>
      <c r="AAD116" s="253"/>
      <c r="AAE116" s="253"/>
      <c r="AAF116" s="253"/>
      <c r="AAG116" s="253"/>
      <c r="AAH116" s="253"/>
      <c r="AAI116" s="253"/>
      <c r="AAJ116" s="253"/>
      <c r="AAK116" s="253"/>
      <c r="AAL116" s="253"/>
      <c r="AAM116" s="253"/>
      <c r="AAN116" s="253"/>
      <c r="AAO116" s="253"/>
      <c r="AAP116" s="253"/>
      <c r="AAQ116" s="253"/>
      <c r="AAR116" s="253"/>
      <c r="AAS116" s="253"/>
      <c r="AAT116" s="253"/>
      <c r="AAU116" s="253"/>
      <c r="AAV116" s="253"/>
      <c r="AAW116" s="253"/>
      <c r="AAX116" s="253"/>
      <c r="AAY116" s="253"/>
      <c r="AAZ116" s="253"/>
      <c r="ABA116" s="253"/>
      <c r="ABB116" s="253"/>
      <c r="ABC116" s="253"/>
      <c r="ABD116" s="253"/>
      <c r="ABE116" s="253"/>
      <c r="ABF116" s="253"/>
      <c r="ABG116" s="253"/>
      <c r="ABH116" s="253"/>
      <c r="ABI116" s="253"/>
      <c r="ABJ116" s="253"/>
      <c r="ABK116" s="253"/>
      <c r="ABL116" s="253"/>
      <c r="ABM116" s="253"/>
      <c r="ABN116" s="253"/>
      <c r="ABO116" s="253"/>
      <c r="ABP116" s="253"/>
      <c r="ABQ116" s="253"/>
      <c r="ABR116" s="253"/>
      <c r="ABS116" s="253"/>
      <c r="ABT116" s="253"/>
      <c r="ABU116" s="253"/>
      <c r="ABV116" s="253"/>
      <c r="ABW116" s="253"/>
      <c r="ABX116" s="253"/>
      <c r="ABY116" s="253"/>
      <c r="ABZ116" s="253"/>
      <c r="ACA116" s="253"/>
      <c r="ACB116" s="253"/>
      <c r="ACC116" s="253"/>
      <c r="ACD116" s="253"/>
      <c r="ACE116" s="253"/>
      <c r="ACF116" s="253"/>
      <c r="ACG116" s="253"/>
      <c r="ACH116" s="253"/>
      <c r="ACI116" s="253"/>
      <c r="ACJ116" s="253"/>
      <c r="ACK116" s="253"/>
      <c r="ACL116" s="253"/>
      <c r="ACM116" s="253"/>
      <c r="ACN116" s="253"/>
      <c r="ACO116" s="253"/>
      <c r="ACP116" s="253"/>
      <c r="ACQ116" s="253"/>
      <c r="ACR116" s="253"/>
      <c r="ACS116" s="253"/>
      <c r="ACT116" s="253"/>
      <c r="ACU116" s="253"/>
      <c r="ACV116" s="253"/>
      <c r="ACW116" s="253"/>
      <c r="ACX116" s="253"/>
      <c r="ACY116" s="253"/>
      <c r="ACZ116" s="253"/>
      <c r="ADA116" s="253"/>
      <c r="ADB116" s="253"/>
      <c r="ADC116" s="253"/>
      <c r="ADD116" s="253"/>
      <c r="ADE116" s="253"/>
      <c r="ADF116" s="253"/>
      <c r="ADG116" s="253"/>
      <c r="ADH116" s="253"/>
      <c r="ADI116" s="253"/>
      <c r="ADJ116" s="253"/>
      <c r="ADK116" s="253"/>
      <c r="ADL116" s="253"/>
      <c r="ADM116" s="253"/>
      <c r="ADN116" s="253"/>
      <c r="ADO116" s="253"/>
      <c r="ADP116" s="253"/>
      <c r="ADQ116" s="253"/>
      <c r="ADR116" s="253"/>
      <c r="ADS116" s="253"/>
      <c r="ADT116" s="253"/>
      <c r="ADU116" s="253"/>
      <c r="ADV116" s="253"/>
      <c r="ADW116" s="253"/>
      <c r="ADX116" s="253"/>
      <c r="ADY116" s="253"/>
      <c r="ADZ116" s="253"/>
      <c r="AEA116" s="253"/>
      <c r="AEB116" s="253"/>
      <c r="AEC116" s="253"/>
      <c r="AED116" s="253"/>
      <c r="AEE116" s="253"/>
      <c r="AEF116" s="253"/>
      <c r="AEG116" s="253"/>
      <c r="AEH116" s="253"/>
      <c r="AEI116" s="253"/>
      <c r="AEJ116" s="253"/>
      <c r="AEK116" s="253"/>
      <c r="AEL116" s="253"/>
      <c r="AEM116" s="253"/>
      <c r="AEN116" s="253"/>
      <c r="AEO116" s="253"/>
      <c r="AEP116" s="253"/>
      <c r="AEQ116" s="253"/>
      <c r="AER116" s="253"/>
      <c r="AES116" s="253"/>
      <c r="AET116" s="253"/>
      <c r="AEU116" s="253"/>
      <c r="AEV116" s="253"/>
      <c r="AEW116" s="253"/>
      <c r="AEX116" s="253"/>
      <c r="AEY116" s="253"/>
      <c r="AEZ116" s="253"/>
      <c r="AFA116" s="253"/>
      <c r="AFB116" s="253"/>
      <c r="AFC116" s="253"/>
      <c r="AFD116" s="253"/>
      <c r="AFE116" s="253"/>
      <c r="AFF116" s="253"/>
      <c r="AFG116" s="253"/>
      <c r="AFH116" s="253"/>
      <c r="AFI116" s="253"/>
      <c r="AFJ116" s="253"/>
      <c r="AFK116" s="253"/>
      <c r="AFL116" s="253"/>
      <c r="AFM116" s="253"/>
      <c r="AFN116" s="253"/>
      <c r="AFO116" s="253"/>
      <c r="AFP116" s="253"/>
      <c r="AFQ116" s="253"/>
      <c r="AFR116" s="253"/>
      <c r="AFS116" s="253"/>
      <c r="AFT116" s="253"/>
      <c r="AFU116" s="253"/>
      <c r="AFV116" s="253"/>
      <c r="AFW116" s="253"/>
      <c r="AFX116" s="253"/>
      <c r="AFY116" s="253"/>
      <c r="AFZ116" s="253"/>
      <c r="AGA116" s="253"/>
      <c r="AGB116" s="253"/>
      <c r="AGC116" s="253"/>
      <c r="AGD116" s="253"/>
      <c r="AGE116" s="253"/>
      <c r="AGF116" s="253"/>
      <c r="AGG116" s="253"/>
      <c r="AGH116" s="253"/>
      <c r="AGI116" s="253"/>
      <c r="AGJ116" s="253"/>
      <c r="AGK116" s="253"/>
      <c r="AGL116" s="253"/>
      <c r="AGM116" s="253"/>
      <c r="AGN116" s="253"/>
      <c r="AGO116" s="253"/>
      <c r="AGP116" s="253"/>
      <c r="AGQ116" s="253"/>
      <c r="AGR116" s="253"/>
      <c r="AGS116" s="253"/>
      <c r="AGT116" s="253"/>
      <c r="AGU116" s="253"/>
      <c r="AGV116" s="253"/>
      <c r="AGW116" s="253"/>
      <c r="AGX116" s="253"/>
      <c r="AGY116" s="253"/>
      <c r="AGZ116" s="253"/>
      <c r="AHA116" s="253"/>
      <c r="AHB116" s="253"/>
      <c r="AHC116" s="253"/>
      <c r="AHD116" s="253"/>
      <c r="AHE116" s="253"/>
      <c r="AHF116" s="253"/>
      <c r="AHG116" s="253"/>
      <c r="AHH116" s="253"/>
      <c r="AHI116" s="253"/>
      <c r="AHJ116" s="253"/>
      <c r="AHK116" s="253"/>
      <c r="AHL116" s="253"/>
      <c r="AHM116" s="253"/>
      <c r="AHN116" s="253"/>
      <c r="AHO116" s="253"/>
      <c r="AHP116" s="253"/>
      <c r="AHQ116" s="253"/>
      <c r="AHR116" s="253"/>
      <c r="AHS116" s="253"/>
      <c r="AHT116" s="253"/>
      <c r="AHU116" s="253"/>
      <c r="AHV116" s="253"/>
      <c r="AHW116" s="253"/>
      <c r="AHX116" s="253"/>
      <c r="AHY116" s="253"/>
      <c r="AHZ116" s="253"/>
      <c r="AIA116" s="253"/>
      <c r="AIB116" s="253"/>
      <c r="AIC116" s="253"/>
      <c r="AID116" s="253"/>
      <c r="AIE116" s="253"/>
      <c r="AIF116" s="253"/>
      <c r="AIG116" s="253"/>
      <c r="AIH116" s="253"/>
      <c r="AII116" s="253"/>
      <c r="AIJ116" s="253"/>
      <c r="AIK116" s="253"/>
      <c r="AIL116" s="253"/>
      <c r="AIM116" s="253"/>
      <c r="AIN116" s="253"/>
      <c r="AIO116" s="253"/>
      <c r="AIP116" s="253"/>
      <c r="AIQ116" s="253"/>
      <c r="AIR116" s="253"/>
      <c r="AIS116" s="253"/>
      <c r="AIT116" s="253"/>
      <c r="AIU116" s="253"/>
      <c r="AIV116" s="253"/>
      <c r="AIW116" s="253"/>
      <c r="AIX116" s="253"/>
      <c r="AIY116" s="253"/>
      <c r="AIZ116" s="253"/>
      <c r="AJA116" s="253"/>
      <c r="AJB116" s="253"/>
      <c r="AJC116" s="253"/>
      <c r="AJD116" s="253"/>
      <c r="AJE116" s="253"/>
      <c r="AJF116" s="253"/>
      <c r="AJG116" s="253"/>
      <c r="AJH116" s="253"/>
      <c r="AJI116" s="253"/>
      <c r="AJJ116" s="253"/>
      <c r="AJK116" s="253"/>
      <c r="AJL116" s="253"/>
      <c r="AJM116" s="253"/>
      <c r="AJN116" s="253"/>
      <c r="AJO116" s="253"/>
      <c r="AJP116" s="253"/>
      <c r="AJQ116" s="253"/>
      <c r="AJR116" s="253"/>
      <c r="AJS116" s="253"/>
      <c r="AJT116" s="253"/>
      <c r="AJU116" s="253"/>
      <c r="AJV116" s="253"/>
      <c r="AJW116" s="253"/>
      <c r="AJX116" s="253"/>
      <c r="AJY116" s="253"/>
      <c r="AJZ116" s="253"/>
      <c r="AKA116" s="253"/>
      <c r="AKB116" s="253"/>
      <c r="AKC116" s="253"/>
      <c r="AKD116" s="253"/>
      <c r="AKE116" s="253"/>
      <c r="AKF116" s="253"/>
      <c r="AKG116" s="253"/>
      <c r="AKH116" s="253"/>
      <c r="AKI116" s="253"/>
      <c r="AKJ116" s="253"/>
      <c r="AKK116" s="253"/>
      <c r="AKL116" s="253"/>
      <c r="AKM116" s="253"/>
      <c r="AKN116" s="253"/>
      <c r="AKO116" s="253"/>
      <c r="AKP116" s="253"/>
      <c r="AKQ116" s="253"/>
      <c r="AKR116" s="253"/>
      <c r="AKS116" s="253"/>
      <c r="AKT116" s="253"/>
      <c r="AKU116" s="253"/>
      <c r="AKV116" s="253"/>
      <c r="AKW116" s="253"/>
      <c r="AKX116" s="253"/>
      <c r="AKY116" s="253"/>
      <c r="AKZ116" s="253"/>
      <c r="ALA116" s="253"/>
      <c r="ALB116" s="253"/>
      <c r="ALC116" s="253"/>
      <c r="ALD116" s="253"/>
      <c r="ALE116" s="253"/>
      <c r="ALF116" s="253"/>
      <c r="ALG116" s="253"/>
      <c r="ALH116" s="253"/>
      <c r="ALI116" s="253"/>
      <c r="ALJ116" s="253"/>
      <c r="ALK116" s="253"/>
      <c r="ALL116" s="253"/>
      <c r="ALM116" s="253"/>
      <c r="ALN116" s="253"/>
      <c r="ALO116" s="253"/>
      <c r="ALP116" s="253"/>
      <c r="ALQ116" s="253"/>
      <c r="ALR116" s="253"/>
      <c r="ALS116" s="253"/>
      <c r="ALT116" s="253"/>
      <c r="ALU116" s="253"/>
      <c r="ALV116" s="253"/>
      <c r="ALW116" s="253"/>
      <c r="ALX116" s="253"/>
      <c r="ALY116" s="253"/>
      <c r="ALZ116" s="253"/>
      <c r="AMA116" s="253"/>
      <c r="AMB116" s="253"/>
      <c r="AMC116" s="253"/>
      <c r="AMD116" s="253"/>
      <c r="AME116" s="253"/>
      <c r="AMF116" s="253"/>
      <c r="AMG116" s="253"/>
      <c r="AMH116" s="253"/>
      <c r="AMI116" s="253"/>
      <c r="AMJ116" s="253"/>
    </row>
    <row r="117" spans="1:1024" s="252" customFormat="1" ht="11.25">
      <c r="A117" s="256"/>
      <c r="B117" s="295"/>
      <c r="C117" s="295"/>
      <c r="D117" s="296"/>
      <c r="F117" s="253"/>
      <c r="G117" s="253"/>
      <c r="H117" s="253"/>
      <c r="I117" s="253"/>
      <c r="J117" s="253"/>
      <c r="K117" s="253"/>
      <c r="L117" s="253"/>
      <c r="M117" s="253"/>
      <c r="N117" s="253"/>
      <c r="O117" s="253"/>
      <c r="P117" s="253"/>
      <c r="Q117" s="253"/>
      <c r="R117" s="253"/>
      <c r="S117" s="253"/>
      <c r="T117" s="253"/>
      <c r="U117" s="253"/>
      <c r="V117" s="253"/>
      <c r="W117" s="253"/>
      <c r="X117" s="253"/>
      <c r="Y117" s="253"/>
      <c r="Z117" s="253"/>
      <c r="AA117" s="253"/>
      <c r="AB117" s="253"/>
      <c r="AC117" s="253"/>
      <c r="AD117" s="253"/>
      <c r="AE117" s="253"/>
      <c r="AF117" s="253"/>
      <c r="AG117" s="253"/>
      <c r="AH117" s="253"/>
      <c r="AI117" s="253"/>
      <c r="AJ117" s="253"/>
      <c r="AK117" s="253"/>
      <c r="AL117" s="253"/>
      <c r="AM117" s="253"/>
      <c r="AN117" s="253"/>
      <c r="AO117" s="253"/>
      <c r="AP117" s="253"/>
      <c r="AQ117" s="253"/>
      <c r="AR117" s="253"/>
      <c r="AS117" s="253"/>
      <c r="AT117" s="253"/>
      <c r="AU117" s="253"/>
      <c r="AV117" s="253"/>
      <c r="AW117" s="253"/>
      <c r="AX117" s="253"/>
      <c r="AY117" s="253"/>
      <c r="AZ117" s="253"/>
      <c r="BA117" s="253"/>
      <c r="BB117" s="253"/>
      <c r="BC117" s="253"/>
      <c r="BD117" s="253"/>
      <c r="BE117" s="253"/>
      <c r="BF117" s="253"/>
      <c r="BG117" s="253"/>
      <c r="BH117" s="253"/>
      <c r="BI117" s="253"/>
      <c r="BJ117" s="253"/>
      <c r="BK117" s="253"/>
      <c r="BL117" s="253"/>
      <c r="BM117" s="253"/>
      <c r="BN117" s="253"/>
      <c r="BO117" s="253"/>
      <c r="BP117" s="253"/>
      <c r="BQ117" s="253"/>
      <c r="BR117" s="253"/>
      <c r="BS117" s="253"/>
      <c r="BT117" s="253"/>
      <c r="BU117" s="253"/>
      <c r="BV117" s="253"/>
      <c r="BW117" s="253"/>
      <c r="BX117" s="253"/>
      <c r="BY117" s="253"/>
      <c r="BZ117" s="253"/>
      <c r="CA117" s="253"/>
      <c r="CB117" s="253"/>
      <c r="CC117" s="253"/>
      <c r="CD117" s="253"/>
      <c r="CE117" s="253"/>
      <c r="CF117" s="253"/>
      <c r="CG117" s="253"/>
      <c r="CH117" s="253"/>
      <c r="CI117" s="253"/>
      <c r="CJ117" s="253"/>
      <c r="CK117" s="253"/>
      <c r="CL117" s="253"/>
      <c r="CM117" s="253"/>
      <c r="CN117" s="253"/>
      <c r="CO117" s="253"/>
      <c r="CP117" s="253"/>
      <c r="CQ117" s="253"/>
      <c r="CR117" s="253"/>
      <c r="CS117" s="253"/>
      <c r="CT117" s="253"/>
      <c r="CU117" s="253"/>
      <c r="CV117" s="253"/>
      <c r="CW117" s="253"/>
      <c r="CX117" s="253"/>
      <c r="CY117" s="253"/>
      <c r="CZ117" s="253"/>
      <c r="DA117" s="253"/>
      <c r="DB117" s="253"/>
      <c r="DC117" s="253"/>
      <c r="DD117" s="253"/>
      <c r="DE117" s="253"/>
      <c r="DF117" s="253"/>
      <c r="DG117" s="253"/>
      <c r="DH117" s="253"/>
      <c r="DI117" s="253"/>
      <c r="DJ117" s="253"/>
      <c r="DK117" s="253"/>
      <c r="DL117" s="253"/>
      <c r="DM117" s="253"/>
      <c r="DN117" s="253"/>
      <c r="DO117" s="253"/>
      <c r="DP117" s="253"/>
      <c r="DQ117" s="253"/>
      <c r="DR117" s="253"/>
      <c r="DS117" s="253"/>
      <c r="DT117" s="253"/>
      <c r="DU117" s="253"/>
      <c r="DV117" s="253"/>
      <c r="DW117" s="253"/>
      <c r="DX117" s="253"/>
      <c r="DY117" s="253"/>
      <c r="DZ117" s="253"/>
      <c r="EA117" s="253"/>
      <c r="EB117" s="253"/>
      <c r="EC117" s="253"/>
      <c r="ED117" s="253"/>
      <c r="EE117" s="253"/>
      <c r="EF117" s="253"/>
      <c r="EG117" s="253"/>
      <c r="EH117" s="253"/>
      <c r="EI117" s="253"/>
      <c r="EJ117" s="253"/>
      <c r="EK117" s="253"/>
      <c r="EL117" s="253"/>
      <c r="EM117" s="253"/>
      <c r="EN117" s="253"/>
      <c r="EO117" s="253"/>
      <c r="EP117" s="253"/>
      <c r="EQ117" s="253"/>
      <c r="ER117" s="253"/>
      <c r="ES117" s="253"/>
      <c r="ET117" s="253"/>
      <c r="EU117" s="253"/>
      <c r="EV117" s="253"/>
      <c r="EW117" s="253"/>
      <c r="EX117" s="253"/>
      <c r="EY117" s="253"/>
      <c r="EZ117" s="253"/>
      <c r="FA117" s="253"/>
      <c r="FB117" s="253"/>
      <c r="FC117" s="253"/>
      <c r="FD117" s="253"/>
      <c r="FE117" s="253"/>
      <c r="FF117" s="253"/>
      <c r="FG117" s="253"/>
      <c r="FH117" s="253"/>
      <c r="FI117" s="253"/>
      <c r="FJ117" s="253"/>
      <c r="FK117" s="253"/>
      <c r="FL117" s="253"/>
      <c r="FM117" s="253"/>
      <c r="FN117" s="253"/>
      <c r="FO117" s="253"/>
      <c r="FP117" s="253"/>
      <c r="FQ117" s="253"/>
      <c r="FR117" s="253"/>
      <c r="FS117" s="253"/>
      <c r="FT117" s="253"/>
      <c r="FU117" s="253"/>
      <c r="FV117" s="253"/>
      <c r="FW117" s="253"/>
      <c r="FX117" s="253"/>
      <c r="FY117" s="253"/>
      <c r="FZ117" s="253"/>
      <c r="GA117" s="253"/>
      <c r="GB117" s="253"/>
      <c r="GC117" s="253"/>
      <c r="GD117" s="253"/>
      <c r="GE117" s="253"/>
      <c r="GF117" s="253"/>
      <c r="GG117" s="253"/>
      <c r="GH117" s="253"/>
      <c r="GI117" s="253"/>
      <c r="GJ117" s="253"/>
      <c r="GK117" s="253"/>
      <c r="GL117" s="253"/>
      <c r="GM117" s="253"/>
      <c r="GN117" s="253"/>
      <c r="GO117" s="253"/>
      <c r="GP117" s="253"/>
      <c r="GQ117" s="253"/>
      <c r="GR117" s="253"/>
      <c r="GS117" s="253"/>
      <c r="GT117" s="253"/>
      <c r="GU117" s="253"/>
      <c r="GV117" s="253"/>
      <c r="GW117" s="253"/>
      <c r="GX117" s="253"/>
      <c r="GY117" s="253"/>
      <c r="GZ117" s="253"/>
      <c r="HA117" s="253"/>
      <c r="HB117" s="253"/>
      <c r="HC117" s="253"/>
      <c r="HD117" s="253"/>
      <c r="HE117" s="253"/>
      <c r="HF117" s="253"/>
      <c r="HG117" s="253"/>
      <c r="HH117" s="253"/>
      <c r="HI117" s="253"/>
      <c r="HJ117" s="253"/>
      <c r="HK117" s="253"/>
      <c r="HL117" s="253"/>
      <c r="HM117" s="253"/>
      <c r="HN117" s="253"/>
      <c r="HO117" s="253"/>
      <c r="HP117" s="253"/>
      <c r="HQ117" s="253"/>
      <c r="HR117" s="253"/>
      <c r="HS117" s="253"/>
      <c r="HT117" s="253"/>
      <c r="HU117" s="253"/>
      <c r="HV117" s="253"/>
      <c r="HW117" s="253"/>
      <c r="HX117" s="253"/>
      <c r="HY117" s="253"/>
      <c r="HZ117" s="253"/>
      <c r="IA117" s="253"/>
      <c r="IB117" s="253"/>
      <c r="IC117" s="253"/>
      <c r="ID117" s="253"/>
      <c r="IE117" s="253"/>
      <c r="IF117" s="253"/>
      <c r="IG117" s="253"/>
      <c r="IH117" s="253"/>
      <c r="II117" s="253"/>
      <c r="IJ117" s="253"/>
      <c r="IK117" s="253"/>
      <c r="IL117" s="253"/>
      <c r="IM117" s="253"/>
      <c r="IN117" s="253"/>
      <c r="IO117" s="253"/>
      <c r="IP117" s="253"/>
      <c r="IQ117" s="253"/>
      <c r="IR117" s="253"/>
      <c r="IS117" s="253"/>
      <c r="IT117" s="253"/>
      <c r="IU117" s="253"/>
      <c r="IV117" s="253"/>
      <c r="IW117" s="253"/>
      <c r="IX117" s="253"/>
      <c r="IY117" s="253"/>
      <c r="IZ117" s="253"/>
      <c r="JA117" s="253"/>
      <c r="JB117" s="253"/>
      <c r="JC117" s="253"/>
      <c r="JD117" s="253"/>
      <c r="JE117" s="253"/>
      <c r="JF117" s="253"/>
      <c r="JG117" s="253"/>
      <c r="JH117" s="253"/>
      <c r="JI117" s="253"/>
      <c r="JJ117" s="253"/>
      <c r="JK117" s="253"/>
      <c r="JL117" s="253"/>
      <c r="JM117" s="253"/>
      <c r="JN117" s="253"/>
      <c r="JO117" s="253"/>
      <c r="JP117" s="253"/>
      <c r="JQ117" s="253"/>
      <c r="JR117" s="253"/>
      <c r="JS117" s="253"/>
      <c r="JT117" s="253"/>
      <c r="JU117" s="253"/>
      <c r="JV117" s="253"/>
      <c r="JW117" s="253"/>
      <c r="JX117" s="253"/>
      <c r="JY117" s="253"/>
      <c r="JZ117" s="253"/>
      <c r="KA117" s="253"/>
      <c r="KB117" s="253"/>
      <c r="KC117" s="253"/>
      <c r="KD117" s="253"/>
      <c r="KE117" s="253"/>
      <c r="KF117" s="253"/>
      <c r="KG117" s="253"/>
      <c r="KH117" s="253"/>
      <c r="KI117" s="253"/>
      <c r="KJ117" s="253"/>
      <c r="KK117" s="253"/>
      <c r="KL117" s="253"/>
      <c r="KM117" s="253"/>
      <c r="KN117" s="253"/>
      <c r="KO117" s="253"/>
      <c r="KP117" s="253"/>
      <c r="KQ117" s="253"/>
      <c r="KR117" s="253"/>
      <c r="KS117" s="253"/>
      <c r="KT117" s="253"/>
      <c r="KU117" s="253"/>
      <c r="KV117" s="253"/>
      <c r="KW117" s="253"/>
      <c r="KX117" s="253"/>
      <c r="KY117" s="253"/>
      <c r="KZ117" s="253"/>
      <c r="LA117" s="253"/>
      <c r="LB117" s="253"/>
      <c r="LC117" s="253"/>
      <c r="LD117" s="253"/>
      <c r="LE117" s="253"/>
      <c r="LF117" s="253"/>
      <c r="LG117" s="253"/>
      <c r="LH117" s="253"/>
      <c r="LI117" s="253"/>
      <c r="LJ117" s="253"/>
      <c r="LK117" s="253"/>
      <c r="LL117" s="253"/>
      <c r="LM117" s="253"/>
      <c r="LN117" s="253"/>
      <c r="LO117" s="253"/>
      <c r="LP117" s="253"/>
      <c r="LQ117" s="253"/>
      <c r="LR117" s="253"/>
      <c r="LS117" s="253"/>
      <c r="LT117" s="253"/>
      <c r="LU117" s="253"/>
      <c r="LV117" s="253"/>
      <c r="LW117" s="253"/>
      <c r="LX117" s="253"/>
      <c r="LY117" s="253"/>
      <c r="LZ117" s="253"/>
      <c r="MA117" s="253"/>
      <c r="MB117" s="253"/>
      <c r="MC117" s="253"/>
      <c r="MD117" s="253"/>
      <c r="ME117" s="253"/>
      <c r="MF117" s="253"/>
      <c r="MG117" s="253"/>
      <c r="MH117" s="253"/>
      <c r="MI117" s="253"/>
      <c r="MJ117" s="253"/>
      <c r="MK117" s="253"/>
      <c r="ML117" s="253"/>
      <c r="MM117" s="253"/>
      <c r="MN117" s="253"/>
      <c r="MO117" s="253"/>
      <c r="MP117" s="253"/>
      <c r="MQ117" s="253"/>
      <c r="MR117" s="253"/>
      <c r="MS117" s="253"/>
      <c r="MT117" s="253"/>
      <c r="MU117" s="253"/>
      <c r="MV117" s="253"/>
      <c r="MW117" s="253"/>
      <c r="MX117" s="253"/>
      <c r="MY117" s="253"/>
      <c r="MZ117" s="253"/>
      <c r="NA117" s="253"/>
      <c r="NB117" s="253"/>
      <c r="NC117" s="253"/>
      <c r="ND117" s="253"/>
      <c r="NE117" s="253"/>
      <c r="NF117" s="253"/>
      <c r="NG117" s="253"/>
      <c r="NH117" s="253"/>
      <c r="NI117" s="253"/>
      <c r="NJ117" s="253"/>
      <c r="NK117" s="253"/>
      <c r="NL117" s="253"/>
      <c r="NM117" s="253"/>
      <c r="NN117" s="253"/>
      <c r="NO117" s="253"/>
      <c r="NP117" s="253"/>
      <c r="NQ117" s="253"/>
      <c r="NR117" s="253"/>
      <c r="NS117" s="253"/>
      <c r="NT117" s="253"/>
      <c r="NU117" s="253"/>
      <c r="NV117" s="253"/>
      <c r="NW117" s="253"/>
      <c r="NX117" s="253"/>
      <c r="NY117" s="253"/>
      <c r="NZ117" s="253"/>
      <c r="OA117" s="253"/>
      <c r="OB117" s="253"/>
      <c r="OC117" s="253"/>
      <c r="OD117" s="253"/>
      <c r="OE117" s="253"/>
      <c r="OF117" s="253"/>
      <c r="OG117" s="253"/>
      <c r="OH117" s="253"/>
      <c r="OI117" s="253"/>
      <c r="OJ117" s="253"/>
      <c r="OK117" s="253"/>
      <c r="OL117" s="253"/>
      <c r="OM117" s="253"/>
      <c r="ON117" s="253"/>
      <c r="OO117" s="253"/>
      <c r="OP117" s="253"/>
      <c r="OQ117" s="253"/>
      <c r="OR117" s="253"/>
      <c r="OS117" s="253"/>
      <c r="OT117" s="253"/>
      <c r="OU117" s="253"/>
      <c r="OV117" s="253"/>
      <c r="OW117" s="253"/>
      <c r="OX117" s="253"/>
      <c r="OY117" s="253"/>
      <c r="OZ117" s="253"/>
      <c r="PA117" s="253"/>
      <c r="PB117" s="253"/>
      <c r="PC117" s="253"/>
      <c r="PD117" s="253"/>
      <c r="PE117" s="253"/>
      <c r="PF117" s="253"/>
      <c r="PG117" s="253"/>
      <c r="PH117" s="253"/>
      <c r="PI117" s="253"/>
      <c r="PJ117" s="253"/>
      <c r="PK117" s="253"/>
      <c r="PL117" s="253"/>
      <c r="PM117" s="253"/>
      <c r="PN117" s="253"/>
      <c r="PO117" s="253"/>
      <c r="PP117" s="253"/>
      <c r="PQ117" s="253"/>
      <c r="PR117" s="253"/>
      <c r="PS117" s="253"/>
      <c r="PT117" s="253"/>
      <c r="PU117" s="253"/>
      <c r="PV117" s="253"/>
      <c r="PW117" s="253"/>
      <c r="PX117" s="253"/>
      <c r="PY117" s="253"/>
      <c r="PZ117" s="253"/>
      <c r="QA117" s="253"/>
      <c r="QB117" s="253"/>
      <c r="QC117" s="253"/>
      <c r="QD117" s="253"/>
      <c r="QE117" s="253"/>
      <c r="QF117" s="253"/>
      <c r="QG117" s="253"/>
      <c r="QH117" s="253"/>
      <c r="QI117" s="253"/>
      <c r="QJ117" s="253"/>
      <c r="QK117" s="253"/>
      <c r="QL117" s="253"/>
      <c r="QM117" s="253"/>
      <c r="QN117" s="253"/>
      <c r="QO117" s="253"/>
      <c r="QP117" s="253"/>
      <c r="QQ117" s="253"/>
      <c r="QR117" s="253"/>
      <c r="QS117" s="253"/>
      <c r="QT117" s="253"/>
      <c r="QU117" s="253"/>
      <c r="QV117" s="253"/>
      <c r="QW117" s="253"/>
      <c r="QX117" s="253"/>
      <c r="QY117" s="253"/>
      <c r="QZ117" s="253"/>
      <c r="RA117" s="253"/>
      <c r="RB117" s="253"/>
      <c r="RC117" s="253"/>
      <c r="RD117" s="253"/>
      <c r="RE117" s="253"/>
      <c r="RF117" s="253"/>
      <c r="RG117" s="253"/>
      <c r="RH117" s="253"/>
      <c r="RI117" s="253"/>
      <c r="RJ117" s="253"/>
      <c r="RK117" s="253"/>
      <c r="RL117" s="253"/>
      <c r="RM117" s="253"/>
      <c r="RN117" s="253"/>
      <c r="RO117" s="253"/>
      <c r="RP117" s="253"/>
      <c r="RQ117" s="253"/>
      <c r="RR117" s="253"/>
      <c r="RS117" s="253"/>
      <c r="RT117" s="253"/>
      <c r="RU117" s="253"/>
      <c r="RV117" s="253"/>
      <c r="RW117" s="253"/>
      <c r="RX117" s="253"/>
      <c r="RY117" s="253"/>
      <c r="RZ117" s="253"/>
      <c r="SA117" s="253"/>
      <c r="SB117" s="253"/>
      <c r="SC117" s="253"/>
      <c r="SD117" s="253"/>
      <c r="SE117" s="253"/>
      <c r="SF117" s="253"/>
      <c r="SG117" s="253"/>
      <c r="SH117" s="253"/>
      <c r="SI117" s="253"/>
      <c r="SJ117" s="253"/>
      <c r="SK117" s="253"/>
      <c r="SL117" s="253"/>
      <c r="SM117" s="253"/>
      <c r="SN117" s="253"/>
      <c r="SO117" s="253"/>
      <c r="SP117" s="253"/>
      <c r="SQ117" s="253"/>
      <c r="SR117" s="253"/>
      <c r="SS117" s="253"/>
      <c r="ST117" s="253"/>
      <c r="SU117" s="253"/>
      <c r="SV117" s="253"/>
      <c r="SW117" s="253"/>
      <c r="SX117" s="253"/>
      <c r="SY117" s="253"/>
      <c r="SZ117" s="253"/>
      <c r="TA117" s="253"/>
      <c r="TB117" s="253"/>
      <c r="TC117" s="253"/>
      <c r="TD117" s="253"/>
      <c r="TE117" s="253"/>
      <c r="TF117" s="253"/>
      <c r="TG117" s="253"/>
      <c r="TH117" s="253"/>
      <c r="TI117" s="253"/>
      <c r="TJ117" s="253"/>
      <c r="TK117" s="253"/>
      <c r="TL117" s="253"/>
      <c r="TM117" s="253"/>
      <c r="TN117" s="253"/>
      <c r="TO117" s="253"/>
      <c r="TP117" s="253"/>
      <c r="TQ117" s="253"/>
      <c r="TR117" s="253"/>
      <c r="TS117" s="253"/>
      <c r="TT117" s="253"/>
      <c r="TU117" s="253"/>
      <c r="TV117" s="253"/>
      <c r="TW117" s="253"/>
      <c r="TX117" s="253"/>
      <c r="TY117" s="253"/>
      <c r="TZ117" s="253"/>
      <c r="UA117" s="253"/>
      <c r="UB117" s="253"/>
      <c r="UC117" s="253"/>
      <c r="UD117" s="253"/>
      <c r="UE117" s="253"/>
      <c r="UF117" s="253"/>
      <c r="UG117" s="253"/>
      <c r="UH117" s="253"/>
      <c r="UI117" s="253"/>
      <c r="UJ117" s="253"/>
      <c r="UK117" s="253"/>
      <c r="UL117" s="253"/>
      <c r="UM117" s="253"/>
      <c r="UN117" s="253"/>
      <c r="UO117" s="253"/>
      <c r="UP117" s="253"/>
      <c r="UQ117" s="253"/>
      <c r="UR117" s="253"/>
      <c r="US117" s="253"/>
      <c r="UT117" s="253"/>
      <c r="UU117" s="253"/>
      <c r="UV117" s="253"/>
      <c r="UW117" s="253"/>
      <c r="UX117" s="253"/>
      <c r="UY117" s="253"/>
      <c r="UZ117" s="253"/>
      <c r="VA117" s="253"/>
      <c r="VB117" s="253"/>
      <c r="VC117" s="253"/>
      <c r="VD117" s="253"/>
      <c r="VE117" s="253"/>
      <c r="VF117" s="253"/>
      <c r="VG117" s="253"/>
      <c r="VH117" s="253"/>
      <c r="VI117" s="253"/>
      <c r="VJ117" s="253"/>
      <c r="VK117" s="253"/>
      <c r="VL117" s="253"/>
      <c r="VM117" s="253"/>
      <c r="VN117" s="253"/>
      <c r="VO117" s="253"/>
      <c r="VP117" s="253"/>
      <c r="VQ117" s="253"/>
      <c r="VR117" s="253"/>
      <c r="VS117" s="253"/>
      <c r="VT117" s="253"/>
      <c r="VU117" s="253"/>
      <c r="VV117" s="253"/>
      <c r="VW117" s="253"/>
      <c r="VX117" s="253"/>
      <c r="VY117" s="253"/>
      <c r="VZ117" s="253"/>
      <c r="WA117" s="253"/>
      <c r="WB117" s="253"/>
      <c r="WC117" s="253"/>
      <c r="WD117" s="253"/>
      <c r="WE117" s="253"/>
      <c r="WF117" s="253"/>
      <c r="WG117" s="253"/>
      <c r="WH117" s="253"/>
      <c r="WI117" s="253"/>
      <c r="WJ117" s="253"/>
      <c r="WK117" s="253"/>
      <c r="WL117" s="253"/>
      <c r="WM117" s="253"/>
      <c r="WN117" s="253"/>
      <c r="WO117" s="253"/>
      <c r="WP117" s="253"/>
      <c r="WQ117" s="253"/>
      <c r="WR117" s="253"/>
      <c r="WS117" s="253"/>
      <c r="WT117" s="253"/>
      <c r="WU117" s="253"/>
      <c r="WV117" s="253"/>
      <c r="WW117" s="253"/>
      <c r="WX117" s="253"/>
      <c r="WY117" s="253"/>
      <c r="WZ117" s="253"/>
      <c r="XA117" s="253"/>
      <c r="XB117" s="253"/>
      <c r="XC117" s="253"/>
      <c r="XD117" s="253"/>
      <c r="XE117" s="253"/>
      <c r="XF117" s="253"/>
      <c r="XG117" s="253"/>
      <c r="XH117" s="253"/>
      <c r="XI117" s="253"/>
      <c r="XJ117" s="253"/>
      <c r="XK117" s="253"/>
      <c r="XL117" s="253"/>
      <c r="XM117" s="253"/>
      <c r="XN117" s="253"/>
      <c r="XO117" s="253"/>
      <c r="XP117" s="253"/>
      <c r="XQ117" s="253"/>
      <c r="XR117" s="253"/>
      <c r="XS117" s="253"/>
      <c r="XT117" s="253"/>
      <c r="XU117" s="253"/>
      <c r="XV117" s="253"/>
      <c r="XW117" s="253"/>
      <c r="XX117" s="253"/>
      <c r="XY117" s="253"/>
      <c r="XZ117" s="253"/>
      <c r="YA117" s="253"/>
      <c r="YB117" s="253"/>
      <c r="YC117" s="253"/>
      <c r="YD117" s="253"/>
      <c r="YE117" s="253"/>
      <c r="YF117" s="253"/>
      <c r="YG117" s="253"/>
      <c r="YH117" s="253"/>
      <c r="YI117" s="253"/>
      <c r="YJ117" s="253"/>
      <c r="YK117" s="253"/>
      <c r="YL117" s="253"/>
      <c r="YM117" s="253"/>
      <c r="YN117" s="253"/>
      <c r="YO117" s="253"/>
      <c r="YP117" s="253"/>
      <c r="YQ117" s="253"/>
      <c r="YR117" s="253"/>
      <c r="YS117" s="253"/>
      <c r="YT117" s="253"/>
      <c r="YU117" s="253"/>
      <c r="YV117" s="253"/>
      <c r="YW117" s="253"/>
      <c r="YX117" s="253"/>
      <c r="YY117" s="253"/>
      <c r="YZ117" s="253"/>
      <c r="ZA117" s="253"/>
      <c r="ZB117" s="253"/>
      <c r="ZC117" s="253"/>
      <c r="ZD117" s="253"/>
      <c r="ZE117" s="253"/>
      <c r="ZF117" s="253"/>
      <c r="ZG117" s="253"/>
      <c r="ZH117" s="253"/>
      <c r="ZI117" s="253"/>
      <c r="ZJ117" s="253"/>
      <c r="ZK117" s="253"/>
      <c r="ZL117" s="253"/>
      <c r="ZM117" s="253"/>
      <c r="ZN117" s="253"/>
      <c r="ZO117" s="253"/>
      <c r="ZP117" s="253"/>
      <c r="ZQ117" s="253"/>
      <c r="ZR117" s="253"/>
      <c r="ZS117" s="253"/>
      <c r="ZT117" s="253"/>
      <c r="ZU117" s="253"/>
      <c r="ZV117" s="253"/>
      <c r="ZW117" s="253"/>
      <c r="ZX117" s="253"/>
      <c r="ZY117" s="253"/>
      <c r="ZZ117" s="253"/>
      <c r="AAA117" s="253"/>
      <c r="AAB117" s="253"/>
      <c r="AAC117" s="253"/>
      <c r="AAD117" s="253"/>
      <c r="AAE117" s="253"/>
      <c r="AAF117" s="253"/>
      <c r="AAG117" s="253"/>
      <c r="AAH117" s="253"/>
      <c r="AAI117" s="253"/>
      <c r="AAJ117" s="253"/>
      <c r="AAK117" s="253"/>
      <c r="AAL117" s="253"/>
      <c r="AAM117" s="253"/>
      <c r="AAN117" s="253"/>
      <c r="AAO117" s="253"/>
      <c r="AAP117" s="253"/>
      <c r="AAQ117" s="253"/>
      <c r="AAR117" s="253"/>
      <c r="AAS117" s="253"/>
      <c r="AAT117" s="253"/>
      <c r="AAU117" s="253"/>
      <c r="AAV117" s="253"/>
      <c r="AAW117" s="253"/>
      <c r="AAX117" s="253"/>
      <c r="AAY117" s="253"/>
      <c r="AAZ117" s="253"/>
      <c r="ABA117" s="253"/>
      <c r="ABB117" s="253"/>
      <c r="ABC117" s="253"/>
      <c r="ABD117" s="253"/>
      <c r="ABE117" s="253"/>
      <c r="ABF117" s="253"/>
      <c r="ABG117" s="253"/>
      <c r="ABH117" s="253"/>
      <c r="ABI117" s="253"/>
      <c r="ABJ117" s="253"/>
      <c r="ABK117" s="253"/>
      <c r="ABL117" s="253"/>
      <c r="ABM117" s="253"/>
      <c r="ABN117" s="253"/>
      <c r="ABO117" s="253"/>
      <c r="ABP117" s="253"/>
      <c r="ABQ117" s="253"/>
      <c r="ABR117" s="253"/>
      <c r="ABS117" s="253"/>
      <c r="ABT117" s="253"/>
      <c r="ABU117" s="253"/>
      <c r="ABV117" s="253"/>
      <c r="ABW117" s="253"/>
      <c r="ABX117" s="253"/>
      <c r="ABY117" s="253"/>
      <c r="ABZ117" s="253"/>
      <c r="ACA117" s="253"/>
      <c r="ACB117" s="253"/>
      <c r="ACC117" s="253"/>
      <c r="ACD117" s="253"/>
      <c r="ACE117" s="253"/>
      <c r="ACF117" s="253"/>
      <c r="ACG117" s="253"/>
      <c r="ACH117" s="253"/>
      <c r="ACI117" s="253"/>
      <c r="ACJ117" s="253"/>
      <c r="ACK117" s="253"/>
      <c r="ACL117" s="253"/>
      <c r="ACM117" s="253"/>
      <c r="ACN117" s="253"/>
      <c r="ACO117" s="253"/>
      <c r="ACP117" s="253"/>
      <c r="ACQ117" s="253"/>
      <c r="ACR117" s="253"/>
      <c r="ACS117" s="253"/>
      <c r="ACT117" s="253"/>
      <c r="ACU117" s="253"/>
      <c r="ACV117" s="253"/>
      <c r="ACW117" s="253"/>
      <c r="ACX117" s="253"/>
      <c r="ACY117" s="253"/>
      <c r="ACZ117" s="253"/>
      <c r="ADA117" s="253"/>
      <c r="ADB117" s="253"/>
      <c r="ADC117" s="253"/>
      <c r="ADD117" s="253"/>
      <c r="ADE117" s="253"/>
      <c r="ADF117" s="253"/>
      <c r="ADG117" s="253"/>
      <c r="ADH117" s="253"/>
      <c r="ADI117" s="253"/>
      <c r="ADJ117" s="253"/>
      <c r="ADK117" s="253"/>
      <c r="ADL117" s="253"/>
      <c r="ADM117" s="253"/>
      <c r="ADN117" s="253"/>
      <c r="ADO117" s="253"/>
      <c r="ADP117" s="253"/>
      <c r="ADQ117" s="253"/>
      <c r="ADR117" s="253"/>
      <c r="ADS117" s="253"/>
      <c r="ADT117" s="253"/>
      <c r="ADU117" s="253"/>
      <c r="ADV117" s="253"/>
      <c r="ADW117" s="253"/>
      <c r="ADX117" s="253"/>
      <c r="ADY117" s="253"/>
      <c r="ADZ117" s="253"/>
      <c r="AEA117" s="253"/>
      <c r="AEB117" s="253"/>
      <c r="AEC117" s="253"/>
      <c r="AED117" s="253"/>
      <c r="AEE117" s="253"/>
      <c r="AEF117" s="253"/>
      <c r="AEG117" s="253"/>
      <c r="AEH117" s="253"/>
      <c r="AEI117" s="253"/>
      <c r="AEJ117" s="253"/>
      <c r="AEK117" s="253"/>
      <c r="AEL117" s="253"/>
      <c r="AEM117" s="253"/>
      <c r="AEN117" s="253"/>
      <c r="AEO117" s="253"/>
      <c r="AEP117" s="253"/>
      <c r="AEQ117" s="253"/>
      <c r="AER117" s="253"/>
      <c r="AES117" s="253"/>
      <c r="AET117" s="253"/>
      <c r="AEU117" s="253"/>
      <c r="AEV117" s="253"/>
      <c r="AEW117" s="253"/>
      <c r="AEX117" s="253"/>
      <c r="AEY117" s="253"/>
      <c r="AEZ117" s="253"/>
      <c r="AFA117" s="253"/>
      <c r="AFB117" s="253"/>
      <c r="AFC117" s="253"/>
      <c r="AFD117" s="253"/>
      <c r="AFE117" s="253"/>
      <c r="AFF117" s="253"/>
      <c r="AFG117" s="253"/>
      <c r="AFH117" s="253"/>
      <c r="AFI117" s="253"/>
      <c r="AFJ117" s="253"/>
      <c r="AFK117" s="253"/>
      <c r="AFL117" s="253"/>
      <c r="AFM117" s="253"/>
      <c r="AFN117" s="253"/>
      <c r="AFO117" s="253"/>
      <c r="AFP117" s="253"/>
      <c r="AFQ117" s="253"/>
      <c r="AFR117" s="253"/>
      <c r="AFS117" s="253"/>
      <c r="AFT117" s="253"/>
      <c r="AFU117" s="253"/>
      <c r="AFV117" s="253"/>
      <c r="AFW117" s="253"/>
      <c r="AFX117" s="253"/>
      <c r="AFY117" s="253"/>
      <c r="AFZ117" s="253"/>
      <c r="AGA117" s="253"/>
      <c r="AGB117" s="253"/>
      <c r="AGC117" s="253"/>
      <c r="AGD117" s="253"/>
      <c r="AGE117" s="253"/>
      <c r="AGF117" s="253"/>
      <c r="AGG117" s="253"/>
      <c r="AGH117" s="253"/>
      <c r="AGI117" s="253"/>
      <c r="AGJ117" s="253"/>
      <c r="AGK117" s="253"/>
      <c r="AGL117" s="253"/>
      <c r="AGM117" s="253"/>
      <c r="AGN117" s="253"/>
      <c r="AGO117" s="253"/>
      <c r="AGP117" s="253"/>
      <c r="AGQ117" s="253"/>
      <c r="AGR117" s="253"/>
      <c r="AGS117" s="253"/>
      <c r="AGT117" s="253"/>
      <c r="AGU117" s="253"/>
      <c r="AGV117" s="253"/>
      <c r="AGW117" s="253"/>
      <c r="AGX117" s="253"/>
      <c r="AGY117" s="253"/>
      <c r="AGZ117" s="253"/>
      <c r="AHA117" s="253"/>
      <c r="AHB117" s="253"/>
      <c r="AHC117" s="253"/>
      <c r="AHD117" s="253"/>
      <c r="AHE117" s="253"/>
      <c r="AHF117" s="253"/>
      <c r="AHG117" s="253"/>
      <c r="AHH117" s="253"/>
      <c r="AHI117" s="253"/>
      <c r="AHJ117" s="253"/>
      <c r="AHK117" s="253"/>
      <c r="AHL117" s="253"/>
      <c r="AHM117" s="253"/>
      <c r="AHN117" s="253"/>
      <c r="AHO117" s="253"/>
      <c r="AHP117" s="253"/>
      <c r="AHQ117" s="253"/>
      <c r="AHR117" s="253"/>
      <c r="AHS117" s="253"/>
      <c r="AHT117" s="253"/>
      <c r="AHU117" s="253"/>
      <c r="AHV117" s="253"/>
      <c r="AHW117" s="253"/>
      <c r="AHX117" s="253"/>
      <c r="AHY117" s="253"/>
      <c r="AHZ117" s="253"/>
      <c r="AIA117" s="253"/>
      <c r="AIB117" s="253"/>
      <c r="AIC117" s="253"/>
      <c r="AID117" s="253"/>
      <c r="AIE117" s="253"/>
      <c r="AIF117" s="253"/>
      <c r="AIG117" s="253"/>
      <c r="AIH117" s="253"/>
      <c r="AII117" s="253"/>
      <c r="AIJ117" s="253"/>
      <c r="AIK117" s="253"/>
      <c r="AIL117" s="253"/>
      <c r="AIM117" s="253"/>
      <c r="AIN117" s="253"/>
      <c r="AIO117" s="253"/>
      <c r="AIP117" s="253"/>
      <c r="AIQ117" s="253"/>
      <c r="AIR117" s="253"/>
      <c r="AIS117" s="253"/>
      <c r="AIT117" s="253"/>
      <c r="AIU117" s="253"/>
      <c r="AIV117" s="253"/>
      <c r="AIW117" s="253"/>
      <c r="AIX117" s="253"/>
      <c r="AIY117" s="253"/>
      <c r="AIZ117" s="253"/>
      <c r="AJA117" s="253"/>
      <c r="AJB117" s="253"/>
      <c r="AJC117" s="253"/>
      <c r="AJD117" s="253"/>
      <c r="AJE117" s="253"/>
      <c r="AJF117" s="253"/>
      <c r="AJG117" s="253"/>
      <c r="AJH117" s="253"/>
      <c r="AJI117" s="253"/>
      <c r="AJJ117" s="253"/>
      <c r="AJK117" s="253"/>
      <c r="AJL117" s="253"/>
      <c r="AJM117" s="253"/>
      <c r="AJN117" s="253"/>
      <c r="AJO117" s="253"/>
      <c r="AJP117" s="253"/>
      <c r="AJQ117" s="253"/>
      <c r="AJR117" s="253"/>
      <c r="AJS117" s="253"/>
      <c r="AJT117" s="253"/>
      <c r="AJU117" s="253"/>
      <c r="AJV117" s="253"/>
      <c r="AJW117" s="253"/>
      <c r="AJX117" s="253"/>
      <c r="AJY117" s="253"/>
      <c r="AJZ117" s="253"/>
      <c r="AKA117" s="253"/>
      <c r="AKB117" s="253"/>
      <c r="AKC117" s="253"/>
      <c r="AKD117" s="253"/>
      <c r="AKE117" s="253"/>
      <c r="AKF117" s="253"/>
      <c r="AKG117" s="253"/>
      <c r="AKH117" s="253"/>
      <c r="AKI117" s="253"/>
      <c r="AKJ117" s="253"/>
      <c r="AKK117" s="253"/>
      <c r="AKL117" s="253"/>
      <c r="AKM117" s="253"/>
      <c r="AKN117" s="253"/>
      <c r="AKO117" s="253"/>
      <c r="AKP117" s="253"/>
      <c r="AKQ117" s="253"/>
      <c r="AKR117" s="253"/>
      <c r="AKS117" s="253"/>
      <c r="AKT117" s="253"/>
      <c r="AKU117" s="253"/>
      <c r="AKV117" s="253"/>
      <c r="AKW117" s="253"/>
      <c r="AKX117" s="253"/>
      <c r="AKY117" s="253"/>
      <c r="AKZ117" s="253"/>
      <c r="ALA117" s="253"/>
      <c r="ALB117" s="253"/>
      <c r="ALC117" s="253"/>
      <c r="ALD117" s="253"/>
      <c r="ALE117" s="253"/>
      <c r="ALF117" s="253"/>
      <c r="ALG117" s="253"/>
      <c r="ALH117" s="253"/>
      <c r="ALI117" s="253"/>
      <c r="ALJ117" s="253"/>
      <c r="ALK117" s="253"/>
      <c r="ALL117" s="253"/>
      <c r="ALM117" s="253"/>
      <c r="ALN117" s="253"/>
      <c r="ALO117" s="253"/>
      <c r="ALP117" s="253"/>
      <c r="ALQ117" s="253"/>
      <c r="ALR117" s="253"/>
      <c r="ALS117" s="253"/>
      <c r="ALT117" s="253"/>
      <c r="ALU117" s="253"/>
      <c r="ALV117" s="253"/>
      <c r="ALW117" s="253"/>
      <c r="ALX117" s="253"/>
      <c r="ALY117" s="253"/>
      <c r="ALZ117" s="253"/>
      <c r="AMA117" s="253"/>
      <c r="AMB117" s="253"/>
      <c r="AMC117" s="253"/>
      <c r="AMD117" s="253"/>
      <c r="AME117" s="253"/>
      <c r="AMF117" s="253"/>
      <c r="AMG117" s="253"/>
      <c r="AMH117" s="253"/>
      <c r="AMI117" s="253"/>
      <c r="AMJ117" s="253"/>
    </row>
    <row r="118" spans="1:1024" s="252" customFormat="1" ht="11.25">
      <c r="A118" s="297" t="s">
        <v>222</v>
      </c>
      <c r="B118" s="280">
        <f>B99</f>
        <v>42825</v>
      </c>
      <c r="C118" s="280">
        <f>C99</f>
        <v>43190</v>
      </c>
      <c r="D118" s="280">
        <f>D99</f>
        <v>43555</v>
      </c>
      <c r="F118" s="253"/>
      <c r="G118" s="253"/>
      <c r="H118" s="253"/>
      <c r="I118" s="253"/>
      <c r="J118" s="253"/>
      <c r="K118" s="253"/>
      <c r="L118" s="253"/>
      <c r="M118" s="253"/>
      <c r="N118" s="253"/>
      <c r="O118" s="253"/>
      <c r="P118" s="253"/>
      <c r="Q118" s="253"/>
      <c r="R118" s="253"/>
      <c r="S118" s="253"/>
      <c r="T118" s="253"/>
      <c r="U118" s="253"/>
      <c r="V118" s="253"/>
      <c r="W118" s="253"/>
      <c r="X118" s="253"/>
      <c r="Y118" s="253"/>
      <c r="Z118" s="253"/>
      <c r="AA118" s="253"/>
      <c r="AB118" s="253"/>
      <c r="AC118" s="253"/>
      <c r="AD118" s="253"/>
      <c r="AE118" s="253"/>
      <c r="AF118" s="253"/>
      <c r="AG118" s="253"/>
      <c r="AH118" s="253"/>
      <c r="AI118" s="253"/>
      <c r="AJ118" s="253"/>
      <c r="AK118" s="253"/>
      <c r="AL118" s="253"/>
      <c r="AM118" s="253"/>
      <c r="AN118" s="253"/>
      <c r="AO118" s="253"/>
      <c r="AP118" s="253"/>
      <c r="AQ118" s="253"/>
      <c r="AR118" s="253"/>
      <c r="AS118" s="253"/>
      <c r="AT118" s="253"/>
      <c r="AU118" s="253"/>
      <c r="AV118" s="253"/>
      <c r="AW118" s="253"/>
      <c r="AX118" s="253"/>
      <c r="AY118" s="253"/>
      <c r="AZ118" s="253"/>
      <c r="BA118" s="253"/>
      <c r="BB118" s="253"/>
      <c r="BC118" s="253"/>
      <c r="BD118" s="253"/>
      <c r="BE118" s="253"/>
      <c r="BF118" s="253"/>
      <c r="BG118" s="253"/>
      <c r="BH118" s="253"/>
      <c r="BI118" s="253"/>
      <c r="BJ118" s="253"/>
      <c r="BK118" s="253"/>
      <c r="BL118" s="253"/>
      <c r="BM118" s="253"/>
      <c r="BN118" s="253"/>
      <c r="BO118" s="253"/>
      <c r="BP118" s="253"/>
      <c r="BQ118" s="253"/>
      <c r="BR118" s="253"/>
      <c r="BS118" s="253"/>
      <c r="BT118" s="253"/>
      <c r="BU118" s="253"/>
      <c r="BV118" s="253"/>
      <c r="BW118" s="253"/>
      <c r="BX118" s="253"/>
      <c r="BY118" s="253"/>
      <c r="BZ118" s="253"/>
      <c r="CA118" s="253"/>
      <c r="CB118" s="253"/>
      <c r="CC118" s="253"/>
      <c r="CD118" s="253"/>
      <c r="CE118" s="253"/>
      <c r="CF118" s="253"/>
      <c r="CG118" s="253"/>
      <c r="CH118" s="253"/>
      <c r="CI118" s="253"/>
      <c r="CJ118" s="253"/>
      <c r="CK118" s="253"/>
      <c r="CL118" s="253"/>
      <c r="CM118" s="253"/>
      <c r="CN118" s="253"/>
      <c r="CO118" s="253"/>
      <c r="CP118" s="253"/>
      <c r="CQ118" s="253"/>
      <c r="CR118" s="253"/>
      <c r="CS118" s="253"/>
      <c r="CT118" s="253"/>
      <c r="CU118" s="253"/>
      <c r="CV118" s="253"/>
      <c r="CW118" s="253"/>
      <c r="CX118" s="253"/>
      <c r="CY118" s="253"/>
      <c r="CZ118" s="253"/>
      <c r="DA118" s="253"/>
      <c r="DB118" s="253"/>
      <c r="DC118" s="253"/>
      <c r="DD118" s="253"/>
      <c r="DE118" s="253"/>
      <c r="DF118" s="253"/>
      <c r="DG118" s="253"/>
      <c r="DH118" s="253"/>
      <c r="DI118" s="253"/>
      <c r="DJ118" s="253"/>
      <c r="DK118" s="253"/>
      <c r="DL118" s="253"/>
      <c r="DM118" s="253"/>
      <c r="DN118" s="253"/>
      <c r="DO118" s="253"/>
      <c r="DP118" s="253"/>
      <c r="DQ118" s="253"/>
      <c r="DR118" s="253"/>
      <c r="DS118" s="253"/>
      <c r="DT118" s="253"/>
      <c r="DU118" s="253"/>
      <c r="DV118" s="253"/>
      <c r="DW118" s="253"/>
      <c r="DX118" s="253"/>
      <c r="DY118" s="253"/>
      <c r="DZ118" s="253"/>
      <c r="EA118" s="253"/>
      <c r="EB118" s="253"/>
      <c r="EC118" s="253"/>
      <c r="ED118" s="253"/>
      <c r="EE118" s="253"/>
      <c r="EF118" s="253"/>
      <c r="EG118" s="253"/>
      <c r="EH118" s="253"/>
      <c r="EI118" s="253"/>
      <c r="EJ118" s="253"/>
      <c r="EK118" s="253"/>
      <c r="EL118" s="253"/>
      <c r="EM118" s="253"/>
      <c r="EN118" s="253"/>
      <c r="EO118" s="253"/>
      <c r="EP118" s="253"/>
      <c r="EQ118" s="253"/>
      <c r="ER118" s="253"/>
      <c r="ES118" s="253"/>
      <c r="ET118" s="253"/>
      <c r="EU118" s="253"/>
      <c r="EV118" s="253"/>
      <c r="EW118" s="253"/>
      <c r="EX118" s="253"/>
      <c r="EY118" s="253"/>
      <c r="EZ118" s="253"/>
      <c r="FA118" s="253"/>
      <c r="FB118" s="253"/>
      <c r="FC118" s="253"/>
      <c r="FD118" s="253"/>
      <c r="FE118" s="253"/>
      <c r="FF118" s="253"/>
      <c r="FG118" s="253"/>
      <c r="FH118" s="253"/>
      <c r="FI118" s="253"/>
      <c r="FJ118" s="253"/>
      <c r="FK118" s="253"/>
      <c r="FL118" s="253"/>
      <c r="FM118" s="253"/>
      <c r="FN118" s="253"/>
      <c r="FO118" s="253"/>
      <c r="FP118" s="253"/>
      <c r="FQ118" s="253"/>
      <c r="FR118" s="253"/>
      <c r="FS118" s="253"/>
      <c r="FT118" s="253"/>
      <c r="FU118" s="253"/>
      <c r="FV118" s="253"/>
      <c r="FW118" s="253"/>
      <c r="FX118" s="253"/>
      <c r="FY118" s="253"/>
      <c r="FZ118" s="253"/>
      <c r="GA118" s="253"/>
      <c r="GB118" s="253"/>
      <c r="GC118" s="253"/>
      <c r="GD118" s="253"/>
      <c r="GE118" s="253"/>
      <c r="GF118" s="253"/>
      <c r="GG118" s="253"/>
      <c r="GH118" s="253"/>
      <c r="GI118" s="253"/>
      <c r="GJ118" s="253"/>
      <c r="GK118" s="253"/>
      <c r="GL118" s="253"/>
      <c r="GM118" s="253"/>
      <c r="GN118" s="253"/>
      <c r="GO118" s="253"/>
      <c r="GP118" s="253"/>
      <c r="GQ118" s="253"/>
      <c r="GR118" s="253"/>
      <c r="GS118" s="253"/>
      <c r="GT118" s="253"/>
      <c r="GU118" s="253"/>
      <c r="GV118" s="253"/>
      <c r="GW118" s="253"/>
      <c r="GX118" s="253"/>
      <c r="GY118" s="253"/>
      <c r="GZ118" s="253"/>
      <c r="HA118" s="253"/>
      <c r="HB118" s="253"/>
      <c r="HC118" s="253"/>
      <c r="HD118" s="253"/>
      <c r="HE118" s="253"/>
      <c r="HF118" s="253"/>
      <c r="HG118" s="253"/>
      <c r="HH118" s="253"/>
      <c r="HI118" s="253"/>
      <c r="HJ118" s="253"/>
      <c r="HK118" s="253"/>
      <c r="HL118" s="253"/>
      <c r="HM118" s="253"/>
      <c r="HN118" s="253"/>
      <c r="HO118" s="253"/>
      <c r="HP118" s="253"/>
      <c r="HQ118" s="253"/>
      <c r="HR118" s="253"/>
      <c r="HS118" s="253"/>
      <c r="HT118" s="253"/>
      <c r="HU118" s="253"/>
      <c r="HV118" s="253"/>
      <c r="HW118" s="253"/>
      <c r="HX118" s="253"/>
      <c r="HY118" s="253"/>
      <c r="HZ118" s="253"/>
      <c r="IA118" s="253"/>
      <c r="IB118" s="253"/>
      <c r="IC118" s="253"/>
      <c r="ID118" s="253"/>
      <c r="IE118" s="253"/>
      <c r="IF118" s="253"/>
      <c r="IG118" s="253"/>
      <c r="IH118" s="253"/>
      <c r="II118" s="253"/>
      <c r="IJ118" s="253"/>
      <c r="IK118" s="253"/>
      <c r="IL118" s="253"/>
      <c r="IM118" s="253"/>
      <c r="IN118" s="253"/>
      <c r="IO118" s="253"/>
      <c r="IP118" s="253"/>
      <c r="IQ118" s="253"/>
      <c r="IR118" s="253"/>
      <c r="IS118" s="253"/>
      <c r="IT118" s="253"/>
      <c r="IU118" s="253"/>
      <c r="IV118" s="253"/>
      <c r="IW118" s="253"/>
      <c r="IX118" s="253"/>
      <c r="IY118" s="253"/>
      <c r="IZ118" s="253"/>
      <c r="JA118" s="253"/>
      <c r="JB118" s="253"/>
      <c r="JC118" s="253"/>
      <c r="JD118" s="253"/>
      <c r="JE118" s="253"/>
      <c r="JF118" s="253"/>
      <c r="JG118" s="253"/>
      <c r="JH118" s="253"/>
      <c r="JI118" s="253"/>
      <c r="JJ118" s="253"/>
      <c r="JK118" s="253"/>
      <c r="JL118" s="253"/>
      <c r="JM118" s="253"/>
      <c r="JN118" s="253"/>
      <c r="JO118" s="253"/>
      <c r="JP118" s="253"/>
      <c r="JQ118" s="253"/>
      <c r="JR118" s="253"/>
      <c r="JS118" s="253"/>
      <c r="JT118" s="253"/>
      <c r="JU118" s="253"/>
      <c r="JV118" s="253"/>
      <c r="JW118" s="253"/>
      <c r="JX118" s="253"/>
      <c r="JY118" s="253"/>
      <c r="JZ118" s="253"/>
      <c r="KA118" s="253"/>
      <c r="KB118" s="253"/>
      <c r="KC118" s="253"/>
      <c r="KD118" s="253"/>
      <c r="KE118" s="253"/>
      <c r="KF118" s="253"/>
      <c r="KG118" s="253"/>
      <c r="KH118" s="253"/>
      <c r="KI118" s="253"/>
      <c r="KJ118" s="253"/>
      <c r="KK118" s="253"/>
      <c r="KL118" s="253"/>
      <c r="KM118" s="253"/>
      <c r="KN118" s="253"/>
      <c r="KO118" s="253"/>
      <c r="KP118" s="253"/>
      <c r="KQ118" s="253"/>
      <c r="KR118" s="253"/>
      <c r="KS118" s="253"/>
      <c r="KT118" s="253"/>
      <c r="KU118" s="253"/>
      <c r="KV118" s="253"/>
      <c r="KW118" s="253"/>
      <c r="KX118" s="253"/>
      <c r="KY118" s="253"/>
      <c r="KZ118" s="253"/>
      <c r="LA118" s="253"/>
      <c r="LB118" s="253"/>
      <c r="LC118" s="253"/>
      <c r="LD118" s="253"/>
      <c r="LE118" s="253"/>
      <c r="LF118" s="253"/>
      <c r="LG118" s="253"/>
      <c r="LH118" s="253"/>
      <c r="LI118" s="253"/>
      <c r="LJ118" s="253"/>
      <c r="LK118" s="253"/>
      <c r="LL118" s="253"/>
      <c r="LM118" s="253"/>
      <c r="LN118" s="253"/>
      <c r="LO118" s="253"/>
      <c r="LP118" s="253"/>
      <c r="LQ118" s="253"/>
      <c r="LR118" s="253"/>
      <c r="LS118" s="253"/>
      <c r="LT118" s="253"/>
      <c r="LU118" s="253"/>
      <c r="LV118" s="253"/>
      <c r="LW118" s="253"/>
      <c r="LX118" s="253"/>
      <c r="LY118" s="253"/>
      <c r="LZ118" s="253"/>
      <c r="MA118" s="253"/>
      <c r="MB118" s="253"/>
      <c r="MC118" s="253"/>
      <c r="MD118" s="253"/>
      <c r="ME118" s="253"/>
      <c r="MF118" s="253"/>
      <c r="MG118" s="253"/>
      <c r="MH118" s="253"/>
      <c r="MI118" s="253"/>
      <c r="MJ118" s="253"/>
      <c r="MK118" s="253"/>
      <c r="ML118" s="253"/>
      <c r="MM118" s="253"/>
      <c r="MN118" s="253"/>
      <c r="MO118" s="253"/>
      <c r="MP118" s="253"/>
      <c r="MQ118" s="253"/>
      <c r="MR118" s="253"/>
      <c r="MS118" s="253"/>
      <c r="MT118" s="253"/>
      <c r="MU118" s="253"/>
      <c r="MV118" s="253"/>
      <c r="MW118" s="253"/>
      <c r="MX118" s="253"/>
      <c r="MY118" s="253"/>
      <c r="MZ118" s="253"/>
      <c r="NA118" s="253"/>
      <c r="NB118" s="253"/>
      <c r="NC118" s="253"/>
      <c r="ND118" s="253"/>
      <c r="NE118" s="253"/>
      <c r="NF118" s="253"/>
      <c r="NG118" s="253"/>
      <c r="NH118" s="253"/>
      <c r="NI118" s="253"/>
      <c r="NJ118" s="253"/>
      <c r="NK118" s="253"/>
      <c r="NL118" s="253"/>
      <c r="NM118" s="253"/>
      <c r="NN118" s="253"/>
      <c r="NO118" s="253"/>
      <c r="NP118" s="253"/>
      <c r="NQ118" s="253"/>
      <c r="NR118" s="253"/>
      <c r="NS118" s="253"/>
      <c r="NT118" s="253"/>
      <c r="NU118" s="253"/>
      <c r="NV118" s="253"/>
      <c r="NW118" s="253"/>
      <c r="NX118" s="253"/>
      <c r="NY118" s="253"/>
      <c r="NZ118" s="253"/>
      <c r="OA118" s="253"/>
      <c r="OB118" s="253"/>
      <c r="OC118" s="253"/>
      <c r="OD118" s="253"/>
      <c r="OE118" s="253"/>
      <c r="OF118" s="253"/>
      <c r="OG118" s="253"/>
      <c r="OH118" s="253"/>
      <c r="OI118" s="253"/>
      <c r="OJ118" s="253"/>
      <c r="OK118" s="253"/>
      <c r="OL118" s="253"/>
      <c r="OM118" s="253"/>
      <c r="ON118" s="253"/>
      <c r="OO118" s="253"/>
      <c r="OP118" s="253"/>
      <c r="OQ118" s="253"/>
      <c r="OR118" s="253"/>
      <c r="OS118" s="253"/>
      <c r="OT118" s="253"/>
      <c r="OU118" s="253"/>
      <c r="OV118" s="253"/>
      <c r="OW118" s="253"/>
      <c r="OX118" s="253"/>
      <c r="OY118" s="253"/>
      <c r="OZ118" s="253"/>
      <c r="PA118" s="253"/>
      <c r="PB118" s="253"/>
      <c r="PC118" s="253"/>
      <c r="PD118" s="253"/>
      <c r="PE118" s="253"/>
      <c r="PF118" s="253"/>
      <c r="PG118" s="253"/>
      <c r="PH118" s="253"/>
      <c r="PI118" s="253"/>
      <c r="PJ118" s="253"/>
      <c r="PK118" s="253"/>
      <c r="PL118" s="253"/>
      <c r="PM118" s="253"/>
      <c r="PN118" s="253"/>
      <c r="PO118" s="253"/>
      <c r="PP118" s="253"/>
      <c r="PQ118" s="253"/>
      <c r="PR118" s="253"/>
      <c r="PS118" s="253"/>
      <c r="PT118" s="253"/>
      <c r="PU118" s="253"/>
      <c r="PV118" s="253"/>
      <c r="PW118" s="253"/>
      <c r="PX118" s="253"/>
      <c r="PY118" s="253"/>
      <c r="PZ118" s="253"/>
      <c r="QA118" s="253"/>
      <c r="QB118" s="253"/>
      <c r="QC118" s="253"/>
      <c r="QD118" s="253"/>
      <c r="QE118" s="253"/>
      <c r="QF118" s="253"/>
      <c r="QG118" s="253"/>
      <c r="QH118" s="253"/>
      <c r="QI118" s="253"/>
      <c r="QJ118" s="253"/>
      <c r="QK118" s="253"/>
      <c r="QL118" s="253"/>
      <c r="QM118" s="253"/>
      <c r="QN118" s="253"/>
      <c r="QO118" s="253"/>
      <c r="QP118" s="253"/>
      <c r="QQ118" s="253"/>
      <c r="QR118" s="253"/>
      <c r="QS118" s="253"/>
      <c r="QT118" s="253"/>
      <c r="QU118" s="253"/>
      <c r="QV118" s="253"/>
      <c r="QW118" s="253"/>
      <c r="QX118" s="253"/>
      <c r="QY118" s="253"/>
      <c r="QZ118" s="253"/>
      <c r="RA118" s="253"/>
      <c r="RB118" s="253"/>
      <c r="RC118" s="253"/>
      <c r="RD118" s="253"/>
      <c r="RE118" s="253"/>
      <c r="RF118" s="253"/>
      <c r="RG118" s="253"/>
      <c r="RH118" s="253"/>
      <c r="RI118" s="253"/>
      <c r="RJ118" s="253"/>
      <c r="RK118" s="253"/>
      <c r="RL118" s="253"/>
      <c r="RM118" s="253"/>
      <c r="RN118" s="253"/>
      <c r="RO118" s="253"/>
      <c r="RP118" s="253"/>
      <c r="RQ118" s="253"/>
      <c r="RR118" s="253"/>
      <c r="RS118" s="253"/>
      <c r="RT118" s="253"/>
      <c r="RU118" s="253"/>
      <c r="RV118" s="253"/>
      <c r="RW118" s="253"/>
      <c r="RX118" s="253"/>
      <c r="RY118" s="253"/>
      <c r="RZ118" s="253"/>
      <c r="SA118" s="253"/>
      <c r="SB118" s="253"/>
      <c r="SC118" s="253"/>
      <c r="SD118" s="253"/>
      <c r="SE118" s="253"/>
      <c r="SF118" s="253"/>
      <c r="SG118" s="253"/>
      <c r="SH118" s="253"/>
      <c r="SI118" s="253"/>
      <c r="SJ118" s="253"/>
      <c r="SK118" s="253"/>
      <c r="SL118" s="253"/>
      <c r="SM118" s="253"/>
      <c r="SN118" s="253"/>
      <c r="SO118" s="253"/>
      <c r="SP118" s="253"/>
      <c r="SQ118" s="253"/>
      <c r="SR118" s="253"/>
      <c r="SS118" s="253"/>
      <c r="ST118" s="253"/>
      <c r="SU118" s="253"/>
      <c r="SV118" s="253"/>
      <c r="SW118" s="253"/>
      <c r="SX118" s="253"/>
      <c r="SY118" s="253"/>
      <c r="SZ118" s="253"/>
      <c r="TA118" s="253"/>
      <c r="TB118" s="253"/>
      <c r="TC118" s="253"/>
      <c r="TD118" s="253"/>
      <c r="TE118" s="253"/>
      <c r="TF118" s="253"/>
      <c r="TG118" s="253"/>
      <c r="TH118" s="253"/>
      <c r="TI118" s="253"/>
      <c r="TJ118" s="253"/>
      <c r="TK118" s="253"/>
      <c r="TL118" s="253"/>
      <c r="TM118" s="253"/>
      <c r="TN118" s="253"/>
      <c r="TO118" s="253"/>
      <c r="TP118" s="253"/>
      <c r="TQ118" s="253"/>
      <c r="TR118" s="253"/>
      <c r="TS118" s="253"/>
      <c r="TT118" s="253"/>
      <c r="TU118" s="253"/>
      <c r="TV118" s="253"/>
      <c r="TW118" s="253"/>
      <c r="TX118" s="253"/>
      <c r="TY118" s="253"/>
      <c r="TZ118" s="253"/>
      <c r="UA118" s="253"/>
      <c r="UB118" s="253"/>
      <c r="UC118" s="253"/>
      <c r="UD118" s="253"/>
      <c r="UE118" s="253"/>
      <c r="UF118" s="253"/>
      <c r="UG118" s="253"/>
      <c r="UH118" s="253"/>
      <c r="UI118" s="253"/>
      <c r="UJ118" s="253"/>
      <c r="UK118" s="253"/>
      <c r="UL118" s="253"/>
      <c r="UM118" s="253"/>
      <c r="UN118" s="253"/>
      <c r="UO118" s="253"/>
      <c r="UP118" s="253"/>
      <c r="UQ118" s="253"/>
      <c r="UR118" s="253"/>
      <c r="US118" s="253"/>
      <c r="UT118" s="253"/>
      <c r="UU118" s="253"/>
      <c r="UV118" s="253"/>
      <c r="UW118" s="253"/>
      <c r="UX118" s="253"/>
      <c r="UY118" s="253"/>
      <c r="UZ118" s="253"/>
      <c r="VA118" s="253"/>
      <c r="VB118" s="253"/>
      <c r="VC118" s="253"/>
      <c r="VD118" s="253"/>
      <c r="VE118" s="253"/>
      <c r="VF118" s="253"/>
      <c r="VG118" s="253"/>
      <c r="VH118" s="253"/>
      <c r="VI118" s="253"/>
      <c r="VJ118" s="253"/>
      <c r="VK118" s="253"/>
      <c r="VL118" s="253"/>
      <c r="VM118" s="253"/>
      <c r="VN118" s="253"/>
      <c r="VO118" s="253"/>
      <c r="VP118" s="253"/>
      <c r="VQ118" s="253"/>
      <c r="VR118" s="253"/>
      <c r="VS118" s="253"/>
      <c r="VT118" s="253"/>
      <c r="VU118" s="253"/>
      <c r="VV118" s="253"/>
      <c r="VW118" s="253"/>
      <c r="VX118" s="253"/>
      <c r="VY118" s="253"/>
      <c r="VZ118" s="253"/>
      <c r="WA118" s="253"/>
      <c r="WB118" s="253"/>
      <c r="WC118" s="253"/>
      <c r="WD118" s="253"/>
      <c r="WE118" s="253"/>
      <c r="WF118" s="253"/>
      <c r="WG118" s="253"/>
      <c r="WH118" s="253"/>
      <c r="WI118" s="253"/>
      <c r="WJ118" s="253"/>
      <c r="WK118" s="253"/>
      <c r="WL118" s="253"/>
      <c r="WM118" s="253"/>
      <c r="WN118" s="253"/>
      <c r="WO118" s="253"/>
      <c r="WP118" s="253"/>
      <c r="WQ118" s="253"/>
      <c r="WR118" s="253"/>
      <c r="WS118" s="253"/>
      <c r="WT118" s="253"/>
      <c r="WU118" s="253"/>
      <c r="WV118" s="253"/>
      <c r="WW118" s="253"/>
      <c r="WX118" s="253"/>
      <c r="WY118" s="253"/>
      <c r="WZ118" s="253"/>
      <c r="XA118" s="253"/>
      <c r="XB118" s="253"/>
      <c r="XC118" s="253"/>
      <c r="XD118" s="253"/>
      <c r="XE118" s="253"/>
      <c r="XF118" s="253"/>
      <c r="XG118" s="253"/>
      <c r="XH118" s="253"/>
      <c r="XI118" s="253"/>
      <c r="XJ118" s="253"/>
      <c r="XK118" s="253"/>
      <c r="XL118" s="253"/>
      <c r="XM118" s="253"/>
      <c r="XN118" s="253"/>
      <c r="XO118" s="253"/>
      <c r="XP118" s="253"/>
      <c r="XQ118" s="253"/>
      <c r="XR118" s="253"/>
      <c r="XS118" s="253"/>
      <c r="XT118" s="253"/>
      <c r="XU118" s="253"/>
      <c r="XV118" s="253"/>
      <c r="XW118" s="253"/>
      <c r="XX118" s="253"/>
      <c r="XY118" s="253"/>
      <c r="XZ118" s="253"/>
      <c r="YA118" s="253"/>
      <c r="YB118" s="253"/>
      <c r="YC118" s="253"/>
      <c r="YD118" s="253"/>
      <c r="YE118" s="253"/>
      <c r="YF118" s="253"/>
      <c r="YG118" s="253"/>
      <c r="YH118" s="253"/>
      <c r="YI118" s="253"/>
      <c r="YJ118" s="253"/>
      <c r="YK118" s="253"/>
      <c r="YL118" s="253"/>
      <c r="YM118" s="253"/>
      <c r="YN118" s="253"/>
      <c r="YO118" s="253"/>
      <c r="YP118" s="253"/>
      <c r="YQ118" s="253"/>
      <c r="YR118" s="253"/>
      <c r="YS118" s="253"/>
      <c r="YT118" s="253"/>
      <c r="YU118" s="253"/>
      <c r="YV118" s="253"/>
      <c r="YW118" s="253"/>
      <c r="YX118" s="253"/>
      <c r="YY118" s="253"/>
      <c r="YZ118" s="253"/>
      <c r="ZA118" s="253"/>
      <c r="ZB118" s="253"/>
      <c r="ZC118" s="253"/>
      <c r="ZD118" s="253"/>
      <c r="ZE118" s="253"/>
      <c r="ZF118" s="253"/>
      <c r="ZG118" s="253"/>
      <c r="ZH118" s="253"/>
      <c r="ZI118" s="253"/>
      <c r="ZJ118" s="253"/>
      <c r="ZK118" s="253"/>
      <c r="ZL118" s="253"/>
      <c r="ZM118" s="253"/>
      <c r="ZN118" s="253"/>
      <c r="ZO118" s="253"/>
      <c r="ZP118" s="253"/>
      <c r="ZQ118" s="253"/>
      <c r="ZR118" s="253"/>
      <c r="ZS118" s="253"/>
      <c r="ZT118" s="253"/>
      <c r="ZU118" s="253"/>
      <c r="ZV118" s="253"/>
      <c r="ZW118" s="253"/>
      <c r="ZX118" s="253"/>
      <c r="ZY118" s="253"/>
      <c r="ZZ118" s="253"/>
      <c r="AAA118" s="253"/>
      <c r="AAB118" s="253"/>
      <c r="AAC118" s="253"/>
      <c r="AAD118" s="253"/>
      <c r="AAE118" s="253"/>
      <c r="AAF118" s="253"/>
      <c r="AAG118" s="253"/>
      <c r="AAH118" s="253"/>
      <c r="AAI118" s="253"/>
      <c r="AAJ118" s="253"/>
      <c r="AAK118" s="253"/>
      <c r="AAL118" s="253"/>
      <c r="AAM118" s="253"/>
      <c r="AAN118" s="253"/>
      <c r="AAO118" s="253"/>
      <c r="AAP118" s="253"/>
      <c r="AAQ118" s="253"/>
      <c r="AAR118" s="253"/>
      <c r="AAS118" s="253"/>
      <c r="AAT118" s="253"/>
      <c r="AAU118" s="253"/>
      <c r="AAV118" s="253"/>
      <c r="AAW118" s="253"/>
      <c r="AAX118" s="253"/>
      <c r="AAY118" s="253"/>
      <c r="AAZ118" s="253"/>
      <c r="ABA118" s="253"/>
      <c r="ABB118" s="253"/>
      <c r="ABC118" s="253"/>
      <c r="ABD118" s="253"/>
      <c r="ABE118" s="253"/>
      <c r="ABF118" s="253"/>
      <c r="ABG118" s="253"/>
      <c r="ABH118" s="253"/>
      <c r="ABI118" s="253"/>
      <c r="ABJ118" s="253"/>
      <c r="ABK118" s="253"/>
      <c r="ABL118" s="253"/>
      <c r="ABM118" s="253"/>
      <c r="ABN118" s="253"/>
      <c r="ABO118" s="253"/>
      <c r="ABP118" s="253"/>
      <c r="ABQ118" s="253"/>
      <c r="ABR118" s="253"/>
      <c r="ABS118" s="253"/>
      <c r="ABT118" s="253"/>
      <c r="ABU118" s="253"/>
      <c r="ABV118" s="253"/>
      <c r="ABW118" s="253"/>
      <c r="ABX118" s="253"/>
      <c r="ABY118" s="253"/>
      <c r="ABZ118" s="253"/>
      <c r="ACA118" s="253"/>
      <c r="ACB118" s="253"/>
      <c r="ACC118" s="253"/>
      <c r="ACD118" s="253"/>
      <c r="ACE118" s="253"/>
      <c r="ACF118" s="253"/>
      <c r="ACG118" s="253"/>
      <c r="ACH118" s="253"/>
      <c r="ACI118" s="253"/>
      <c r="ACJ118" s="253"/>
      <c r="ACK118" s="253"/>
      <c r="ACL118" s="253"/>
      <c r="ACM118" s="253"/>
      <c r="ACN118" s="253"/>
      <c r="ACO118" s="253"/>
      <c r="ACP118" s="253"/>
      <c r="ACQ118" s="253"/>
      <c r="ACR118" s="253"/>
      <c r="ACS118" s="253"/>
      <c r="ACT118" s="253"/>
      <c r="ACU118" s="253"/>
      <c r="ACV118" s="253"/>
      <c r="ACW118" s="253"/>
      <c r="ACX118" s="253"/>
      <c r="ACY118" s="253"/>
      <c r="ACZ118" s="253"/>
      <c r="ADA118" s="253"/>
      <c r="ADB118" s="253"/>
      <c r="ADC118" s="253"/>
      <c r="ADD118" s="253"/>
      <c r="ADE118" s="253"/>
      <c r="ADF118" s="253"/>
      <c r="ADG118" s="253"/>
      <c r="ADH118" s="253"/>
      <c r="ADI118" s="253"/>
      <c r="ADJ118" s="253"/>
      <c r="ADK118" s="253"/>
      <c r="ADL118" s="253"/>
      <c r="ADM118" s="253"/>
      <c r="ADN118" s="253"/>
      <c r="ADO118" s="253"/>
      <c r="ADP118" s="253"/>
      <c r="ADQ118" s="253"/>
      <c r="ADR118" s="253"/>
      <c r="ADS118" s="253"/>
      <c r="ADT118" s="253"/>
      <c r="ADU118" s="253"/>
      <c r="ADV118" s="253"/>
      <c r="ADW118" s="253"/>
      <c r="ADX118" s="253"/>
      <c r="ADY118" s="253"/>
      <c r="ADZ118" s="253"/>
      <c r="AEA118" s="253"/>
      <c r="AEB118" s="253"/>
      <c r="AEC118" s="253"/>
      <c r="AED118" s="253"/>
      <c r="AEE118" s="253"/>
      <c r="AEF118" s="253"/>
      <c r="AEG118" s="253"/>
      <c r="AEH118" s="253"/>
      <c r="AEI118" s="253"/>
      <c r="AEJ118" s="253"/>
      <c r="AEK118" s="253"/>
      <c r="AEL118" s="253"/>
      <c r="AEM118" s="253"/>
      <c r="AEN118" s="253"/>
      <c r="AEO118" s="253"/>
      <c r="AEP118" s="253"/>
      <c r="AEQ118" s="253"/>
      <c r="AER118" s="253"/>
      <c r="AES118" s="253"/>
      <c r="AET118" s="253"/>
      <c r="AEU118" s="253"/>
      <c r="AEV118" s="253"/>
      <c r="AEW118" s="253"/>
      <c r="AEX118" s="253"/>
      <c r="AEY118" s="253"/>
      <c r="AEZ118" s="253"/>
      <c r="AFA118" s="253"/>
      <c r="AFB118" s="253"/>
      <c r="AFC118" s="253"/>
      <c r="AFD118" s="253"/>
      <c r="AFE118" s="253"/>
      <c r="AFF118" s="253"/>
      <c r="AFG118" s="253"/>
      <c r="AFH118" s="253"/>
      <c r="AFI118" s="253"/>
      <c r="AFJ118" s="253"/>
      <c r="AFK118" s="253"/>
      <c r="AFL118" s="253"/>
      <c r="AFM118" s="253"/>
      <c r="AFN118" s="253"/>
      <c r="AFO118" s="253"/>
      <c r="AFP118" s="253"/>
      <c r="AFQ118" s="253"/>
      <c r="AFR118" s="253"/>
      <c r="AFS118" s="253"/>
      <c r="AFT118" s="253"/>
      <c r="AFU118" s="253"/>
      <c r="AFV118" s="253"/>
      <c r="AFW118" s="253"/>
      <c r="AFX118" s="253"/>
      <c r="AFY118" s="253"/>
      <c r="AFZ118" s="253"/>
      <c r="AGA118" s="253"/>
      <c r="AGB118" s="253"/>
      <c r="AGC118" s="253"/>
      <c r="AGD118" s="253"/>
      <c r="AGE118" s="253"/>
      <c r="AGF118" s="253"/>
      <c r="AGG118" s="253"/>
      <c r="AGH118" s="253"/>
      <c r="AGI118" s="253"/>
      <c r="AGJ118" s="253"/>
      <c r="AGK118" s="253"/>
      <c r="AGL118" s="253"/>
      <c r="AGM118" s="253"/>
      <c r="AGN118" s="253"/>
      <c r="AGO118" s="253"/>
      <c r="AGP118" s="253"/>
      <c r="AGQ118" s="253"/>
      <c r="AGR118" s="253"/>
      <c r="AGS118" s="253"/>
      <c r="AGT118" s="253"/>
      <c r="AGU118" s="253"/>
      <c r="AGV118" s="253"/>
      <c r="AGW118" s="253"/>
      <c r="AGX118" s="253"/>
      <c r="AGY118" s="253"/>
      <c r="AGZ118" s="253"/>
      <c r="AHA118" s="253"/>
      <c r="AHB118" s="253"/>
      <c r="AHC118" s="253"/>
      <c r="AHD118" s="253"/>
      <c r="AHE118" s="253"/>
      <c r="AHF118" s="253"/>
      <c r="AHG118" s="253"/>
      <c r="AHH118" s="253"/>
      <c r="AHI118" s="253"/>
      <c r="AHJ118" s="253"/>
      <c r="AHK118" s="253"/>
      <c r="AHL118" s="253"/>
      <c r="AHM118" s="253"/>
      <c r="AHN118" s="253"/>
      <c r="AHO118" s="253"/>
      <c r="AHP118" s="253"/>
      <c r="AHQ118" s="253"/>
      <c r="AHR118" s="253"/>
      <c r="AHS118" s="253"/>
      <c r="AHT118" s="253"/>
      <c r="AHU118" s="253"/>
      <c r="AHV118" s="253"/>
      <c r="AHW118" s="253"/>
      <c r="AHX118" s="253"/>
      <c r="AHY118" s="253"/>
      <c r="AHZ118" s="253"/>
      <c r="AIA118" s="253"/>
      <c r="AIB118" s="253"/>
      <c r="AIC118" s="253"/>
      <c r="AID118" s="253"/>
      <c r="AIE118" s="253"/>
      <c r="AIF118" s="253"/>
      <c r="AIG118" s="253"/>
      <c r="AIH118" s="253"/>
      <c r="AII118" s="253"/>
      <c r="AIJ118" s="253"/>
      <c r="AIK118" s="253"/>
      <c r="AIL118" s="253"/>
      <c r="AIM118" s="253"/>
      <c r="AIN118" s="253"/>
      <c r="AIO118" s="253"/>
      <c r="AIP118" s="253"/>
      <c r="AIQ118" s="253"/>
      <c r="AIR118" s="253"/>
      <c r="AIS118" s="253"/>
      <c r="AIT118" s="253"/>
      <c r="AIU118" s="253"/>
      <c r="AIV118" s="253"/>
      <c r="AIW118" s="253"/>
      <c r="AIX118" s="253"/>
      <c r="AIY118" s="253"/>
      <c r="AIZ118" s="253"/>
      <c r="AJA118" s="253"/>
      <c r="AJB118" s="253"/>
      <c r="AJC118" s="253"/>
      <c r="AJD118" s="253"/>
      <c r="AJE118" s="253"/>
      <c r="AJF118" s="253"/>
      <c r="AJG118" s="253"/>
      <c r="AJH118" s="253"/>
      <c r="AJI118" s="253"/>
      <c r="AJJ118" s="253"/>
      <c r="AJK118" s="253"/>
      <c r="AJL118" s="253"/>
      <c r="AJM118" s="253"/>
      <c r="AJN118" s="253"/>
      <c r="AJO118" s="253"/>
      <c r="AJP118" s="253"/>
      <c r="AJQ118" s="253"/>
      <c r="AJR118" s="253"/>
      <c r="AJS118" s="253"/>
      <c r="AJT118" s="253"/>
      <c r="AJU118" s="253"/>
      <c r="AJV118" s="253"/>
      <c r="AJW118" s="253"/>
      <c r="AJX118" s="253"/>
      <c r="AJY118" s="253"/>
      <c r="AJZ118" s="253"/>
      <c r="AKA118" s="253"/>
      <c r="AKB118" s="253"/>
      <c r="AKC118" s="253"/>
      <c r="AKD118" s="253"/>
      <c r="AKE118" s="253"/>
      <c r="AKF118" s="253"/>
      <c r="AKG118" s="253"/>
      <c r="AKH118" s="253"/>
      <c r="AKI118" s="253"/>
      <c r="AKJ118" s="253"/>
      <c r="AKK118" s="253"/>
      <c r="AKL118" s="253"/>
      <c r="AKM118" s="253"/>
      <c r="AKN118" s="253"/>
      <c r="AKO118" s="253"/>
      <c r="AKP118" s="253"/>
      <c r="AKQ118" s="253"/>
      <c r="AKR118" s="253"/>
      <c r="AKS118" s="253"/>
      <c r="AKT118" s="253"/>
      <c r="AKU118" s="253"/>
      <c r="AKV118" s="253"/>
      <c r="AKW118" s="253"/>
      <c r="AKX118" s="253"/>
      <c r="AKY118" s="253"/>
      <c r="AKZ118" s="253"/>
      <c r="ALA118" s="253"/>
      <c r="ALB118" s="253"/>
      <c r="ALC118" s="253"/>
      <c r="ALD118" s="253"/>
      <c r="ALE118" s="253"/>
      <c r="ALF118" s="253"/>
      <c r="ALG118" s="253"/>
      <c r="ALH118" s="253"/>
      <c r="ALI118" s="253"/>
      <c r="ALJ118" s="253"/>
      <c r="ALK118" s="253"/>
      <c r="ALL118" s="253"/>
      <c r="ALM118" s="253"/>
      <c r="ALN118" s="253"/>
      <c r="ALO118" s="253"/>
      <c r="ALP118" s="253"/>
      <c r="ALQ118" s="253"/>
      <c r="ALR118" s="253"/>
      <c r="ALS118" s="253"/>
      <c r="ALT118" s="253"/>
      <c r="ALU118" s="253"/>
      <c r="ALV118" s="253"/>
      <c r="ALW118" s="253"/>
      <c r="ALX118" s="253"/>
      <c r="ALY118" s="253"/>
      <c r="ALZ118" s="253"/>
      <c r="AMA118" s="253"/>
      <c r="AMB118" s="253"/>
      <c r="AMC118" s="253"/>
      <c r="AMD118" s="253"/>
      <c r="AME118" s="253"/>
      <c r="AMF118" s="253"/>
      <c r="AMG118" s="253"/>
      <c r="AMH118" s="253"/>
      <c r="AMI118" s="253"/>
      <c r="AMJ118" s="253"/>
    </row>
    <row r="119" spans="1:1024" s="252" customFormat="1" ht="11.25">
      <c r="A119" s="298" t="s">
        <v>223</v>
      </c>
      <c r="B119" s="289"/>
      <c r="C119" s="289"/>
      <c r="D119" s="289"/>
      <c r="F119" s="253"/>
      <c r="G119" s="253"/>
      <c r="H119" s="253"/>
      <c r="I119" s="253"/>
      <c r="J119" s="253"/>
      <c r="K119" s="253"/>
      <c r="L119" s="253"/>
      <c r="M119" s="253"/>
      <c r="N119" s="253"/>
      <c r="O119" s="253"/>
      <c r="P119" s="253"/>
      <c r="Q119" s="253"/>
      <c r="R119" s="253"/>
      <c r="S119" s="253"/>
      <c r="T119" s="253"/>
      <c r="U119" s="253"/>
      <c r="V119" s="253"/>
      <c r="W119" s="253"/>
      <c r="X119" s="253"/>
      <c r="Y119" s="253"/>
      <c r="Z119" s="253"/>
      <c r="AA119" s="253"/>
      <c r="AB119" s="253"/>
      <c r="AC119" s="253"/>
      <c r="AD119" s="253"/>
      <c r="AE119" s="253"/>
      <c r="AF119" s="253"/>
      <c r="AG119" s="253"/>
      <c r="AH119" s="253"/>
      <c r="AI119" s="253"/>
      <c r="AJ119" s="253"/>
      <c r="AK119" s="253"/>
      <c r="AL119" s="253"/>
      <c r="AM119" s="253"/>
      <c r="AN119" s="253"/>
      <c r="AO119" s="253"/>
      <c r="AP119" s="253"/>
      <c r="AQ119" s="253"/>
      <c r="AR119" s="253"/>
      <c r="AS119" s="253"/>
      <c r="AT119" s="253"/>
      <c r="AU119" s="253"/>
      <c r="AV119" s="253"/>
      <c r="AW119" s="253"/>
      <c r="AX119" s="253"/>
      <c r="AY119" s="253"/>
      <c r="AZ119" s="253"/>
      <c r="BA119" s="253"/>
      <c r="BB119" s="253"/>
      <c r="BC119" s="253"/>
      <c r="BD119" s="253"/>
      <c r="BE119" s="253"/>
      <c r="BF119" s="253"/>
      <c r="BG119" s="253"/>
      <c r="BH119" s="253"/>
      <c r="BI119" s="253"/>
      <c r="BJ119" s="253"/>
      <c r="BK119" s="253"/>
      <c r="BL119" s="253"/>
      <c r="BM119" s="253"/>
      <c r="BN119" s="253"/>
      <c r="BO119" s="253"/>
      <c r="BP119" s="253"/>
      <c r="BQ119" s="253"/>
      <c r="BR119" s="253"/>
      <c r="BS119" s="253"/>
      <c r="BT119" s="253"/>
      <c r="BU119" s="253"/>
      <c r="BV119" s="253"/>
      <c r="BW119" s="253"/>
      <c r="BX119" s="253"/>
      <c r="BY119" s="253"/>
      <c r="BZ119" s="253"/>
      <c r="CA119" s="253"/>
      <c r="CB119" s="253"/>
      <c r="CC119" s="253"/>
      <c r="CD119" s="253"/>
      <c r="CE119" s="253"/>
      <c r="CF119" s="253"/>
      <c r="CG119" s="253"/>
      <c r="CH119" s="253"/>
      <c r="CI119" s="253"/>
      <c r="CJ119" s="253"/>
      <c r="CK119" s="253"/>
      <c r="CL119" s="253"/>
      <c r="CM119" s="253"/>
      <c r="CN119" s="253"/>
      <c r="CO119" s="253"/>
      <c r="CP119" s="253"/>
      <c r="CQ119" s="253"/>
      <c r="CR119" s="253"/>
      <c r="CS119" s="253"/>
      <c r="CT119" s="253"/>
      <c r="CU119" s="253"/>
      <c r="CV119" s="253"/>
      <c r="CW119" s="253"/>
      <c r="CX119" s="253"/>
      <c r="CY119" s="253"/>
      <c r="CZ119" s="253"/>
      <c r="DA119" s="253"/>
      <c r="DB119" s="253"/>
      <c r="DC119" s="253"/>
      <c r="DD119" s="253"/>
      <c r="DE119" s="253"/>
      <c r="DF119" s="253"/>
      <c r="DG119" s="253"/>
      <c r="DH119" s="253"/>
      <c r="DI119" s="253"/>
      <c r="DJ119" s="253"/>
      <c r="DK119" s="253"/>
      <c r="DL119" s="253"/>
      <c r="DM119" s="253"/>
      <c r="DN119" s="253"/>
      <c r="DO119" s="253"/>
      <c r="DP119" s="253"/>
      <c r="DQ119" s="253"/>
      <c r="DR119" s="253"/>
      <c r="DS119" s="253"/>
      <c r="DT119" s="253"/>
      <c r="DU119" s="253"/>
      <c r="DV119" s="253"/>
      <c r="DW119" s="253"/>
      <c r="DX119" s="253"/>
      <c r="DY119" s="253"/>
      <c r="DZ119" s="253"/>
      <c r="EA119" s="253"/>
      <c r="EB119" s="253"/>
      <c r="EC119" s="253"/>
      <c r="ED119" s="253"/>
      <c r="EE119" s="253"/>
      <c r="EF119" s="253"/>
      <c r="EG119" s="253"/>
      <c r="EH119" s="253"/>
      <c r="EI119" s="253"/>
      <c r="EJ119" s="253"/>
      <c r="EK119" s="253"/>
      <c r="EL119" s="253"/>
      <c r="EM119" s="253"/>
      <c r="EN119" s="253"/>
      <c r="EO119" s="253"/>
      <c r="EP119" s="253"/>
      <c r="EQ119" s="253"/>
      <c r="ER119" s="253"/>
      <c r="ES119" s="253"/>
      <c r="ET119" s="253"/>
      <c r="EU119" s="253"/>
      <c r="EV119" s="253"/>
      <c r="EW119" s="253"/>
      <c r="EX119" s="253"/>
      <c r="EY119" s="253"/>
      <c r="EZ119" s="253"/>
      <c r="FA119" s="253"/>
      <c r="FB119" s="253"/>
      <c r="FC119" s="253"/>
      <c r="FD119" s="253"/>
      <c r="FE119" s="253"/>
      <c r="FF119" s="253"/>
      <c r="FG119" s="253"/>
      <c r="FH119" s="253"/>
      <c r="FI119" s="253"/>
      <c r="FJ119" s="253"/>
      <c r="FK119" s="253"/>
      <c r="FL119" s="253"/>
      <c r="FM119" s="253"/>
      <c r="FN119" s="253"/>
      <c r="FO119" s="253"/>
      <c r="FP119" s="253"/>
      <c r="FQ119" s="253"/>
      <c r="FR119" s="253"/>
      <c r="FS119" s="253"/>
      <c r="FT119" s="253"/>
      <c r="FU119" s="253"/>
      <c r="FV119" s="253"/>
      <c r="FW119" s="253"/>
      <c r="FX119" s="253"/>
      <c r="FY119" s="253"/>
      <c r="FZ119" s="253"/>
      <c r="GA119" s="253"/>
      <c r="GB119" s="253"/>
      <c r="GC119" s="253"/>
      <c r="GD119" s="253"/>
      <c r="GE119" s="253"/>
      <c r="GF119" s="253"/>
      <c r="GG119" s="253"/>
      <c r="GH119" s="253"/>
      <c r="GI119" s="253"/>
      <c r="GJ119" s="253"/>
      <c r="GK119" s="253"/>
      <c r="GL119" s="253"/>
      <c r="GM119" s="253"/>
      <c r="GN119" s="253"/>
      <c r="GO119" s="253"/>
      <c r="GP119" s="253"/>
      <c r="GQ119" s="253"/>
      <c r="GR119" s="253"/>
      <c r="GS119" s="253"/>
      <c r="GT119" s="253"/>
      <c r="GU119" s="253"/>
      <c r="GV119" s="253"/>
      <c r="GW119" s="253"/>
      <c r="GX119" s="253"/>
      <c r="GY119" s="253"/>
      <c r="GZ119" s="253"/>
      <c r="HA119" s="253"/>
      <c r="HB119" s="253"/>
      <c r="HC119" s="253"/>
      <c r="HD119" s="253"/>
      <c r="HE119" s="253"/>
      <c r="HF119" s="253"/>
      <c r="HG119" s="253"/>
      <c r="HH119" s="253"/>
      <c r="HI119" s="253"/>
      <c r="HJ119" s="253"/>
      <c r="HK119" s="253"/>
      <c r="HL119" s="253"/>
      <c r="HM119" s="253"/>
      <c r="HN119" s="253"/>
      <c r="HO119" s="253"/>
      <c r="HP119" s="253"/>
      <c r="HQ119" s="253"/>
      <c r="HR119" s="253"/>
      <c r="HS119" s="253"/>
      <c r="HT119" s="253"/>
      <c r="HU119" s="253"/>
      <c r="HV119" s="253"/>
      <c r="HW119" s="253"/>
      <c r="HX119" s="253"/>
      <c r="HY119" s="253"/>
      <c r="HZ119" s="253"/>
      <c r="IA119" s="253"/>
      <c r="IB119" s="253"/>
      <c r="IC119" s="253"/>
      <c r="ID119" s="253"/>
      <c r="IE119" s="253"/>
      <c r="IF119" s="253"/>
      <c r="IG119" s="253"/>
      <c r="IH119" s="253"/>
      <c r="II119" s="253"/>
      <c r="IJ119" s="253"/>
      <c r="IK119" s="253"/>
      <c r="IL119" s="253"/>
      <c r="IM119" s="253"/>
      <c r="IN119" s="253"/>
      <c r="IO119" s="253"/>
      <c r="IP119" s="253"/>
      <c r="IQ119" s="253"/>
      <c r="IR119" s="253"/>
      <c r="IS119" s="253"/>
      <c r="IT119" s="253"/>
      <c r="IU119" s="253"/>
      <c r="IV119" s="253"/>
      <c r="IW119" s="253"/>
      <c r="IX119" s="253"/>
      <c r="IY119" s="253"/>
      <c r="IZ119" s="253"/>
      <c r="JA119" s="253"/>
      <c r="JB119" s="253"/>
      <c r="JC119" s="253"/>
      <c r="JD119" s="253"/>
      <c r="JE119" s="253"/>
      <c r="JF119" s="253"/>
      <c r="JG119" s="253"/>
      <c r="JH119" s="253"/>
      <c r="JI119" s="253"/>
      <c r="JJ119" s="253"/>
      <c r="JK119" s="253"/>
      <c r="JL119" s="253"/>
      <c r="JM119" s="253"/>
      <c r="JN119" s="253"/>
      <c r="JO119" s="253"/>
      <c r="JP119" s="253"/>
      <c r="JQ119" s="253"/>
      <c r="JR119" s="253"/>
      <c r="JS119" s="253"/>
      <c r="JT119" s="253"/>
      <c r="JU119" s="253"/>
      <c r="JV119" s="253"/>
      <c r="JW119" s="253"/>
      <c r="JX119" s="253"/>
      <c r="JY119" s="253"/>
      <c r="JZ119" s="253"/>
      <c r="KA119" s="253"/>
      <c r="KB119" s="253"/>
      <c r="KC119" s="253"/>
      <c r="KD119" s="253"/>
      <c r="KE119" s="253"/>
      <c r="KF119" s="253"/>
      <c r="KG119" s="253"/>
      <c r="KH119" s="253"/>
      <c r="KI119" s="253"/>
      <c r="KJ119" s="253"/>
      <c r="KK119" s="253"/>
      <c r="KL119" s="253"/>
      <c r="KM119" s="253"/>
      <c r="KN119" s="253"/>
      <c r="KO119" s="253"/>
      <c r="KP119" s="253"/>
      <c r="KQ119" s="253"/>
      <c r="KR119" s="253"/>
      <c r="KS119" s="253"/>
      <c r="KT119" s="253"/>
      <c r="KU119" s="253"/>
      <c r="KV119" s="253"/>
      <c r="KW119" s="253"/>
      <c r="KX119" s="253"/>
      <c r="KY119" s="253"/>
      <c r="KZ119" s="253"/>
      <c r="LA119" s="253"/>
      <c r="LB119" s="253"/>
      <c r="LC119" s="253"/>
      <c r="LD119" s="253"/>
      <c r="LE119" s="253"/>
      <c r="LF119" s="253"/>
      <c r="LG119" s="253"/>
      <c r="LH119" s="253"/>
      <c r="LI119" s="253"/>
      <c r="LJ119" s="253"/>
      <c r="LK119" s="253"/>
      <c r="LL119" s="253"/>
      <c r="LM119" s="253"/>
      <c r="LN119" s="253"/>
      <c r="LO119" s="253"/>
      <c r="LP119" s="253"/>
      <c r="LQ119" s="253"/>
      <c r="LR119" s="253"/>
      <c r="LS119" s="253"/>
      <c r="LT119" s="253"/>
      <c r="LU119" s="253"/>
      <c r="LV119" s="253"/>
      <c r="LW119" s="253"/>
      <c r="LX119" s="253"/>
      <c r="LY119" s="253"/>
      <c r="LZ119" s="253"/>
      <c r="MA119" s="253"/>
      <c r="MB119" s="253"/>
      <c r="MC119" s="253"/>
      <c r="MD119" s="253"/>
      <c r="ME119" s="253"/>
      <c r="MF119" s="253"/>
      <c r="MG119" s="253"/>
      <c r="MH119" s="253"/>
      <c r="MI119" s="253"/>
      <c r="MJ119" s="253"/>
      <c r="MK119" s="253"/>
      <c r="ML119" s="253"/>
      <c r="MM119" s="253"/>
      <c r="MN119" s="253"/>
      <c r="MO119" s="253"/>
      <c r="MP119" s="253"/>
      <c r="MQ119" s="253"/>
      <c r="MR119" s="253"/>
      <c r="MS119" s="253"/>
      <c r="MT119" s="253"/>
      <c r="MU119" s="253"/>
      <c r="MV119" s="253"/>
      <c r="MW119" s="253"/>
      <c r="MX119" s="253"/>
      <c r="MY119" s="253"/>
      <c r="MZ119" s="253"/>
      <c r="NA119" s="253"/>
      <c r="NB119" s="253"/>
      <c r="NC119" s="253"/>
      <c r="ND119" s="253"/>
      <c r="NE119" s="253"/>
      <c r="NF119" s="253"/>
      <c r="NG119" s="253"/>
      <c r="NH119" s="253"/>
      <c r="NI119" s="253"/>
      <c r="NJ119" s="253"/>
      <c r="NK119" s="253"/>
      <c r="NL119" s="253"/>
      <c r="NM119" s="253"/>
      <c r="NN119" s="253"/>
      <c r="NO119" s="253"/>
      <c r="NP119" s="253"/>
      <c r="NQ119" s="253"/>
      <c r="NR119" s="253"/>
      <c r="NS119" s="253"/>
      <c r="NT119" s="253"/>
      <c r="NU119" s="253"/>
      <c r="NV119" s="253"/>
      <c r="NW119" s="253"/>
      <c r="NX119" s="253"/>
      <c r="NY119" s="253"/>
      <c r="NZ119" s="253"/>
      <c r="OA119" s="253"/>
      <c r="OB119" s="253"/>
      <c r="OC119" s="253"/>
      <c r="OD119" s="253"/>
      <c r="OE119" s="253"/>
      <c r="OF119" s="253"/>
      <c r="OG119" s="253"/>
      <c r="OH119" s="253"/>
      <c r="OI119" s="253"/>
      <c r="OJ119" s="253"/>
      <c r="OK119" s="253"/>
      <c r="OL119" s="253"/>
      <c r="OM119" s="253"/>
      <c r="ON119" s="253"/>
      <c r="OO119" s="253"/>
      <c r="OP119" s="253"/>
      <c r="OQ119" s="253"/>
      <c r="OR119" s="253"/>
      <c r="OS119" s="253"/>
      <c r="OT119" s="253"/>
      <c r="OU119" s="253"/>
      <c r="OV119" s="253"/>
      <c r="OW119" s="253"/>
      <c r="OX119" s="253"/>
      <c r="OY119" s="253"/>
      <c r="OZ119" s="253"/>
      <c r="PA119" s="253"/>
      <c r="PB119" s="253"/>
      <c r="PC119" s="253"/>
      <c r="PD119" s="253"/>
      <c r="PE119" s="253"/>
      <c r="PF119" s="253"/>
      <c r="PG119" s="253"/>
      <c r="PH119" s="253"/>
      <c r="PI119" s="253"/>
      <c r="PJ119" s="253"/>
      <c r="PK119" s="253"/>
      <c r="PL119" s="253"/>
      <c r="PM119" s="253"/>
      <c r="PN119" s="253"/>
      <c r="PO119" s="253"/>
      <c r="PP119" s="253"/>
      <c r="PQ119" s="253"/>
      <c r="PR119" s="253"/>
      <c r="PS119" s="253"/>
      <c r="PT119" s="253"/>
      <c r="PU119" s="253"/>
      <c r="PV119" s="253"/>
      <c r="PW119" s="253"/>
      <c r="PX119" s="253"/>
      <c r="PY119" s="253"/>
      <c r="PZ119" s="253"/>
      <c r="QA119" s="253"/>
      <c r="QB119" s="253"/>
      <c r="QC119" s="253"/>
      <c r="QD119" s="253"/>
      <c r="QE119" s="253"/>
      <c r="QF119" s="253"/>
      <c r="QG119" s="253"/>
      <c r="QH119" s="253"/>
      <c r="QI119" s="253"/>
      <c r="QJ119" s="253"/>
      <c r="QK119" s="253"/>
      <c r="QL119" s="253"/>
      <c r="QM119" s="253"/>
      <c r="QN119" s="253"/>
      <c r="QO119" s="253"/>
      <c r="QP119" s="253"/>
      <c r="QQ119" s="253"/>
      <c r="QR119" s="253"/>
      <c r="QS119" s="253"/>
      <c r="QT119" s="253"/>
      <c r="QU119" s="253"/>
      <c r="QV119" s="253"/>
      <c r="QW119" s="253"/>
      <c r="QX119" s="253"/>
      <c r="QY119" s="253"/>
      <c r="QZ119" s="253"/>
      <c r="RA119" s="253"/>
      <c r="RB119" s="253"/>
      <c r="RC119" s="253"/>
      <c r="RD119" s="253"/>
      <c r="RE119" s="253"/>
      <c r="RF119" s="253"/>
      <c r="RG119" s="253"/>
      <c r="RH119" s="253"/>
      <c r="RI119" s="253"/>
      <c r="RJ119" s="253"/>
      <c r="RK119" s="253"/>
      <c r="RL119" s="253"/>
      <c r="RM119" s="253"/>
      <c r="RN119" s="253"/>
      <c r="RO119" s="253"/>
      <c r="RP119" s="253"/>
      <c r="RQ119" s="253"/>
      <c r="RR119" s="253"/>
      <c r="RS119" s="253"/>
      <c r="RT119" s="253"/>
      <c r="RU119" s="253"/>
      <c r="RV119" s="253"/>
      <c r="RW119" s="253"/>
      <c r="RX119" s="253"/>
      <c r="RY119" s="253"/>
      <c r="RZ119" s="253"/>
      <c r="SA119" s="253"/>
      <c r="SB119" s="253"/>
      <c r="SC119" s="253"/>
      <c r="SD119" s="253"/>
      <c r="SE119" s="253"/>
      <c r="SF119" s="253"/>
      <c r="SG119" s="253"/>
      <c r="SH119" s="253"/>
      <c r="SI119" s="253"/>
      <c r="SJ119" s="253"/>
      <c r="SK119" s="253"/>
      <c r="SL119" s="253"/>
      <c r="SM119" s="253"/>
      <c r="SN119" s="253"/>
      <c r="SO119" s="253"/>
      <c r="SP119" s="253"/>
      <c r="SQ119" s="253"/>
      <c r="SR119" s="253"/>
      <c r="SS119" s="253"/>
      <c r="ST119" s="253"/>
      <c r="SU119" s="253"/>
      <c r="SV119" s="253"/>
      <c r="SW119" s="253"/>
      <c r="SX119" s="253"/>
      <c r="SY119" s="253"/>
      <c r="SZ119" s="253"/>
      <c r="TA119" s="253"/>
      <c r="TB119" s="253"/>
      <c r="TC119" s="253"/>
      <c r="TD119" s="253"/>
      <c r="TE119" s="253"/>
      <c r="TF119" s="253"/>
      <c r="TG119" s="253"/>
      <c r="TH119" s="253"/>
      <c r="TI119" s="253"/>
      <c r="TJ119" s="253"/>
      <c r="TK119" s="253"/>
      <c r="TL119" s="253"/>
      <c r="TM119" s="253"/>
      <c r="TN119" s="253"/>
      <c r="TO119" s="253"/>
      <c r="TP119" s="253"/>
      <c r="TQ119" s="253"/>
      <c r="TR119" s="253"/>
      <c r="TS119" s="253"/>
      <c r="TT119" s="253"/>
      <c r="TU119" s="253"/>
      <c r="TV119" s="253"/>
      <c r="TW119" s="253"/>
      <c r="TX119" s="253"/>
      <c r="TY119" s="253"/>
      <c r="TZ119" s="253"/>
      <c r="UA119" s="253"/>
      <c r="UB119" s="253"/>
      <c r="UC119" s="253"/>
      <c r="UD119" s="253"/>
      <c r="UE119" s="253"/>
      <c r="UF119" s="253"/>
      <c r="UG119" s="253"/>
      <c r="UH119" s="253"/>
      <c r="UI119" s="253"/>
      <c r="UJ119" s="253"/>
      <c r="UK119" s="253"/>
      <c r="UL119" s="253"/>
      <c r="UM119" s="253"/>
      <c r="UN119" s="253"/>
      <c r="UO119" s="253"/>
      <c r="UP119" s="253"/>
      <c r="UQ119" s="253"/>
      <c r="UR119" s="253"/>
      <c r="US119" s="253"/>
      <c r="UT119" s="253"/>
      <c r="UU119" s="253"/>
      <c r="UV119" s="253"/>
      <c r="UW119" s="253"/>
      <c r="UX119" s="253"/>
      <c r="UY119" s="253"/>
      <c r="UZ119" s="253"/>
      <c r="VA119" s="253"/>
      <c r="VB119" s="253"/>
      <c r="VC119" s="253"/>
      <c r="VD119" s="253"/>
      <c r="VE119" s="253"/>
      <c r="VF119" s="253"/>
      <c r="VG119" s="253"/>
      <c r="VH119" s="253"/>
      <c r="VI119" s="253"/>
      <c r="VJ119" s="253"/>
      <c r="VK119" s="253"/>
      <c r="VL119" s="253"/>
      <c r="VM119" s="253"/>
      <c r="VN119" s="253"/>
      <c r="VO119" s="253"/>
      <c r="VP119" s="253"/>
      <c r="VQ119" s="253"/>
      <c r="VR119" s="253"/>
      <c r="VS119" s="253"/>
      <c r="VT119" s="253"/>
      <c r="VU119" s="253"/>
      <c r="VV119" s="253"/>
      <c r="VW119" s="253"/>
      <c r="VX119" s="253"/>
      <c r="VY119" s="253"/>
      <c r="VZ119" s="253"/>
      <c r="WA119" s="253"/>
      <c r="WB119" s="253"/>
      <c r="WC119" s="253"/>
      <c r="WD119" s="253"/>
      <c r="WE119" s="253"/>
      <c r="WF119" s="253"/>
      <c r="WG119" s="253"/>
      <c r="WH119" s="253"/>
      <c r="WI119" s="253"/>
      <c r="WJ119" s="253"/>
      <c r="WK119" s="253"/>
      <c r="WL119" s="253"/>
      <c r="WM119" s="253"/>
      <c r="WN119" s="253"/>
      <c r="WO119" s="253"/>
      <c r="WP119" s="253"/>
      <c r="WQ119" s="253"/>
      <c r="WR119" s="253"/>
      <c r="WS119" s="253"/>
      <c r="WT119" s="253"/>
      <c r="WU119" s="253"/>
      <c r="WV119" s="253"/>
      <c r="WW119" s="253"/>
      <c r="WX119" s="253"/>
      <c r="WY119" s="253"/>
      <c r="WZ119" s="253"/>
      <c r="XA119" s="253"/>
      <c r="XB119" s="253"/>
      <c r="XC119" s="253"/>
      <c r="XD119" s="253"/>
      <c r="XE119" s="253"/>
      <c r="XF119" s="253"/>
      <c r="XG119" s="253"/>
      <c r="XH119" s="253"/>
      <c r="XI119" s="253"/>
      <c r="XJ119" s="253"/>
      <c r="XK119" s="253"/>
      <c r="XL119" s="253"/>
      <c r="XM119" s="253"/>
      <c r="XN119" s="253"/>
      <c r="XO119" s="253"/>
      <c r="XP119" s="253"/>
      <c r="XQ119" s="253"/>
      <c r="XR119" s="253"/>
      <c r="XS119" s="253"/>
      <c r="XT119" s="253"/>
      <c r="XU119" s="253"/>
      <c r="XV119" s="253"/>
      <c r="XW119" s="253"/>
      <c r="XX119" s="253"/>
      <c r="XY119" s="253"/>
      <c r="XZ119" s="253"/>
      <c r="YA119" s="253"/>
      <c r="YB119" s="253"/>
      <c r="YC119" s="253"/>
      <c r="YD119" s="253"/>
      <c r="YE119" s="253"/>
      <c r="YF119" s="253"/>
      <c r="YG119" s="253"/>
      <c r="YH119" s="253"/>
      <c r="YI119" s="253"/>
      <c r="YJ119" s="253"/>
      <c r="YK119" s="253"/>
      <c r="YL119" s="253"/>
      <c r="YM119" s="253"/>
      <c r="YN119" s="253"/>
      <c r="YO119" s="253"/>
      <c r="YP119" s="253"/>
      <c r="YQ119" s="253"/>
      <c r="YR119" s="253"/>
      <c r="YS119" s="253"/>
      <c r="YT119" s="253"/>
      <c r="YU119" s="253"/>
      <c r="YV119" s="253"/>
      <c r="YW119" s="253"/>
      <c r="YX119" s="253"/>
      <c r="YY119" s="253"/>
      <c r="YZ119" s="253"/>
      <c r="ZA119" s="253"/>
      <c r="ZB119" s="253"/>
      <c r="ZC119" s="253"/>
      <c r="ZD119" s="253"/>
      <c r="ZE119" s="253"/>
      <c r="ZF119" s="253"/>
      <c r="ZG119" s="253"/>
      <c r="ZH119" s="253"/>
      <c r="ZI119" s="253"/>
      <c r="ZJ119" s="253"/>
      <c r="ZK119" s="253"/>
      <c r="ZL119" s="253"/>
      <c r="ZM119" s="253"/>
      <c r="ZN119" s="253"/>
      <c r="ZO119" s="253"/>
      <c r="ZP119" s="253"/>
      <c r="ZQ119" s="253"/>
      <c r="ZR119" s="253"/>
      <c r="ZS119" s="253"/>
      <c r="ZT119" s="253"/>
      <c r="ZU119" s="253"/>
      <c r="ZV119" s="253"/>
      <c r="ZW119" s="253"/>
      <c r="ZX119" s="253"/>
      <c r="ZY119" s="253"/>
      <c r="ZZ119" s="253"/>
      <c r="AAA119" s="253"/>
      <c r="AAB119" s="253"/>
      <c r="AAC119" s="253"/>
      <c r="AAD119" s="253"/>
      <c r="AAE119" s="253"/>
      <c r="AAF119" s="253"/>
      <c r="AAG119" s="253"/>
      <c r="AAH119" s="253"/>
      <c r="AAI119" s="253"/>
      <c r="AAJ119" s="253"/>
      <c r="AAK119" s="253"/>
      <c r="AAL119" s="253"/>
      <c r="AAM119" s="253"/>
      <c r="AAN119" s="253"/>
      <c r="AAO119" s="253"/>
      <c r="AAP119" s="253"/>
      <c r="AAQ119" s="253"/>
      <c r="AAR119" s="253"/>
      <c r="AAS119" s="253"/>
      <c r="AAT119" s="253"/>
      <c r="AAU119" s="253"/>
      <c r="AAV119" s="253"/>
      <c r="AAW119" s="253"/>
      <c r="AAX119" s="253"/>
      <c r="AAY119" s="253"/>
      <c r="AAZ119" s="253"/>
      <c r="ABA119" s="253"/>
      <c r="ABB119" s="253"/>
      <c r="ABC119" s="253"/>
      <c r="ABD119" s="253"/>
      <c r="ABE119" s="253"/>
      <c r="ABF119" s="253"/>
      <c r="ABG119" s="253"/>
      <c r="ABH119" s="253"/>
      <c r="ABI119" s="253"/>
      <c r="ABJ119" s="253"/>
      <c r="ABK119" s="253"/>
      <c r="ABL119" s="253"/>
      <c r="ABM119" s="253"/>
      <c r="ABN119" s="253"/>
      <c r="ABO119" s="253"/>
      <c r="ABP119" s="253"/>
      <c r="ABQ119" s="253"/>
      <c r="ABR119" s="253"/>
      <c r="ABS119" s="253"/>
      <c r="ABT119" s="253"/>
      <c r="ABU119" s="253"/>
      <c r="ABV119" s="253"/>
      <c r="ABW119" s="253"/>
      <c r="ABX119" s="253"/>
      <c r="ABY119" s="253"/>
      <c r="ABZ119" s="253"/>
      <c r="ACA119" s="253"/>
      <c r="ACB119" s="253"/>
      <c r="ACC119" s="253"/>
      <c r="ACD119" s="253"/>
      <c r="ACE119" s="253"/>
      <c r="ACF119" s="253"/>
      <c r="ACG119" s="253"/>
      <c r="ACH119" s="253"/>
      <c r="ACI119" s="253"/>
      <c r="ACJ119" s="253"/>
      <c r="ACK119" s="253"/>
      <c r="ACL119" s="253"/>
      <c r="ACM119" s="253"/>
      <c r="ACN119" s="253"/>
      <c r="ACO119" s="253"/>
      <c r="ACP119" s="253"/>
      <c r="ACQ119" s="253"/>
      <c r="ACR119" s="253"/>
      <c r="ACS119" s="253"/>
      <c r="ACT119" s="253"/>
      <c r="ACU119" s="253"/>
      <c r="ACV119" s="253"/>
      <c r="ACW119" s="253"/>
      <c r="ACX119" s="253"/>
      <c r="ACY119" s="253"/>
      <c r="ACZ119" s="253"/>
      <c r="ADA119" s="253"/>
      <c r="ADB119" s="253"/>
      <c r="ADC119" s="253"/>
      <c r="ADD119" s="253"/>
      <c r="ADE119" s="253"/>
      <c r="ADF119" s="253"/>
      <c r="ADG119" s="253"/>
      <c r="ADH119" s="253"/>
      <c r="ADI119" s="253"/>
      <c r="ADJ119" s="253"/>
      <c r="ADK119" s="253"/>
      <c r="ADL119" s="253"/>
      <c r="ADM119" s="253"/>
      <c r="ADN119" s="253"/>
      <c r="ADO119" s="253"/>
      <c r="ADP119" s="253"/>
      <c r="ADQ119" s="253"/>
      <c r="ADR119" s="253"/>
      <c r="ADS119" s="253"/>
      <c r="ADT119" s="253"/>
      <c r="ADU119" s="253"/>
      <c r="ADV119" s="253"/>
      <c r="ADW119" s="253"/>
      <c r="ADX119" s="253"/>
      <c r="ADY119" s="253"/>
      <c r="ADZ119" s="253"/>
      <c r="AEA119" s="253"/>
      <c r="AEB119" s="253"/>
      <c r="AEC119" s="253"/>
      <c r="AED119" s="253"/>
      <c r="AEE119" s="253"/>
      <c r="AEF119" s="253"/>
      <c r="AEG119" s="253"/>
      <c r="AEH119" s="253"/>
      <c r="AEI119" s="253"/>
      <c r="AEJ119" s="253"/>
      <c r="AEK119" s="253"/>
      <c r="AEL119" s="253"/>
      <c r="AEM119" s="253"/>
      <c r="AEN119" s="253"/>
      <c r="AEO119" s="253"/>
      <c r="AEP119" s="253"/>
      <c r="AEQ119" s="253"/>
      <c r="AER119" s="253"/>
      <c r="AES119" s="253"/>
      <c r="AET119" s="253"/>
      <c r="AEU119" s="253"/>
      <c r="AEV119" s="253"/>
      <c r="AEW119" s="253"/>
      <c r="AEX119" s="253"/>
      <c r="AEY119" s="253"/>
      <c r="AEZ119" s="253"/>
      <c r="AFA119" s="253"/>
      <c r="AFB119" s="253"/>
      <c r="AFC119" s="253"/>
      <c r="AFD119" s="253"/>
      <c r="AFE119" s="253"/>
      <c r="AFF119" s="253"/>
      <c r="AFG119" s="253"/>
      <c r="AFH119" s="253"/>
      <c r="AFI119" s="253"/>
      <c r="AFJ119" s="253"/>
      <c r="AFK119" s="253"/>
      <c r="AFL119" s="253"/>
      <c r="AFM119" s="253"/>
      <c r="AFN119" s="253"/>
      <c r="AFO119" s="253"/>
      <c r="AFP119" s="253"/>
      <c r="AFQ119" s="253"/>
      <c r="AFR119" s="253"/>
      <c r="AFS119" s="253"/>
      <c r="AFT119" s="253"/>
      <c r="AFU119" s="253"/>
      <c r="AFV119" s="253"/>
      <c r="AFW119" s="253"/>
      <c r="AFX119" s="253"/>
      <c r="AFY119" s="253"/>
      <c r="AFZ119" s="253"/>
      <c r="AGA119" s="253"/>
      <c r="AGB119" s="253"/>
      <c r="AGC119" s="253"/>
      <c r="AGD119" s="253"/>
      <c r="AGE119" s="253"/>
      <c r="AGF119" s="253"/>
      <c r="AGG119" s="253"/>
      <c r="AGH119" s="253"/>
      <c r="AGI119" s="253"/>
      <c r="AGJ119" s="253"/>
      <c r="AGK119" s="253"/>
      <c r="AGL119" s="253"/>
      <c r="AGM119" s="253"/>
      <c r="AGN119" s="253"/>
      <c r="AGO119" s="253"/>
      <c r="AGP119" s="253"/>
      <c r="AGQ119" s="253"/>
      <c r="AGR119" s="253"/>
      <c r="AGS119" s="253"/>
      <c r="AGT119" s="253"/>
      <c r="AGU119" s="253"/>
      <c r="AGV119" s="253"/>
      <c r="AGW119" s="253"/>
      <c r="AGX119" s="253"/>
      <c r="AGY119" s="253"/>
      <c r="AGZ119" s="253"/>
      <c r="AHA119" s="253"/>
      <c r="AHB119" s="253"/>
      <c r="AHC119" s="253"/>
      <c r="AHD119" s="253"/>
      <c r="AHE119" s="253"/>
      <c r="AHF119" s="253"/>
      <c r="AHG119" s="253"/>
      <c r="AHH119" s="253"/>
      <c r="AHI119" s="253"/>
      <c r="AHJ119" s="253"/>
      <c r="AHK119" s="253"/>
      <c r="AHL119" s="253"/>
      <c r="AHM119" s="253"/>
      <c r="AHN119" s="253"/>
      <c r="AHO119" s="253"/>
      <c r="AHP119" s="253"/>
      <c r="AHQ119" s="253"/>
      <c r="AHR119" s="253"/>
      <c r="AHS119" s="253"/>
      <c r="AHT119" s="253"/>
      <c r="AHU119" s="253"/>
      <c r="AHV119" s="253"/>
      <c r="AHW119" s="253"/>
      <c r="AHX119" s="253"/>
      <c r="AHY119" s="253"/>
      <c r="AHZ119" s="253"/>
      <c r="AIA119" s="253"/>
      <c r="AIB119" s="253"/>
      <c r="AIC119" s="253"/>
      <c r="AID119" s="253"/>
      <c r="AIE119" s="253"/>
      <c r="AIF119" s="253"/>
      <c r="AIG119" s="253"/>
      <c r="AIH119" s="253"/>
      <c r="AII119" s="253"/>
      <c r="AIJ119" s="253"/>
      <c r="AIK119" s="253"/>
      <c r="AIL119" s="253"/>
      <c r="AIM119" s="253"/>
      <c r="AIN119" s="253"/>
      <c r="AIO119" s="253"/>
      <c r="AIP119" s="253"/>
      <c r="AIQ119" s="253"/>
      <c r="AIR119" s="253"/>
      <c r="AIS119" s="253"/>
      <c r="AIT119" s="253"/>
      <c r="AIU119" s="253"/>
      <c r="AIV119" s="253"/>
      <c r="AIW119" s="253"/>
      <c r="AIX119" s="253"/>
      <c r="AIY119" s="253"/>
      <c r="AIZ119" s="253"/>
      <c r="AJA119" s="253"/>
      <c r="AJB119" s="253"/>
      <c r="AJC119" s="253"/>
      <c r="AJD119" s="253"/>
      <c r="AJE119" s="253"/>
      <c r="AJF119" s="253"/>
      <c r="AJG119" s="253"/>
      <c r="AJH119" s="253"/>
      <c r="AJI119" s="253"/>
      <c r="AJJ119" s="253"/>
      <c r="AJK119" s="253"/>
      <c r="AJL119" s="253"/>
      <c r="AJM119" s="253"/>
      <c r="AJN119" s="253"/>
      <c r="AJO119" s="253"/>
      <c r="AJP119" s="253"/>
      <c r="AJQ119" s="253"/>
      <c r="AJR119" s="253"/>
      <c r="AJS119" s="253"/>
      <c r="AJT119" s="253"/>
      <c r="AJU119" s="253"/>
      <c r="AJV119" s="253"/>
      <c r="AJW119" s="253"/>
      <c r="AJX119" s="253"/>
      <c r="AJY119" s="253"/>
      <c r="AJZ119" s="253"/>
      <c r="AKA119" s="253"/>
      <c r="AKB119" s="253"/>
      <c r="AKC119" s="253"/>
      <c r="AKD119" s="253"/>
      <c r="AKE119" s="253"/>
      <c r="AKF119" s="253"/>
      <c r="AKG119" s="253"/>
      <c r="AKH119" s="253"/>
      <c r="AKI119" s="253"/>
      <c r="AKJ119" s="253"/>
      <c r="AKK119" s="253"/>
      <c r="AKL119" s="253"/>
      <c r="AKM119" s="253"/>
      <c r="AKN119" s="253"/>
      <c r="AKO119" s="253"/>
      <c r="AKP119" s="253"/>
      <c r="AKQ119" s="253"/>
      <c r="AKR119" s="253"/>
      <c r="AKS119" s="253"/>
      <c r="AKT119" s="253"/>
      <c r="AKU119" s="253"/>
      <c r="AKV119" s="253"/>
      <c r="AKW119" s="253"/>
      <c r="AKX119" s="253"/>
      <c r="AKY119" s="253"/>
      <c r="AKZ119" s="253"/>
      <c r="ALA119" s="253"/>
      <c r="ALB119" s="253"/>
      <c r="ALC119" s="253"/>
      <c r="ALD119" s="253"/>
      <c r="ALE119" s="253"/>
      <c r="ALF119" s="253"/>
      <c r="ALG119" s="253"/>
      <c r="ALH119" s="253"/>
      <c r="ALI119" s="253"/>
      <c r="ALJ119" s="253"/>
      <c r="ALK119" s="253"/>
      <c r="ALL119" s="253"/>
      <c r="ALM119" s="253"/>
      <c r="ALN119" s="253"/>
      <c r="ALO119" s="253"/>
      <c r="ALP119" s="253"/>
      <c r="ALQ119" s="253"/>
      <c r="ALR119" s="253"/>
      <c r="ALS119" s="253"/>
      <c r="ALT119" s="253"/>
      <c r="ALU119" s="253"/>
      <c r="ALV119" s="253"/>
      <c r="ALW119" s="253"/>
      <c r="ALX119" s="253"/>
      <c r="ALY119" s="253"/>
      <c r="ALZ119" s="253"/>
      <c r="AMA119" s="253"/>
      <c r="AMB119" s="253"/>
      <c r="AMC119" s="253"/>
      <c r="AMD119" s="253"/>
      <c r="AME119" s="253"/>
      <c r="AMF119" s="253"/>
      <c r="AMG119" s="253"/>
      <c r="AMH119" s="253"/>
      <c r="AMI119" s="253"/>
      <c r="AMJ119" s="253"/>
    </row>
    <row r="120" spans="1:1024" s="252" customFormat="1" ht="11.25">
      <c r="A120" s="269" t="s">
        <v>224</v>
      </c>
      <c r="B120" s="299"/>
      <c r="C120" s="299">
        <f>C43</f>
        <v>0</v>
      </c>
      <c r="D120" s="299">
        <f>D43</f>
        <v>0</v>
      </c>
      <c r="F120" s="253"/>
      <c r="G120" s="253"/>
      <c r="H120" s="253"/>
      <c r="I120" s="253"/>
      <c r="J120" s="253"/>
      <c r="K120" s="253"/>
      <c r="L120" s="253"/>
      <c r="M120" s="253"/>
      <c r="N120" s="253"/>
      <c r="O120" s="253"/>
      <c r="P120" s="253"/>
      <c r="Q120" s="253"/>
      <c r="R120" s="253"/>
      <c r="S120" s="253"/>
      <c r="T120" s="253"/>
      <c r="U120" s="253"/>
      <c r="V120" s="253"/>
      <c r="W120" s="253"/>
      <c r="X120" s="253"/>
      <c r="Y120" s="253"/>
      <c r="Z120" s="253"/>
      <c r="AA120" s="253"/>
      <c r="AB120" s="253"/>
      <c r="AC120" s="253"/>
      <c r="AD120" s="253"/>
      <c r="AE120" s="253"/>
      <c r="AF120" s="253"/>
      <c r="AG120" s="253"/>
      <c r="AH120" s="253"/>
      <c r="AI120" s="253"/>
      <c r="AJ120" s="253"/>
      <c r="AK120" s="253"/>
      <c r="AL120" s="253"/>
      <c r="AM120" s="253"/>
      <c r="AN120" s="253"/>
      <c r="AO120" s="253"/>
      <c r="AP120" s="253"/>
      <c r="AQ120" s="253"/>
      <c r="AR120" s="253"/>
      <c r="AS120" s="253"/>
      <c r="AT120" s="253"/>
      <c r="AU120" s="253"/>
      <c r="AV120" s="253"/>
      <c r="AW120" s="253"/>
      <c r="AX120" s="253"/>
      <c r="AY120" s="253"/>
      <c r="AZ120" s="253"/>
      <c r="BA120" s="253"/>
      <c r="BB120" s="253"/>
      <c r="BC120" s="253"/>
      <c r="BD120" s="253"/>
      <c r="BE120" s="253"/>
      <c r="BF120" s="253"/>
      <c r="BG120" s="253"/>
      <c r="BH120" s="253"/>
      <c r="BI120" s="253"/>
      <c r="BJ120" s="253"/>
      <c r="BK120" s="253"/>
      <c r="BL120" s="253"/>
      <c r="BM120" s="253"/>
      <c r="BN120" s="253"/>
      <c r="BO120" s="253"/>
      <c r="BP120" s="253"/>
      <c r="BQ120" s="253"/>
      <c r="BR120" s="253"/>
      <c r="BS120" s="253"/>
      <c r="BT120" s="253"/>
      <c r="BU120" s="253"/>
      <c r="BV120" s="253"/>
      <c r="BW120" s="253"/>
      <c r="BX120" s="253"/>
      <c r="BY120" s="253"/>
      <c r="BZ120" s="253"/>
      <c r="CA120" s="253"/>
      <c r="CB120" s="253"/>
      <c r="CC120" s="253"/>
      <c r="CD120" s="253"/>
      <c r="CE120" s="253"/>
      <c r="CF120" s="253"/>
      <c r="CG120" s="253"/>
      <c r="CH120" s="253"/>
      <c r="CI120" s="253"/>
      <c r="CJ120" s="253"/>
      <c r="CK120" s="253"/>
      <c r="CL120" s="253"/>
      <c r="CM120" s="253"/>
      <c r="CN120" s="253"/>
      <c r="CO120" s="253"/>
      <c r="CP120" s="253"/>
      <c r="CQ120" s="253"/>
      <c r="CR120" s="253"/>
      <c r="CS120" s="253"/>
      <c r="CT120" s="253"/>
      <c r="CU120" s="253"/>
      <c r="CV120" s="253"/>
      <c r="CW120" s="253"/>
      <c r="CX120" s="253"/>
      <c r="CY120" s="253"/>
      <c r="CZ120" s="253"/>
      <c r="DA120" s="253"/>
      <c r="DB120" s="253"/>
      <c r="DC120" s="253"/>
      <c r="DD120" s="253"/>
      <c r="DE120" s="253"/>
      <c r="DF120" s="253"/>
      <c r="DG120" s="253"/>
      <c r="DH120" s="253"/>
      <c r="DI120" s="253"/>
      <c r="DJ120" s="253"/>
      <c r="DK120" s="253"/>
      <c r="DL120" s="253"/>
      <c r="DM120" s="253"/>
      <c r="DN120" s="253"/>
      <c r="DO120" s="253"/>
      <c r="DP120" s="253"/>
      <c r="DQ120" s="253"/>
      <c r="DR120" s="253"/>
      <c r="DS120" s="253"/>
      <c r="DT120" s="253"/>
      <c r="DU120" s="253"/>
      <c r="DV120" s="253"/>
      <c r="DW120" s="253"/>
      <c r="DX120" s="253"/>
      <c r="DY120" s="253"/>
      <c r="DZ120" s="253"/>
      <c r="EA120" s="253"/>
      <c r="EB120" s="253"/>
      <c r="EC120" s="253"/>
      <c r="ED120" s="253"/>
      <c r="EE120" s="253"/>
      <c r="EF120" s="253"/>
      <c r="EG120" s="253"/>
      <c r="EH120" s="253"/>
      <c r="EI120" s="253"/>
      <c r="EJ120" s="253"/>
      <c r="EK120" s="253"/>
      <c r="EL120" s="253"/>
      <c r="EM120" s="253"/>
      <c r="EN120" s="253"/>
      <c r="EO120" s="253"/>
      <c r="EP120" s="253"/>
      <c r="EQ120" s="253"/>
      <c r="ER120" s="253"/>
      <c r="ES120" s="253"/>
      <c r="ET120" s="253"/>
      <c r="EU120" s="253"/>
      <c r="EV120" s="253"/>
      <c r="EW120" s="253"/>
      <c r="EX120" s="253"/>
      <c r="EY120" s="253"/>
      <c r="EZ120" s="253"/>
      <c r="FA120" s="253"/>
      <c r="FB120" s="253"/>
      <c r="FC120" s="253"/>
      <c r="FD120" s="253"/>
      <c r="FE120" s="253"/>
      <c r="FF120" s="253"/>
      <c r="FG120" s="253"/>
      <c r="FH120" s="253"/>
      <c r="FI120" s="253"/>
      <c r="FJ120" s="253"/>
      <c r="FK120" s="253"/>
      <c r="FL120" s="253"/>
      <c r="FM120" s="253"/>
      <c r="FN120" s="253"/>
      <c r="FO120" s="253"/>
      <c r="FP120" s="253"/>
      <c r="FQ120" s="253"/>
      <c r="FR120" s="253"/>
      <c r="FS120" s="253"/>
      <c r="FT120" s="253"/>
      <c r="FU120" s="253"/>
      <c r="FV120" s="253"/>
      <c r="FW120" s="253"/>
      <c r="FX120" s="253"/>
      <c r="FY120" s="253"/>
      <c r="FZ120" s="253"/>
      <c r="GA120" s="253"/>
      <c r="GB120" s="253"/>
      <c r="GC120" s="253"/>
      <c r="GD120" s="253"/>
      <c r="GE120" s="253"/>
      <c r="GF120" s="253"/>
      <c r="GG120" s="253"/>
      <c r="GH120" s="253"/>
      <c r="GI120" s="253"/>
      <c r="GJ120" s="253"/>
      <c r="GK120" s="253"/>
      <c r="GL120" s="253"/>
      <c r="GM120" s="253"/>
      <c r="GN120" s="253"/>
      <c r="GO120" s="253"/>
      <c r="GP120" s="253"/>
      <c r="GQ120" s="253"/>
      <c r="GR120" s="253"/>
      <c r="GS120" s="253"/>
      <c r="GT120" s="253"/>
      <c r="GU120" s="253"/>
      <c r="GV120" s="253"/>
      <c r="GW120" s="253"/>
      <c r="GX120" s="253"/>
      <c r="GY120" s="253"/>
      <c r="GZ120" s="253"/>
      <c r="HA120" s="253"/>
      <c r="HB120" s="253"/>
      <c r="HC120" s="253"/>
      <c r="HD120" s="253"/>
      <c r="HE120" s="253"/>
      <c r="HF120" s="253"/>
      <c r="HG120" s="253"/>
      <c r="HH120" s="253"/>
      <c r="HI120" s="253"/>
      <c r="HJ120" s="253"/>
      <c r="HK120" s="253"/>
      <c r="HL120" s="253"/>
      <c r="HM120" s="253"/>
      <c r="HN120" s="253"/>
      <c r="HO120" s="253"/>
      <c r="HP120" s="253"/>
      <c r="HQ120" s="253"/>
      <c r="HR120" s="253"/>
      <c r="HS120" s="253"/>
      <c r="HT120" s="253"/>
      <c r="HU120" s="253"/>
      <c r="HV120" s="253"/>
      <c r="HW120" s="253"/>
      <c r="HX120" s="253"/>
      <c r="HY120" s="253"/>
      <c r="HZ120" s="253"/>
      <c r="IA120" s="253"/>
      <c r="IB120" s="253"/>
      <c r="IC120" s="253"/>
      <c r="ID120" s="253"/>
      <c r="IE120" s="253"/>
      <c r="IF120" s="253"/>
      <c r="IG120" s="253"/>
      <c r="IH120" s="253"/>
      <c r="II120" s="253"/>
      <c r="IJ120" s="253"/>
      <c r="IK120" s="253"/>
      <c r="IL120" s="253"/>
      <c r="IM120" s="253"/>
      <c r="IN120" s="253"/>
      <c r="IO120" s="253"/>
      <c r="IP120" s="253"/>
      <c r="IQ120" s="253"/>
      <c r="IR120" s="253"/>
      <c r="IS120" s="253"/>
      <c r="IT120" s="253"/>
      <c r="IU120" s="253"/>
      <c r="IV120" s="253"/>
      <c r="IW120" s="253"/>
      <c r="IX120" s="253"/>
      <c r="IY120" s="253"/>
      <c r="IZ120" s="253"/>
      <c r="JA120" s="253"/>
      <c r="JB120" s="253"/>
      <c r="JC120" s="253"/>
      <c r="JD120" s="253"/>
      <c r="JE120" s="253"/>
      <c r="JF120" s="253"/>
      <c r="JG120" s="253"/>
      <c r="JH120" s="253"/>
      <c r="JI120" s="253"/>
      <c r="JJ120" s="253"/>
      <c r="JK120" s="253"/>
      <c r="JL120" s="253"/>
      <c r="JM120" s="253"/>
      <c r="JN120" s="253"/>
      <c r="JO120" s="253"/>
      <c r="JP120" s="253"/>
      <c r="JQ120" s="253"/>
      <c r="JR120" s="253"/>
      <c r="JS120" s="253"/>
      <c r="JT120" s="253"/>
      <c r="JU120" s="253"/>
      <c r="JV120" s="253"/>
      <c r="JW120" s="253"/>
      <c r="JX120" s="253"/>
      <c r="JY120" s="253"/>
      <c r="JZ120" s="253"/>
      <c r="KA120" s="253"/>
      <c r="KB120" s="253"/>
      <c r="KC120" s="253"/>
      <c r="KD120" s="253"/>
      <c r="KE120" s="253"/>
      <c r="KF120" s="253"/>
      <c r="KG120" s="253"/>
      <c r="KH120" s="253"/>
      <c r="KI120" s="253"/>
      <c r="KJ120" s="253"/>
      <c r="KK120" s="253"/>
      <c r="KL120" s="253"/>
      <c r="KM120" s="253"/>
      <c r="KN120" s="253"/>
      <c r="KO120" s="253"/>
      <c r="KP120" s="253"/>
      <c r="KQ120" s="253"/>
      <c r="KR120" s="253"/>
      <c r="KS120" s="253"/>
      <c r="KT120" s="253"/>
      <c r="KU120" s="253"/>
      <c r="KV120" s="253"/>
      <c r="KW120" s="253"/>
      <c r="KX120" s="253"/>
      <c r="KY120" s="253"/>
      <c r="KZ120" s="253"/>
      <c r="LA120" s="253"/>
      <c r="LB120" s="253"/>
      <c r="LC120" s="253"/>
      <c r="LD120" s="253"/>
      <c r="LE120" s="253"/>
      <c r="LF120" s="253"/>
      <c r="LG120" s="253"/>
      <c r="LH120" s="253"/>
      <c r="LI120" s="253"/>
      <c r="LJ120" s="253"/>
      <c r="LK120" s="253"/>
      <c r="LL120" s="253"/>
      <c r="LM120" s="253"/>
      <c r="LN120" s="253"/>
      <c r="LO120" s="253"/>
      <c r="LP120" s="253"/>
      <c r="LQ120" s="253"/>
      <c r="LR120" s="253"/>
      <c r="LS120" s="253"/>
      <c r="LT120" s="253"/>
      <c r="LU120" s="253"/>
      <c r="LV120" s="253"/>
      <c r="LW120" s="253"/>
      <c r="LX120" s="253"/>
      <c r="LY120" s="253"/>
      <c r="LZ120" s="253"/>
      <c r="MA120" s="253"/>
      <c r="MB120" s="253"/>
      <c r="MC120" s="253"/>
      <c r="MD120" s="253"/>
      <c r="ME120" s="253"/>
      <c r="MF120" s="253"/>
      <c r="MG120" s="253"/>
      <c r="MH120" s="253"/>
      <c r="MI120" s="253"/>
      <c r="MJ120" s="253"/>
      <c r="MK120" s="253"/>
      <c r="ML120" s="253"/>
      <c r="MM120" s="253"/>
      <c r="MN120" s="253"/>
      <c r="MO120" s="253"/>
      <c r="MP120" s="253"/>
      <c r="MQ120" s="253"/>
      <c r="MR120" s="253"/>
      <c r="MS120" s="253"/>
      <c r="MT120" s="253"/>
      <c r="MU120" s="253"/>
      <c r="MV120" s="253"/>
      <c r="MW120" s="253"/>
      <c r="MX120" s="253"/>
      <c r="MY120" s="253"/>
      <c r="MZ120" s="253"/>
      <c r="NA120" s="253"/>
      <c r="NB120" s="253"/>
      <c r="NC120" s="253"/>
      <c r="ND120" s="253"/>
      <c r="NE120" s="253"/>
      <c r="NF120" s="253"/>
      <c r="NG120" s="253"/>
      <c r="NH120" s="253"/>
      <c r="NI120" s="253"/>
      <c r="NJ120" s="253"/>
      <c r="NK120" s="253"/>
      <c r="NL120" s="253"/>
      <c r="NM120" s="253"/>
      <c r="NN120" s="253"/>
      <c r="NO120" s="253"/>
      <c r="NP120" s="253"/>
      <c r="NQ120" s="253"/>
      <c r="NR120" s="253"/>
      <c r="NS120" s="253"/>
      <c r="NT120" s="253"/>
      <c r="NU120" s="253"/>
      <c r="NV120" s="253"/>
      <c r="NW120" s="253"/>
      <c r="NX120" s="253"/>
      <c r="NY120" s="253"/>
      <c r="NZ120" s="253"/>
      <c r="OA120" s="253"/>
      <c r="OB120" s="253"/>
      <c r="OC120" s="253"/>
      <c r="OD120" s="253"/>
      <c r="OE120" s="253"/>
      <c r="OF120" s="253"/>
      <c r="OG120" s="253"/>
      <c r="OH120" s="253"/>
      <c r="OI120" s="253"/>
      <c r="OJ120" s="253"/>
      <c r="OK120" s="253"/>
      <c r="OL120" s="253"/>
      <c r="OM120" s="253"/>
      <c r="ON120" s="253"/>
      <c r="OO120" s="253"/>
      <c r="OP120" s="253"/>
      <c r="OQ120" s="253"/>
      <c r="OR120" s="253"/>
      <c r="OS120" s="253"/>
      <c r="OT120" s="253"/>
      <c r="OU120" s="253"/>
      <c r="OV120" s="253"/>
      <c r="OW120" s="253"/>
      <c r="OX120" s="253"/>
      <c r="OY120" s="253"/>
      <c r="OZ120" s="253"/>
      <c r="PA120" s="253"/>
      <c r="PB120" s="253"/>
      <c r="PC120" s="253"/>
      <c r="PD120" s="253"/>
      <c r="PE120" s="253"/>
      <c r="PF120" s="253"/>
      <c r="PG120" s="253"/>
      <c r="PH120" s="253"/>
      <c r="PI120" s="253"/>
      <c r="PJ120" s="253"/>
      <c r="PK120" s="253"/>
      <c r="PL120" s="253"/>
      <c r="PM120" s="253"/>
      <c r="PN120" s="253"/>
      <c r="PO120" s="253"/>
      <c r="PP120" s="253"/>
      <c r="PQ120" s="253"/>
      <c r="PR120" s="253"/>
      <c r="PS120" s="253"/>
      <c r="PT120" s="253"/>
      <c r="PU120" s="253"/>
      <c r="PV120" s="253"/>
      <c r="PW120" s="253"/>
      <c r="PX120" s="253"/>
      <c r="PY120" s="253"/>
      <c r="PZ120" s="253"/>
      <c r="QA120" s="253"/>
      <c r="QB120" s="253"/>
      <c r="QC120" s="253"/>
      <c r="QD120" s="253"/>
      <c r="QE120" s="253"/>
      <c r="QF120" s="253"/>
      <c r="QG120" s="253"/>
      <c r="QH120" s="253"/>
      <c r="QI120" s="253"/>
      <c r="QJ120" s="253"/>
      <c r="QK120" s="253"/>
      <c r="QL120" s="253"/>
      <c r="QM120" s="253"/>
      <c r="QN120" s="253"/>
      <c r="QO120" s="253"/>
      <c r="QP120" s="253"/>
      <c r="QQ120" s="253"/>
      <c r="QR120" s="253"/>
      <c r="QS120" s="253"/>
      <c r="QT120" s="253"/>
      <c r="QU120" s="253"/>
      <c r="QV120" s="253"/>
      <c r="QW120" s="253"/>
      <c r="QX120" s="253"/>
      <c r="QY120" s="253"/>
      <c r="QZ120" s="253"/>
      <c r="RA120" s="253"/>
      <c r="RB120" s="253"/>
      <c r="RC120" s="253"/>
      <c r="RD120" s="253"/>
      <c r="RE120" s="253"/>
      <c r="RF120" s="253"/>
      <c r="RG120" s="253"/>
      <c r="RH120" s="253"/>
      <c r="RI120" s="253"/>
      <c r="RJ120" s="253"/>
      <c r="RK120" s="253"/>
      <c r="RL120" s="253"/>
      <c r="RM120" s="253"/>
      <c r="RN120" s="253"/>
      <c r="RO120" s="253"/>
      <c r="RP120" s="253"/>
      <c r="RQ120" s="253"/>
      <c r="RR120" s="253"/>
      <c r="RS120" s="253"/>
      <c r="RT120" s="253"/>
      <c r="RU120" s="253"/>
      <c r="RV120" s="253"/>
      <c r="RW120" s="253"/>
      <c r="RX120" s="253"/>
      <c r="RY120" s="253"/>
      <c r="RZ120" s="253"/>
      <c r="SA120" s="253"/>
      <c r="SB120" s="253"/>
      <c r="SC120" s="253"/>
      <c r="SD120" s="253"/>
      <c r="SE120" s="253"/>
      <c r="SF120" s="253"/>
      <c r="SG120" s="253"/>
      <c r="SH120" s="253"/>
      <c r="SI120" s="253"/>
      <c r="SJ120" s="253"/>
      <c r="SK120" s="253"/>
      <c r="SL120" s="253"/>
      <c r="SM120" s="253"/>
      <c r="SN120" s="253"/>
      <c r="SO120" s="253"/>
      <c r="SP120" s="253"/>
      <c r="SQ120" s="253"/>
      <c r="SR120" s="253"/>
      <c r="SS120" s="253"/>
      <c r="ST120" s="253"/>
      <c r="SU120" s="253"/>
      <c r="SV120" s="253"/>
      <c r="SW120" s="253"/>
      <c r="SX120" s="253"/>
      <c r="SY120" s="253"/>
      <c r="SZ120" s="253"/>
      <c r="TA120" s="253"/>
      <c r="TB120" s="253"/>
      <c r="TC120" s="253"/>
      <c r="TD120" s="253"/>
      <c r="TE120" s="253"/>
      <c r="TF120" s="253"/>
      <c r="TG120" s="253"/>
      <c r="TH120" s="253"/>
      <c r="TI120" s="253"/>
      <c r="TJ120" s="253"/>
      <c r="TK120" s="253"/>
      <c r="TL120" s="253"/>
      <c r="TM120" s="253"/>
      <c r="TN120" s="253"/>
      <c r="TO120" s="253"/>
      <c r="TP120" s="253"/>
      <c r="TQ120" s="253"/>
      <c r="TR120" s="253"/>
      <c r="TS120" s="253"/>
      <c r="TT120" s="253"/>
      <c r="TU120" s="253"/>
      <c r="TV120" s="253"/>
      <c r="TW120" s="253"/>
      <c r="TX120" s="253"/>
      <c r="TY120" s="253"/>
      <c r="TZ120" s="253"/>
      <c r="UA120" s="253"/>
      <c r="UB120" s="253"/>
      <c r="UC120" s="253"/>
      <c r="UD120" s="253"/>
      <c r="UE120" s="253"/>
      <c r="UF120" s="253"/>
      <c r="UG120" s="253"/>
      <c r="UH120" s="253"/>
      <c r="UI120" s="253"/>
      <c r="UJ120" s="253"/>
      <c r="UK120" s="253"/>
      <c r="UL120" s="253"/>
      <c r="UM120" s="253"/>
      <c r="UN120" s="253"/>
      <c r="UO120" s="253"/>
      <c r="UP120" s="253"/>
      <c r="UQ120" s="253"/>
      <c r="UR120" s="253"/>
      <c r="US120" s="253"/>
      <c r="UT120" s="253"/>
      <c r="UU120" s="253"/>
      <c r="UV120" s="253"/>
      <c r="UW120" s="253"/>
      <c r="UX120" s="253"/>
      <c r="UY120" s="253"/>
      <c r="UZ120" s="253"/>
      <c r="VA120" s="253"/>
      <c r="VB120" s="253"/>
      <c r="VC120" s="253"/>
      <c r="VD120" s="253"/>
      <c r="VE120" s="253"/>
      <c r="VF120" s="253"/>
      <c r="VG120" s="253"/>
      <c r="VH120" s="253"/>
      <c r="VI120" s="253"/>
      <c r="VJ120" s="253"/>
      <c r="VK120" s="253"/>
      <c r="VL120" s="253"/>
      <c r="VM120" s="253"/>
      <c r="VN120" s="253"/>
      <c r="VO120" s="253"/>
      <c r="VP120" s="253"/>
      <c r="VQ120" s="253"/>
      <c r="VR120" s="253"/>
      <c r="VS120" s="253"/>
      <c r="VT120" s="253"/>
      <c r="VU120" s="253"/>
      <c r="VV120" s="253"/>
      <c r="VW120" s="253"/>
      <c r="VX120" s="253"/>
      <c r="VY120" s="253"/>
      <c r="VZ120" s="253"/>
      <c r="WA120" s="253"/>
      <c r="WB120" s="253"/>
      <c r="WC120" s="253"/>
      <c r="WD120" s="253"/>
      <c r="WE120" s="253"/>
      <c r="WF120" s="253"/>
      <c r="WG120" s="253"/>
      <c r="WH120" s="253"/>
      <c r="WI120" s="253"/>
      <c r="WJ120" s="253"/>
      <c r="WK120" s="253"/>
      <c r="WL120" s="253"/>
      <c r="WM120" s="253"/>
      <c r="WN120" s="253"/>
      <c r="WO120" s="253"/>
      <c r="WP120" s="253"/>
      <c r="WQ120" s="253"/>
      <c r="WR120" s="253"/>
      <c r="WS120" s="253"/>
      <c r="WT120" s="253"/>
      <c r="WU120" s="253"/>
      <c r="WV120" s="253"/>
      <c r="WW120" s="253"/>
      <c r="WX120" s="253"/>
      <c r="WY120" s="253"/>
      <c r="WZ120" s="253"/>
      <c r="XA120" s="253"/>
      <c r="XB120" s="253"/>
      <c r="XC120" s="253"/>
      <c r="XD120" s="253"/>
      <c r="XE120" s="253"/>
      <c r="XF120" s="253"/>
      <c r="XG120" s="253"/>
      <c r="XH120" s="253"/>
      <c r="XI120" s="253"/>
      <c r="XJ120" s="253"/>
      <c r="XK120" s="253"/>
      <c r="XL120" s="253"/>
      <c r="XM120" s="253"/>
      <c r="XN120" s="253"/>
      <c r="XO120" s="253"/>
      <c r="XP120" s="253"/>
      <c r="XQ120" s="253"/>
      <c r="XR120" s="253"/>
      <c r="XS120" s="253"/>
      <c r="XT120" s="253"/>
      <c r="XU120" s="253"/>
      <c r="XV120" s="253"/>
      <c r="XW120" s="253"/>
      <c r="XX120" s="253"/>
      <c r="XY120" s="253"/>
      <c r="XZ120" s="253"/>
      <c r="YA120" s="253"/>
      <c r="YB120" s="253"/>
      <c r="YC120" s="253"/>
      <c r="YD120" s="253"/>
      <c r="YE120" s="253"/>
      <c r="YF120" s="253"/>
      <c r="YG120" s="253"/>
      <c r="YH120" s="253"/>
      <c r="YI120" s="253"/>
      <c r="YJ120" s="253"/>
      <c r="YK120" s="253"/>
      <c r="YL120" s="253"/>
      <c r="YM120" s="253"/>
      <c r="YN120" s="253"/>
      <c r="YO120" s="253"/>
      <c r="YP120" s="253"/>
      <c r="YQ120" s="253"/>
      <c r="YR120" s="253"/>
      <c r="YS120" s="253"/>
      <c r="YT120" s="253"/>
      <c r="YU120" s="253"/>
      <c r="YV120" s="253"/>
      <c r="YW120" s="253"/>
      <c r="YX120" s="253"/>
      <c r="YY120" s="253"/>
      <c r="YZ120" s="253"/>
      <c r="ZA120" s="253"/>
      <c r="ZB120" s="253"/>
      <c r="ZC120" s="253"/>
      <c r="ZD120" s="253"/>
      <c r="ZE120" s="253"/>
      <c r="ZF120" s="253"/>
      <c r="ZG120" s="253"/>
      <c r="ZH120" s="253"/>
      <c r="ZI120" s="253"/>
      <c r="ZJ120" s="253"/>
      <c r="ZK120" s="253"/>
      <c r="ZL120" s="253"/>
      <c r="ZM120" s="253"/>
      <c r="ZN120" s="253"/>
      <c r="ZO120" s="253"/>
      <c r="ZP120" s="253"/>
      <c r="ZQ120" s="253"/>
      <c r="ZR120" s="253"/>
      <c r="ZS120" s="253"/>
      <c r="ZT120" s="253"/>
      <c r="ZU120" s="253"/>
      <c r="ZV120" s="253"/>
      <c r="ZW120" s="253"/>
      <c r="ZX120" s="253"/>
      <c r="ZY120" s="253"/>
      <c r="ZZ120" s="253"/>
      <c r="AAA120" s="253"/>
      <c r="AAB120" s="253"/>
      <c r="AAC120" s="253"/>
      <c r="AAD120" s="253"/>
      <c r="AAE120" s="253"/>
      <c r="AAF120" s="253"/>
      <c r="AAG120" s="253"/>
      <c r="AAH120" s="253"/>
      <c r="AAI120" s="253"/>
      <c r="AAJ120" s="253"/>
      <c r="AAK120" s="253"/>
      <c r="AAL120" s="253"/>
      <c r="AAM120" s="253"/>
      <c r="AAN120" s="253"/>
      <c r="AAO120" s="253"/>
      <c r="AAP120" s="253"/>
      <c r="AAQ120" s="253"/>
      <c r="AAR120" s="253"/>
      <c r="AAS120" s="253"/>
      <c r="AAT120" s="253"/>
      <c r="AAU120" s="253"/>
      <c r="AAV120" s="253"/>
      <c r="AAW120" s="253"/>
      <c r="AAX120" s="253"/>
      <c r="AAY120" s="253"/>
      <c r="AAZ120" s="253"/>
      <c r="ABA120" s="253"/>
      <c r="ABB120" s="253"/>
      <c r="ABC120" s="253"/>
      <c r="ABD120" s="253"/>
      <c r="ABE120" s="253"/>
      <c r="ABF120" s="253"/>
      <c r="ABG120" s="253"/>
      <c r="ABH120" s="253"/>
      <c r="ABI120" s="253"/>
      <c r="ABJ120" s="253"/>
      <c r="ABK120" s="253"/>
      <c r="ABL120" s="253"/>
      <c r="ABM120" s="253"/>
      <c r="ABN120" s="253"/>
      <c r="ABO120" s="253"/>
      <c r="ABP120" s="253"/>
      <c r="ABQ120" s="253"/>
      <c r="ABR120" s="253"/>
      <c r="ABS120" s="253"/>
      <c r="ABT120" s="253"/>
      <c r="ABU120" s="253"/>
      <c r="ABV120" s="253"/>
      <c r="ABW120" s="253"/>
      <c r="ABX120" s="253"/>
      <c r="ABY120" s="253"/>
      <c r="ABZ120" s="253"/>
      <c r="ACA120" s="253"/>
      <c r="ACB120" s="253"/>
      <c r="ACC120" s="253"/>
      <c r="ACD120" s="253"/>
      <c r="ACE120" s="253"/>
      <c r="ACF120" s="253"/>
      <c r="ACG120" s="253"/>
      <c r="ACH120" s="253"/>
      <c r="ACI120" s="253"/>
      <c r="ACJ120" s="253"/>
      <c r="ACK120" s="253"/>
      <c r="ACL120" s="253"/>
      <c r="ACM120" s="253"/>
      <c r="ACN120" s="253"/>
      <c r="ACO120" s="253"/>
      <c r="ACP120" s="253"/>
      <c r="ACQ120" s="253"/>
      <c r="ACR120" s="253"/>
      <c r="ACS120" s="253"/>
      <c r="ACT120" s="253"/>
      <c r="ACU120" s="253"/>
      <c r="ACV120" s="253"/>
      <c r="ACW120" s="253"/>
      <c r="ACX120" s="253"/>
      <c r="ACY120" s="253"/>
      <c r="ACZ120" s="253"/>
      <c r="ADA120" s="253"/>
      <c r="ADB120" s="253"/>
      <c r="ADC120" s="253"/>
      <c r="ADD120" s="253"/>
      <c r="ADE120" s="253"/>
      <c r="ADF120" s="253"/>
      <c r="ADG120" s="253"/>
      <c r="ADH120" s="253"/>
      <c r="ADI120" s="253"/>
      <c r="ADJ120" s="253"/>
      <c r="ADK120" s="253"/>
      <c r="ADL120" s="253"/>
      <c r="ADM120" s="253"/>
      <c r="ADN120" s="253"/>
      <c r="ADO120" s="253"/>
      <c r="ADP120" s="253"/>
      <c r="ADQ120" s="253"/>
      <c r="ADR120" s="253"/>
      <c r="ADS120" s="253"/>
      <c r="ADT120" s="253"/>
      <c r="ADU120" s="253"/>
      <c r="ADV120" s="253"/>
      <c r="ADW120" s="253"/>
      <c r="ADX120" s="253"/>
      <c r="ADY120" s="253"/>
      <c r="ADZ120" s="253"/>
      <c r="AEA120" s="253"/>
      <c r="AEB120" s="253"/>
      <c r="AEC120" s="253"/>
      <c r="AED120" s="253"/>
      <c r="AEE120" s="253"/>
      <c r="AEF120" s="253"/>
      <c r="AEG120" s="253"/>
      <c r="AEH120" s="253"/>
      <c r="AEI120" s="253"/>
      <c r="AEJ120" s="253"/>
      <c r="AEK120" s="253"/>
      <c r="AEL120" s="253"/>
      <c r="AEM120" s="253"/>
      <c r="AEN120" s="253"/>
      <c r="AEO120" s="253"/>
      <c r="AEP120" s="253"/>
      <c r="AEQ120" s="253"/>
      <c r="AER120" s="253"/>
      <c r="AES120" s="253"/>
      <c r="AET120" s="253"/>
      <c r="AEU120" s="253"/>
      <c r="AEV120" s="253"/>
      <c r="AEW120" s="253"/>
      <c r="AEX120" s="253"/>
      <c r="AEY120" s="253"/>
      <c r="AEZ120" s="253"/>
      <c r="AFA120" s="253"/>
      <c r="AFB120" s="253"/>
      <c r="AFC120" s="253"/>
      <c r="AFD120" s="253"/>
      <c r="AFE120" s="253"/>
      <c r="AFF120" s="253"/>
      <c r="AFG120" s="253"/>
      <c r="AFH120" s="253"/>
      <c r="AFI120" s="253"/>
      <c r="AFJ120" s="253"/>
      <c r="AFK120" s="253"/>
      <c r="AFL120" s="253"/>
      <c r="AFM120" s="253"/>
      <c r="AFN120" s="253"/>
      <c r="AFO120" s="253"/>
      <c r="AFP120" s="253"/>
      <c r="AFQ120" s="253"/>
      <c r="AFR120" s="253"/>
      <c r="AFS120" s="253"/>
      <c r="AFT120" s="253"/>
      <c r="AFU120" s="253"/>
      <c r="AFV120" s="253"/>
      <c r="AFW120" s="253"/>
      <c r="AFX120" s="253"/>
      <c r="AFY120" s="253"/>
      <c r="AFZ120" s="253"/>
      <c r="AGA120" s="253"/>
      <c r="AGB120" s="253"/>
      <c r="AGC120" s="253"/>
      <c r="AGD120" s="253"/>
      <c r="AGE120" s="253"/>
      <c r="AGF120" s="253"/>
      <c r="AGG120" s="253"/>
      <c r="AGH120" s="253"/>
      <c r="AGI120" s="253"/>
      <c r="AGJ120" s="253"/>
      <c r="AGK120" s="253"/>
      <c r="AGL120" s="253"/>
      <c r="AGM120" s="253"/>
      <c r="AGN120" s="253"/>
      <c r="AGO120" s="253"/>
      <c r="AGP120" s="253"/>
      <c r="AGQ120" s="253"/>
      <c r="AGR120" s="253"/>
      <c r="AGS120" s="253"/>
      <c r="AGT120" s="253"/>
      <c r="AGU120" s="253"/>
      <c r="AGV120" s="253"/>
      <c r="AGW120" s="253"/>
      <c r="AGX120" s="253"/>
      <c r="AGY120" s="253"/>
      <c r="AGZ120" s="253"/>
      <c r="AHA120" s="253"/>
      <c r="AHB120" s="253"/>
      <c r="AHC120" s="253"/>
      <c r="AHD120" s="253"/>
      <c r="AHE120" s="253"/>
      <c r="AHF120" s="253"/>
      <c r="AHG120" s="253"/>
      <c r="AHH120" s="253"/>
      <c r="AHI120" s="253"/>
      <c r="AHJ120" s="253"/>
      <c r="AHK120" s="253"/>
      <c r="AHL120" s="253"/>
      <c r="AHM120" s="253"/>
      <c r="AHN120" s="253"/>
      <c r="AHO120" s="253"/>
      <c r="AHP120" s="253"/>
      <c r="AHQ120" s="253"/>
      <c r="AHR120" s="253"/>
      <c r="AHS120" s="253"/>
      <c r="AHT120" s="253"/>
      <c r="AHU120" s="253"/>
      <c r="AHV120" s="253"/>
      <c r="AHW120" s="253"/>
      <c r="AHX120" s="253"/>
      <c r="AHY120" s="253"/>
      <c r="AHZ120" s="253"/>
      <c r="AIA120" s="253"/>
      <c r="AIB120" s="253"/>
      <c r="AIC120" s="253"/>
      <c r="AID120" s="253"/>
      <c r="AIE120" s="253"/>
      <c r="AIF120" s="253"/>
      <c r="AIG120" s="253"/>
      <c r="AIH120" s="253"/>
      <c r="AII120" s="253"/>
      <c r="AIJ120" s="253"/>
      <c r="AIK120" s="253"/>
      <c r="AIL120" s="253"/>
      <c r="AIM120" s="253"/>
      <c r="AIN120" s="253"/>
      <c r="AIO120" s="253"/>
      <c r="AIP120" s="253"/>
      <c r="AIQ120" s="253"/>
      <c r="AIR120" s="253"/>
      <c r="AIS120" s="253"/>
      <c r="AIT120" s="253"/>
      <c r="AIU120" s="253"/>
      <c r="AIV120" s="253"/>
      <c r="AIW120" s="253"/>
      <c r="AIX120" s="253"/>
      <c r="AIY120" s="253"/>
      <c r="AIZ120" s="253"/>
      <c r="AJA120" s="253"/>
      <c r="AJB120" s="253"/>
      <c r="AJC120" s="253"/>
      <c r="AJD120" s="253"/>
      <c r="AJE120" s="253"/>
      <c r="AJF120" s="253"/>
      <c r="AJG120" s="253"/>
      <c r="AJH120" s="253"/>
      <c r="AJI120" s="253"/>
      <c r="AJJ120" s="253"/>
      <c r="AJK120" s="253"/>
      <c r="AJL120" s="253"/>
      <c r="AJM120" s="253"/>
      <c r="AJN120" s="253"/>
      <c r="AJO120" s="253"/>
      <c r="AJP120" s="253"/>
      <c r="AJQ120" s="253"/>
      <c r="AJR120" s="253"/>
      <c r="AJS120" s="253"/>
      <c r="AJT120" s="253"/>
      <c r="AJU120" s="253"/>
      <c r="AJV120" s="253"/>
      <c r="AJW120" s="253"/>
      <c r="AJX120" s="253"/>
      <c r="AJY120" s="253"/>
      <c r="AJZ120" s="253"/>
      <c r="AKA120" s="253"/>
      <c r="AKB120" s="253"/>
      <c r="AKC120" s="253"/>
      <c r="AKD120" s="253"/>
      <c r="AKE120" s="253"/>
      <c r="AKF120" s="253"/>
      <c r="AKG120" s="253"/>
      <c r="AKH120" s="253"/>
      <c r="AKI120" s="253"/>
      <c r="AKJ120" s="253"/>
      <c r="AKK120" s="253"/>
      <c r="AKL120" s="253"/>
      <c r="AKM120" s="253"/>
      <c r="AKN120" s="253"/>
      <c r="AKO120" s="253"/>
      <c r="AKP120" s="253"/>
      <c r="AKQ120" s="253"/>
      <c r="AKR120" s="253"/>
      <c r="AKS120" s="253"/>
      <c r="AKT120" s="253"/>
      <c r="AKU120" s="253"/>
      <c r="AKV120" s="253"/>
      <c r="AKW120" s="253"/>
      <c r="AKX120" s="253"/>
      <c r="AKY120" s="253"/>
      <c r="AKZ120" s="253"/>
      <c r="ALA120" s="253"/>
      <c r="ALB120" s="253"/>
      <c r="ALC120" s="253"/>
      <c r="ALD120" s="253"/>
      <c r="ALE120" s="253"/>
      <c r="ALF120" s="253"/>
      <c r="ALG120" s="253"/>
      <c r="ALH120" s="253"/>
      <c r="ALI120" s="253"/>
      <c r="ALJ120" s="253"/>
      <c r="ALK120" s="253"/>
      <c r="ALL120" s="253"/>
      <c r="ALM120" s="253"/>
      <c r="ALN120" s="253"/>
      <c r="ALO120" s="253"/>
      <c r="ALP120" s="253"/>
      <c r="ALQ120" s="253"/>
      <c r="ALR120" s="253"/>
      <c r="ALS120" s="253"/>
      <c r="ALT120" s="253"/>
      <c r="ALU120" s="253"/>
      <c r="ALV120" s="253"/>
      <c r="ALW120" s="253"/>
      <c r="ALX120" s="253"/>
      <c r="ALY120" s="253"/>
      <c r="ALZ120" s="253"/>
      <c r="AMA120" s="253"/>
      <c r="AMB120" s="253"/>
      <c r="AMC120" s="253"/>
      <c r="AMD120" s="253"/>
      <c r="AME120" s="253"/>
      <c r="AMF120" s="253"/>
      <c r="AMG120" s="253"/>
      <c r="AMH120" s="253"/>
      <c r="AMI120" s="253"/>
      <c r="AMJ120" s="253"/>
    </row>
    <row r="121" spans="1:1024" s="252" customFormat="1" ht="11.25">
      <c r="A121" s="269" t="s">
        <v>225</v>
      </c>
      <c r="B121" s="299"/>
      <c r="C121" s="299">
        <f>C34</f>
        <v>0</v>
      </c>
      <c r="D121" s="299">
        <f>D34</f>
        <v>0</v>
      </c>
      <c r="F121" s="253"/>
      <c r="G121" s="253"/>
      <c r="H121" s="253"/>
      <c r="I121" s="253"/>
      <c r="J121" s="253"/>
      <c r="K121" s="253"/>
      <c r="L121" s="253"/>
      <c r="M121" s="253"/>
      <c r="N121" s="253"/>
      <c r="O121" s="253"/>
      <c r="P121" s="253"/>
      <c r="Q121" s="253"/>
      <c r="R121" s="253"/>
      <c r="S121" s="253"/>
      <c r="T121" s="253"/>
      <c r="U121" s="253"/>
      <c r="V121" s="253"/>
      <c r="W121" s="253"/>
      <c r="X121" s="253"/>
      <c r="Y121" s="253"/>
      <c r="Z121" s="253"/>
      <c r="AA121" s="253"/>
      <c r="AB121" s="253"/>
      <c r="AC121" s="253"/>
      <c r="AD121" s="253"/>
      <c r="AE121" s="253"/>
      <c r="AF121" s="253"/>
      <c r="AG121" s="253"/>
      <c r="AH121" s="253"/>
      <c r="AI121" s="253"/>
      <c r="AJ121" s="253"/>
      <c r="AK121" s="253"/>
      <c r="AL121" s="253"/>
      <c r="AM121" s="253"/>
      <c r="AN121" s="253"/>
      <c r="AO121" s="253"/>
      <c r="AP121" s="253"/>
      <c r="AQ121" s="253"/>
      <c r="AR121" s="253"/>
      <c r="AS121" s="253"/>
      <c r="AT121" s="253"/>
      <c r="AU121" s="253"/>
      <c r="AV121" s="253"/>
      <c r="AW121" s="253"/>
      <c r="AX121" s="253"/>
      <c r="AY121" s="253"/>
      <c r="AZ121" s="253"/>
      <c r="BA121" s="253"/>
      <c r="BB121" s="253"/>
      <c r="BC121" s="253"/>
      <c r="BD121" s="253"/>
      <c r="BE121" s="253"/>
      <c r="BF121" s="253"/>
      <c r="BG121" s="253"/>
      <c r="BH121" s="253"/>
      <c r="BI121" s="253"/>
      <c r="BJ121" s="253"/>
      <c r="BK121" s="253"/>
      <c r="BL121" s="253"/>
      <c r="BM121" s="253"/>
      <c r="BN121" s="253"/>
      <c r="BO121" s="253"/>
      <c r="BP121" s="253"/>
      <c r="BQ121" s="253"/>
      <c r="BR121" s="253"/>
      <c r="BS121" s="253"/>
      <c r="BT121" s="253"/>
      <c r="BU121" s="253"/>
      <c r="BV121" s="253"/>
      <c r="BW121" s="253"/>
      <c r="BX121" s="253"/>
      <c r="BY121" s="253"/>
      <c r="BZ121" s="253"/>
      <c r="CA121" s="253"/>
      <c r="CB121" s="253"/>
      <c r="CC121" s="253"/>
      <c r="CD121" s="253"/>
      <c r="CE121" s="253"/>
      <c r="CF121" s="253"/>
      <c r="CG121" s="253"/>
      <c r="CH121" s="253"/>
      <c r="CI121" s="253"/>
      <c r="CJ121" s="253"/>
      <c r="CK121" s="253"/>
      <c r="CL121" s="253"/>
      <c r="CM121" s="253"/>
      <c r="CN121" s="253"/>
      <c r="CO121" s="253"/>
      <c r="CP121" s="253"/>
      <c r="CQ121" s="253"/>
      <c r="CR121" s="253"/>
      <c r="CS121" s="253"/>
      <c r="CT121" s="253"/>
      <c r="CU121" s="253"/>
      <c r="CV121" s="253"/>
      <c r="CW121" s="253"/>
      <c r="CX121" s="253"/>
      <c r="CY121" s="253"/>
      <c r="CZ121" s="253"/>
      <c r="DA121" s="253"/>
      <c r="DB121" s="253"/>
      <c r="DC121" s="253"/>
      <c r="DD121" s="253"/>
      <c r="DE121" s="253"/>
      <c r="DF121" s="253"/>
      <c r="DG121" s="253"/>
      <c r="DH121" s="253"/>
      <c r="DI121" s="253"/>
      <c r="DJ121" s="253"/>
      <c r="DK121" s="253"/>
      <c r="DL121" s="253"/>
      <c r="DM121" s="253"/>
      <c r="DN121" s="253"/>
      <c r="DO121" s="253"/>
      <c r="DP121" s="253"/>
      <c r="DQ121" s="253"/>
      <c r="DR121" s="253"/>
      <c r="DS121" s="253"/>
      <c r="DT121" s="253"/>
      <c r="DU121" s="253"/>
      <c r="DV121" s="253"/>
      <c r="DW121" s="253"/>
      <c r="DX121" s="253"/>
      <c r="DY121" s="253"/>
      <c r="DZ121" s="253"/>
      <c r="EA121" s="253"/>
      <c r="EB121" s="253"/>
      <c r="EC121" s="253"/>
      <c r="ED121" s="253"/>
      <c r="EE121" s="253"/>
      <c r="EF121" s="253"/>
      <c r="EG121" s="253"/>
      <c r="EH121" s="253"/>
      <c r="EI121" s="253"/>
      <c r="EJ121" s="253"/>
      <c r="EK121" s="253"/>
      <c r="EL121" s="253"/>
      <c r="EM121" s="253"/>
      <c r="EN121" s="253"/>
      <c r="EO121" s="253"/>
      <c r="EP121" s="253"/>
      <c r="EQ121" s="253"/>
      <c r="ER121" s="253"/>
      <c r="ES121" s="253"/>
      <c r="ET121" s="253"/>
      <c r="EU121" s="253"/>
      <c r="EV121" s="253"/>
      <c r="EW121" s="253"/>
      <c r="EX121" s="253"/>
      <c r="EY121" s="253"/>
      <c r="EZ121" s="253"/>
      <c r="FA121" s="253"/>
      <c r="FB121" s="253"/>
      <c r="FC121" s="253"/>
      <c r="FD121" s="253"/>
      <c r="FE121" s="253"/>
      <c r="FF121" s="253"/>
      <c r="FG121" s="253"/>
      <c r="FH121" s="253"/>
      <c r="FI121" s="253"/>
      <c r="FJ121" s="253"/>
      <c r="FK121" s="253"/>
      <c r="FL121" s="253"/>
      <c r="FM121" s="253"/>
      <c r="FN121" s="253"/>
      <c r="FO121" s="253"/>
      <c r="FP121" s="253"/>
      <c r="FQ121" s="253"/>
      <c r="FR121" s="253"/>
      <c r="FS121" s="253"/>
      <c r="FT121" s="253"/>
      <c r="FU121" s="253"/>
      <c r="FV121" s="253"/>
      <c r="FW121" s="253"/>
      <c r="FX121" s="253"/>
      <c r="FY121" s="253"/>
      <c r="FZ121" s="253"/>
      <c r="GA121" s="253"/>
      <c r="GB121" s="253"/>
      <c r="GC121" s="253"/>
      <c r="GD121" s="253"/>
      <c r="GE121" s="253"/>
      <c r="GF121" s="253"/>
      <c r="GG121" s="253"/>
      <c r="GH121" s="253"/>
      <c r="GI121" s="253"/>
      <c r="GJ121" s="253"/>
      <c r="GK121" s="253"/>
      <c r="GL121" s="253"/>
      <c r="GM121" s="253"/>
      <c r="GN121" s="253"/>
      <c r="GO121" s="253"/>
      <c r="GP121" s="253"/>
      <c r="GQ121" s="253"/>
      <c r="GR121" s="253"/>
      <c r="GS121" s="253"/>
      <c r="GT121" s="253"/>
      <c r="GU121" s="253"/>
      <c r="GV121" s="253"/>
      <c r="GW121" s="253"/>
      <c r="GX121" s="253"/>
      <c r="GY121" s="253"/>
      <c r="GZ121" s="253"/>
      <c r="HA121" s="253"/>
      <c r="HB121" s="253"/>
      <c r="HC121" s="253"/>
      <c r="HD121" s="253"/>
      <c r="HE121" s="253"/>
      <c r="HF121" s="253"/>
      <c r="HG121" s="253"/>
      <c r="HH121" s="253"/>
      <c r="HI121" s="253"/>
      <c r="HJ121" s="253"/>
      <c r="HK121" s="253"/>
      <c r="HL121" s="253"/>
      <c r="HM121" s="253"/>
      <c r="HN121" s="253"/>
      <c r="HO121" s="253"/>
      <c r="HP121" s="253"/>
      <c r="HQ121" s="253"/>
      <c r="HR121" s="253"/>
      <c r="HS121" s="253"/>
      <c r="HT121" s="253"/>
      <c r="HU121" s="253"/>
      <c r="HV121" s="253"/>
      <c r="HW121" s="253"/>
      <c r="HX121" s="253"/>
      <c r="HY121" s="253"/>
      <c r="HZ121" s="253"/>
      <c r="IA121" s="253"/>
      <c r="IB121" s="253"/>
      <c r="IC121" s="253"/>
      <c r="ID121" s="253"/>
      <c r="IE121" s="253"/>
      <c r="IF121" s="253"/>
      <c r="IG121" s="253"/>
      <c r="IH121" s="253"/>
      <c r="II121" s="253"/>
      <c r="IJ121" s="253"/>
      <c r="IK121" s="253"/>
      <c r="IL121" s="253"/>
      <c r="IM121" s="253"/>
      <c r="IN121" s="253"/>
      <c r="IO121" s="253"/>
      <c r="IP121" s="253"/>
      <c r="IQ121" s="253"/>
      <c r="IR121" s="253"/>
      <c r="IS121" s="253"/>
      <c r="IT121" s="253"/>
      <c r="IU121" s="253"/>
      <c r="IV121" s="253"/>
      <c r="IW121" s="253"/>
      <c r="IX121" s="253"/>
      <c r="IY121" s="253"/>
      <c r="IZ121" s="253"/>
      <c r="JA121" s="253"/>
      <c r="JB121" s="253"/>
      <c r="JC121" s="253"/>
      <c r="JD121" s="253"/>
      <c r="JE121" s="253"/>
      <c r="JF121" s="253"/>
      <c r="JG121" s="253"/>
      <c r="JH121" s="253"/>
      <c r="JI121" s="253"/>
      <c r="JJ121" s="253"/>
      <c r="JK121" s="253"/>
      <c r="JL121" s="253"/>
      <c r="JM121" s="253"/>
      <c r="JN121" s="253"/>
      <c r="JO121" s="253"/>
      <c r="JP121" s="253"/>
      <c r="JQ121" s="253"/>
      <c r="JR121" s="253"/>
      <c r="JS121" s="253"/>
      <c r="JT121" s="253"/>
      <c r="JU121" s="253"/>
      <c r="JV121" s="253"/>
      <c r="JW121" s="253"/>
      <c r="JX121" s="253"/>
      <c r="JY121" s="253"/>
      <c r="JZ121" s="253"/>
      <c r="KA121" s="253"/>
      <c r="KB121" s="253"/>
      <c r="KC121" s="253"/>
      <c r="KD121" s="253"/>
      <c r="KE121" s="253"/>
      <c r="KF121" s="253"/>
      <c r="KG121" s="253"/>
      <c r="KH121" s="253"/>
      <c r="KI121" s="253"/>
      <c r="KJ121" s="253"/>
      <c r="KK121" s="253"/>
      <c r="KL121" s="253"/>
      <c r="KM121" s="253"/>
      <c r="KN121" s="253"/>
      <c r="KO121" s="253"/>
      <c r="KP121" s="253"/>
      <c r="KQ121" s="253"/>
      <c r="KR121" s="253"/>
      <c r="KS121" s="253"/>
      <c r="KT121" s="253"/>
      <c r="KU121" s="253"/>
      <c r="KV121" s="253"/>
      <c r="KW121" s="253"/>
      <c r="KX121" s="253"/>
      <c r="KY121" s="253"/>
      <c r="KZ121" s="253"/>
      <c r="LA121" s="253"/>
      <c r="LB121" s="253"/>
      <c r="LC121" s="253"/>
      <c r="LD121" s="253"/>
      <c r="LE121" s="253"/>
      <c r="LF121" s="253"/>
      <c r="LG121" s="253"/>
      <c r="LH121" s="253"/>
      <c r="LI121" s="253"/>
      <c r="LJ121" s="253"/>
      <c r="LK121" s="253"/>
      <c r="LL121" s="253"/>
      <c r="LM121" s="253"/>
      <c r="LN121" s="253"/>
      <c r="LO121" s="253"/>
      <c r="LP121" s="253"/>
      <c r="LQ121" s="253"/>
      <c r="LR121" s="253"/>
      <c r="LS121" s="253"/>
      <c r="LT121" s="253"/>
      <c r="LU121" s="253"/>
      <c r="LV121" s="253"/>
      <c r="LW121" s="253"/>
      <c r="LX121" s="253"/>
      <c r="LY121" s="253"/>
      <c r="LZ121" s="253"/>
      <c r="MA121" s="253"/>
      <c r="MB121" s="253"/>
      <c r="MC121" s="253"/>
      <c r="MD121" s="253"/>
      <c r="ME121" s="253"/>
      <c r="MF121" s="253"/>
      <c r="MG121" s="253"/>
      <c r="MH121" s="253"/>
      <c r="MI121" s="253"/>
      <c r="MJ121" s="253"/>
      <c r="MK121" s="253"/>
      <c r="ML121" s="253"/>
      <c r="MM121" s="253"/>
      <c r="MN121" s="253"/>
      <c r="MO121" s="253"/>
      <c r="MP121" s="253"/>
      <c r="MQ121" s="253"/>
      <c r="MR121" s="253"/>
      <c r="MS121" s="253"/>
      <c r="MT121" s="253"/>
      <c r="MU121" s="253"/>
      <c r="MV121" s="253"/>
      <c r="MW121" s="253"/>
      <c r="MX121" s="253"/>
      <c r="MY121" s="253"/>
      <c r="MZ121" s="253"/>
      <c r="NA121" s="253"/>
      <c r="NB121" s="253"/>
      <c r="NC121" s="253"/>
      <c r="ND121" s="253"/>
      <c r="NE121" s="253"/>
      <c r="NF121" s="253"/>
      <c r="NG121" s="253"/>
      <c r="NH121" s="253"/>
      <c r="NI121" s="253"/>
      <c r="NJ121" s="253"/>
      <c r="NK121" s="253"/>
      <c r="NL121" s="253"/>
      <c r="NM121" s="253"/>
      <c r="NN121" s="253"/>
      <c r="NO121" s="253"/>
      <c r="NP121" s="253"/>
      <c r="NQ121" s="253"/>
      <c r="NR121" s="253"/>
      <c r="NS121" s="253"/>
      <c r="NT121" s="253"/>
      <c r="NU121" s="253"/>
      <c r="NV121" s="253"/>
      <c r="NW121" s="253"/>
      <c r="NX121" s="253"/>
      <c r="NY121" s="253"/>
      <c r="NZ121" s="253"/>
      <c r="OA121" s="253"/>
      <c r="OB121" s="253"/>
      <c r="OC121" s="253"/>
      <c r="OD121" s="253"/>
      <c r="OE121" s="253"/>
      <c r="OF121" s="253"/>
      <c r="OG121" s="253"/>
      <c r="OH121" s="253"/>
      <c r="OI121" s="253"/>
      <c r="OJ121" s="253"/>
      <c r="OK121" s="253"/>
      <c r="OL121" s="253"/>
      <c r="OM121" s="253"/>
      <c r="ON121" s="253"/>
      <c r="OO121" s="253"/>
      <c r="OP121" s="253"/>
      <c r="OQ121" s="253"/>
      <c r="OR121" s="253"/>
      <c r="OS121" s="253"/>
      <c r="OT121" s="253"/>
      <c r="OU121" s="253"/>
      <c r="OV121" s="253"/>
      <c r="OW121" s="253"/>
      <c r="OX121" s="253"/>
      <c r="OY121" s="253"/>
      <c r="OZ121" s="253"/>
      <c r="PA121" s="253"/>
      <c r="PB121" s="253"/>
      <c r="PC121" s="253"/>
      <c r="PD121" s="253"/>
      <c r="PE121" s="253"/>
      <c r="PF121" s="253"/>
      <c r="PG121" s="253"/>
      <c r="PH121" s="253"/>
      <c r="PI121" s="253"/>
      <c r="PJ121" s="253"/>
      <c r="PK121" s="253"/>
      <c r="PL121" s="253"/>
      <c r="PM121" s="253"/>
      <c r="PN121" s="253"/>
      <c r="PO121" s="253"/>
      <c r="PP121" s="253"/>
      <c r="PQ121" s="253"/>
      <c r="PR121" s="253"/>
      <c r="PS121" s="253"/>
      <c r="PT121" s="253"/>
      <c r="PU121" s="253"/>
      <c r="PV121" s="253"/>
      <c r="PW121" s="253"/>
      <c r="PX121" s="253"/>
      <c r="PY121" s="253"/>
      <c r="PZ121" s="253"/>
      <c r="QA121" s="253"/>
      <c r="QB121" s="253"/>
      <c r="QC121" s="253"/>
      <c r="QD121" s="253"/>
      <c r="QE121" s="253"/>
      <c r="QF121" s="253"/>
      <c r="QG121" s="253"/>
      <c r="QH121" s="253"/>
      <c r="QI121" s="253"/>
      <c r="QJ121" s="253"/>
      <c r="QK121" s="253"/>
      <c r="QL121" s="253"/>
      <c r="QM121" s="253"/>
      <c r="QN121" s="253"/>
      <c r="QO121" s="253"/>
      <c r="QP121" s="253"/>
      <c r="QQ121" s="253"/>
      <c r="QR121" s="253"/>
      <c r="QS121" s="253"/>
      <c r="QT121" s="253"/>
      <c r="QU121" s="253"/>
      <c r="QV121" s="253"/>
      <c r="QW121" s="253"/>
      <c r="QX121" s="253"/>
      <c r="QY121" s="253"/>
      <c r="QZ121" s="253"/>
      <c r="RA121" s="253"/>
      <c r="RB121" s="253"/>
      <c r="RC121" s="253"/>
      <c r="RD121" s="253"/>
      <c r="RE121" s="253"/>
      <c r="RF121" s="253"/>
      <c r="RG121" s="253"/>
      <c r="RH121" s="253"/>
      <c r="RI121" s="253"/>
      <c r="RJ121" s="253"/>
      <c r="RK121" s="253"/>
      <c r="RL121" s="253"/>
      <c r="RM121" s="253"/>
      <c r="RN121" s="253"/>
      <c r="RO121" s="253"/>
      <c r="RP121" s="253"/>
      <c r="RQ121" s="253"/>
      <c r="RR121" s="253"/>
      <c r="RS121" s="253"/>
      <c r="RT121" s="253"/>
      <c r="RU121" s="253"/>
      <c r="RV121" s="253"/>
      <c r="RW121" s="253"/>
      <c r="RX121" s="253"/>
      <c r="RY121" s="253"/>
      <c r="RZ121" s="253"/>
      <c r="SA121" s="253"/>
      <c r="SB121" s="253"/>
      <c r="SC121" s="253"/>
      <c r="SD121" s="253"/>
      <c r="SE121" s="253"/>
      <c r="SF121" s="253"/>
      <c r="SG121" s="253"/>
      <c r="SH121" s="253"/>
      <c r="SI121" s="253"/>
      <c r="SJ121" s="253"/>
      <c r="SK121" s="253"/>
      <c r="SL121" s="253"/>
      <c r="SM121" s="253"/>
      <c r="SN121" s="253"/>
      <c r="SO121" s="253"/>
      <c r="SP121" s="253"/>
      <c r="SQ121" s="253"/>
      <c r="SR121" s="253"/>
      <c r="SS121" s="253"/>
      <c r="ST121" s="253"/>
      <c r="SU121" s="253"/>
      <c r="SV121" s="253"/>
      <c r="SW121" s="253"/>
      <c r="SX121" s="253"/>
      <c r="SY121" s="253"/>
      <c r="SZ121" s="253"/>
      <c r="TA121" s="253"/>
      <c r="TB121" s="253"/>
      <c r="TC121" s="253"/>
      <c r="TD121" s="253"/>
      <c r="TE121" s="253"/>
      <c r="TF121" s="253"/>
      <c r="TG121" s="253"/>
      <c r="TH121" s="253"/>
      <c r="TI121" s="253"/>
      <c r="TJ121" s="253"/>
      <c r="TK121" s="253"/>
      <c r="TL121" s="253"/>
      <c r="TM121" s="253"/>
      <c r="TN121" s="253"/>
      <c r="TO121" s="253"/>
      <c r="TP121" s="253"/>
      <c r="TQ121" s="253"/>
      <c r="TR121" s="253"/>
      <c r="TS121" s="253"/>
      <c r="TT121" s="253"/>
      <c r="TU121" s="253"/>
      <c r="TV121" s="253"/>
      <c r="TW121" s="253"/>
      <c r="TX121" s="253"/>
      <c r="TY121" s="253"/>
      <c r="TZ121" s="253"/>
      <c r="UA121" s="253"/>
      <c r="UB121" s="253"/>
      <c r="UC121" s="253"/>
      <c r="UD121" s="253"/>
      <c r="UE121" s="253"/>
      <c r="UF121" s="253"/>
      <c r="UG121" s="253"/>
      <c r="UH121" s="253"/>
      <c r="UI121" s="253"/>
      <c r="UJ121" s="253"/>
      <c r="UK121" s="253"/>
      <c r="UL121" s="253"/>
      <c r="UM121" s="253"/>
      <c r="UN121" s="253"/>
      <c r="UO121" s="253"/>
      <c r="UP121" s="253"/>
      <c r="UQ121" s="253"/>
      <c r="UR121" s="253"/>
      <c r="US121" s="253"/>
      <c r="UT121" s="253"/>
      <c r="UU121" s="253"/>
      <c r="UV121" s="253"/>
      <c r="UW121" s="253"/>
      <c r="UX121" s="253"/>
      <c r="UY121" s="253"/>
      <c r="UZ121" s="253"/>
      <c r="VA121" s="253"/>
      <c r="VB121" s="253"/>
      <c r="VC121" s="253"/>
      <c r="VD121" s="253"/>
      <c r="VE121" s="253"/>
      <c r="VF121" s="253"/>
      <c r="VG121" s="253"/>
      <c r="VH121" s="253"/>
      <c r="VI121" s="253"/>
      <c r="VJ121" s="253"/>
      <c r="VK121" s="253"/>
      <c r="VL121" s="253"/>
      <c r="VM121" s="253"/>
      <c r="VN121" s="253"/>
      <c r="VO121" s="253"/>
      <c r="VP121" s="253"/>
      <c r="VQ121" s="253"/>
      <c r="VR121" s="253"/>
      <c r="VS121" s="253"/>
      <c r="VT121" s="253"/>
      <c r="VU121" s="253"/>
      <c r="VV121" s="253"/>
      <c r="VW121" s="253"/>
      <c r="VX121" s="253"/>
      <c r="VY121" s="253"/>
      <c r="VZ121" s="253"/>
      <c r="WA121" s="253"/>
      <c r="WB121" s="253"/>
      <c r="WC121" s="253"/>
      <c r="WD121" s="253"/>
      <c r="WE121" s="253"/>
      <c r="WF121" s="253"/>
      <c r="WG121" s="253"/>
      <c r="WH121" s="253"/>
      <c r="WI121" s="253"/>
      <c r="WJ121" s="253"/>
      <c r="WK121" s="253"/>
      <c r="WL121" s="253"/>
      <c r="WM121" s="253"/>
      <c r="WN121" s="253"/>
      <c r="WO121" s="253"/>
      <c r="WP121" s="253"/>
      <c r="WQ121" s="253"/>
      <c r="WR121" s="253"/>
      <c r="WS121" s="253"/>
      <c r="WT121" s="253"/>
      <c r="WU121" s="253"/>
      <c r="WV121" s="253"/>
      <c r="WW121" s="253"/>
      <c r="WX121" s="253"/>
      <c r="WY121" s="253"/>
      <c r="WZ121" s="253"/>
      <c r="XA121" s="253"/>
      <c r="XB121" s="253"/>
      <c r="XC121" s="253"/>
      <c r="XD121" s="253"/>
      <c r="XE121" s="253"/>
      <c r="XF121" s="253"/>
      <c r="XG121" s="253"/>
      <c r="XH121" s="253"/>
      <c r="XI121" s="253"/>
      <c r="XJ121" s="253"/>
      <c r="XK121" s="253"/>
      <c r="XL121" s="253"/>
      <c r="XM121" s="253"/>
      <c r="XN121" s="253"/>
      <c r="XO121" s="253"/>
      <c r="XP121" s="253"/>
      <c r="XQ121" s="253"/>
      <c r="XR121" s="253"/>
      <c r="XS121" s="253"/>
      <c r="XT121" s="253"/>
      <c r="XU121" s="253"/>
      <c r="XV121" s="253"/>
      <c r="XW121" s="253"/>
      <c r="XX121" s="253"/>
      <c r="XY121" s="253"/>
      <c r="XZ121" s="253"/>
      <c r="YA121" s="253"/>
      <c r="YB121" s="253"/>
      <c r="YC121" s="253"/>
      <c r="YD121" s="253"/>
      <c r="YE121" s="253"/>
      <c r="YF121" s="253"/>
      <c r="YG121" s="253"/>
      <c r="YH121" s="253"/>
      <c r="YI121" s="253"/>
      <c r="YJ121" s="253"/>
      <c r="YK121" s="253"/>
      <c r="YL121" s="253"/>
      <c r="YM121" s="253"/>
      <c r="YN121" s="253"/>
      <c r="YO121" s="253"/>
      <c r="YP121" s="253"/>
      <c r="YQ121" s="253"/>
      <c r="YR121" s="253"/>
      <c r="YS121" s="253"/>
      <c r="YT121" s="253"/>
      <c r="YU121" s="253"/>
      <c r="YV121" s="253"/>
      <c r="YW121" s="253"/>
      <c r="YX121" s="253"/>
      <c r="YY121" s="253"/>
      <c r="YZ121" s="253"/>
      <c r="ZA121" s="253"/>
      <c r="ZB121" s="253"/>
      <c r="ZC121" s="253"/>
      <c r="ZD121" s="253"/>
      <c r="ZE121" s="253"/>
      <c r="ZF121" s="253"/>
      <c r="ZG121" s="253"/>
      <c r="ZH121" s="253"/>
      <c r="ZI121" s="253"/>
      <c r="ZJ121" s="253"/>
      <c r="ZK121" s="253"/>
      <c r="ZL121" s="253"/>
      <c r="ZM121" s="253"/>
      <c r="ZN121" s="253"/>
      <c r="ZO121" s="253"/>
      <c r="ZP121" s="253"/>
      <c r="ZQ121" s="253"/>
      <c r="ZR121" s="253"/>
      <c r="ZS121" s="253"/>
      <c r="ZT121" s="253"/>
      <c r="ZU121" s="253"/>
      <c r="ZV121" s="253"/>
      <c r="ZW121" s="253"/>
      <c r="ZX121" s="253"/>
      <c r="ZY121" s="253"/>
      <c r="ZZ121" s="253"/>
      <c r="AAA121" s="253"/>
      <c r="AAB121" s="253"/>
      <c r="AAC121" s="253"/>
      <c r="AAD121" s="253"/>
      <c r="AAE121" s="253"/>
      <c r="AAF121" s="253"/>
      <c r="AAG121" s="253"/>
      <c r="AAH121" s="253"/>
      <c r="AAI121" s="253"/>
      <c r="AAJ121" s="253"/>
      <c r="AAK121" s="253"/>
      <c r="AAL121" s="253"/>
      <c r="AAM121" s="253"/>
      <c r="AAN121" s="253"/>
      <c r="AAO121" s="253"/>
      <c r="AAP121" s="253"/>
      <c r="AAQ121" s="253"/>
      <c r="AAR121" s="253"/>
      <c r="AAS121" s="253"/>
      <c r="AAT121" s="253"/>
      <c r="AAU121" s="253"/>
      <c r="AAV121" s="253"/>
      <c r="AAW121" s="253"/>
      <c r="AAX121" s="253"/>
      <c r="AAY121" s="253"/>
      <c r="AAZ121" s="253"/>
      <c r="ABA121" s="253"/>
      <c r="ABB121" s="253"/>
      <c r="ABC121" s="253"/>
      <c r="ABD121" s="253"/>
      <c r="ABE121" s="253"/>
      <c r="ABF121" s="253"/>
      <c r="ABG121" s="253"/>
      <c r="ABH121" s="253"/>
      <c r="ABI121" s="253"/>
      <c r="ABJ121" s="253"/>
      <c r="ABK121" s="253"/>
      <c r="ABL121" s="253"/>
      <c r="ABM121" s="253"/>
      <c r="ABN121" s="253"/>
      <c r="ABO121" s="253"/>
      <c r="ABP121" s="253"/>
      <c r="ABQ121" s="253"/>
      <c r="ABR121" s="253"/>
      <c r="ABS121" s="253"/>
      <c r="ABT121" s="253"/>
      <c r="ABU121" s="253"/>
      <c r="ABV121" s="253"/>
      <c r="ABW121" s="253"/>
      <c r="ABX121" s="253"/>
      <c r="ABY121" s="253"/>
      <c r="ABZ121" s="253"/>
      <c r="ACA121" s="253"/>
      <c r="ACB121" s="253"/>
      <c r="ACC121" s="253"/>
      <c r="ACD121" s="253"/>
      <c r="ACE121" s="253"/>
      <c r="ACF121" s="253"/>
      <c r="ACG121" s="253"/>
      <c r="ACH121" s="253"/>
      <c r="ACI121" s="253"/>
      <c r="ACJ121" s="253"/>
      <c r="ACK121" s="253"/>
      <c r="ACL121" s="253"/>
      <c r="ACM121" s="253"/>
      <c r="ACN121" s="253"/>
      <c r="ACO121" s="253"/>
      <c r="ACP121" s="253"/>
      <c r="ACQ121" s="253"/>
      <c r="ACR121" s="253"/>
      <c r="ACS121" s="253"/>
      <c r="ACT121" s="253"/>
      <c r="ACU121" s="253"/>
      <c r="ACV121" s="253"/>
      <c r="ACW121" s="253"/>
      <c r="ACX121" s="253"/>
      <c r="ACY121" s="253"/>
      <c r="ACZ121" s="253"/>
      <c r="ADA121" s="253"/>
      <c r="ADB121" s="253"/>
      <c r="ADC121" s="253"/>
      <c r="ADD121" s="253"/>
      <c r="ADE121" s="253"/>
      <c r="ADF121" s="253"/>
      <c r="ADG121" s="253"/>
      <c r="ADH121" s="253"/>
      <c r="ADI121" s="253"/>
      <c r="ADJ121" s="253"/>
      <c r="ADK121" s="253"/>
      <c r="ADL121" s="253"/>
      <c r="ADM121" s="253"/>
      <c r="ADN121" s="253"/>
      <c r="ADO121" s="253"/>
      <c r="ADP121" s="253"/>
      <c r="ADQ121" s="253"/>
      <c r="ADR121" s="253"/>
      <c r="ADS121" s="253"/>
      <c r="ADT121" s="253"/>
      <c r="ADU121" s="253"/>
      <c r="ADV121" s="253"/>
      <c r="ADW121" s="253"/>
      <c r="ADX121" s="253"/>
      <c r="ADY121" s="253"/>
      <c r="ADZ121" s="253"/>
      <c r="AEA121" s="253"/>
      <c r="AEB121" s="253"/>
      <c r="AEC121" s="253"/>
      <c r="AED121" s="253"/>
      <c r="AEE121" s="253"/>
      <c r="AEF121" s="253"/>
      <c r="AEG121" s="253"/>
      <c r="AEH121" s="253"/>
      <c r="AEI121" s="253"/>
      <c r="AEJ121" s="253"/>
      <c r="AEK121" s="253"/>
      <c r="AEL121" s="253"/>
      <c r="AEM121" s="253"/>
      <c r="AEN121" s="253"/>
      <c r="AEO121" s="253"/>
      <c r="AEP121" s="253"/>
      <c r="AEQ121" s="253"/>
      <c r="AER121" s="253"/>
      <c r="AES121" s="253"/>
      <c r="AET121" s="253"/>
      <c r="AEU121" s="253"/>
      <c r="AEV121" s="253"/>
      <c r="AEW121" s="253"/>
      <c r="AEX121" s="253"/>
      <c r="AEY121" s="253"/>
      <c r="AEZ121" s="253"/>
      <c r="AFA121" s="253"/>
      <c r="AFB121" s="253"/>
      <c r="AFC121" s="253"/>
      <c r="AFD121" s="253"/>
      <c r="AFE121" s="253"/>
      <c r="AFF121" s="253"/>
      <c r="AFG121" s="253"/>
      <c r="AFH121" s="253"/>
      <c r="AFI121" s="253"/>
      <c r="AFJ121" s="253"/>
      <c r="AFK121" s="253"/>
      <c r="AFL121" s="253"/>
      <c r="AFM121" s="253"/>
      <c r="AFN121" s="253"/>
      <c r="AFO121" s="253"/>
      <c r="AFP121" s="253"/>
      <c r="AFQ121" s="253"/>
      <c r="AFR121" s="253"/>
      <c r="AFS121" s="253"/>
      <c r="AFT121" s="253"/>
      <c r="AFU121" s="253"/>
      <c r="AFV121" s="253"/>
      <c r="AFW121" s="253"/>
      <c r="AFX121" s="253"/>
      <c r="AFY121" s="253"/>
      <c r="AFZ121" s="253"/>
      <c r="AGA121" s="253"/>
      <c r="AGB121" s="253"/>
      <c r="AGC121" s="253"/>
      <c r="AGD121" s="253"/>
      <c r="AGE121" s="253"/>
      <c r="AGF121" s="253"/>
      <c r="AGG121" s="253"/>
      <c r="AGH121" s="253"/>
      <c r="AGI121" s="253"/>
      <c r="AGJ121" s="253"/>
      <c r="AGK121" s="253"/>
      <c r="AGL121" s="253"/>
      <c r="AGM121" s="253"/>
      <c r="AGN121" s="253"/>
      <c r="AGO121" s="253"/>
      <c r="AGP121" s="253"/>
      <c r="AGQ121" s="253"/>
      <c r="AGR121" s="253"/>
      <c r="AGS121" s="253"/>
      <c r="AGT121" s="253"/>
      <c r="AGU121" s="253"/>
      <c r="AGV121" s="253"/>
      <c r="AGW121" s="253"/>
      <c r="AGX121" s="253"/>
      <c r="AGY121" s="253"/>
      <c r="AGZ121" s="253"/>
      <c r="AHA121" s="253"/>
      <c r="AHB121" s="253"/>
      <c r="AHC121" s="253"/>
      <c r="AHD121" s="253"/>
      <c r="AHE121" s="253"/>
      <c r="AHF121" s="253"/>
      <c r="AHG121" s="253"/>
      <c r="AHH121" s="253"/>
      <c r="AHI121" s="253"/>
      <c r="AHJ121" s="253"/>
      <c r="AHK121" s="253"/>
      <c r="AHL121" s="253"/>
      <c r="AHM121" s="253"/>
      <c r="AHN121" s="253"/>
      <c r="AHO121" s="253"/>
      <c r="AHP121" s="253"/>
      <c r="AHQ121" s="253"/>
      <c r="AHR121" s="253"/>
      <c r="AHS121" s="253"/>
      <c r="AHT121" s="253"/>
      <c r="AHU121" s="253"/>
      <c r="AHV121" s="253"/>
      <c r="AHW121" s="253"/>
      <c r="AHX121" s="253"/>
      <c r="AHY121" s="253"/>
      <c r="AHZ121" s="253"/>
      <c r="AIA121" s="253"/>
      <c r="AIB121" s="253"/>
      <c r="AIC121" s="253"/>
      <c r="AID121" s="253"/>
      <c r="AIE121" s="253"/>
      <c r="AIF121" s="253"/>
      <c r="AIG121" s="253"/>
      <c r="AIH121" s="253"/>
      <c r="AII121" s="253"/>
      <c r="AIJ121" s="253"/>
      <c r="AIK121" s="253"/>
      <c r="AIL121" s="253"/>
      <c r="AIM121" s="253"/>
      <c r="AIN121" s="253"/>
      <c r="AIO121" s="253"/>
      <c r="AIP121" s="253"/>
      <c r="AIQ121" s="253"/>
      <c r="AIR121" s="253"/>
      <c r="AIS121" s="253"/>
      <c r="AIT121" s="253"/>
      <c r="AIU121" s="253"/>
      <c r="AIV121" s="253"/>
      <c r="AIW121" s="253"/>
      <c r="AIX121" s="253"/>
      <c r="AIY121" s="253"/>
      <c r="AIZ121" s="253"/>
      <c r="AJA121" s="253"/>
      <c r="AJB121" s="253"/>
      <c r="AJC121" s="253"/>
      <c r="AJD121" s="253"/>
      <c r="AJE121" s="253"/>
      <c r="AJF121" s="253"/>
      <c r="AJG121" s="253"/>
      <c r="AJH121" s="253"/>
      <c r="AJI121" s="253"/>
      <c r="AJJ121" s="253"/>
      <c r="AJK121" s="253"/>
      <c r="AJL121" s="253"/>
      <c r="AJM121" s="253"/>
      <c r="AJN121" s="253"/>
      <c r="AJO121" s="253"/>
      <c r="AJP121" s="253"/>
      <c r="AJQ121" s="253"/>
      <c r="AJR121" s="253"/>
      <c r="AJS121" s="253"/>
      <c r="AJT121" s="253"/>
      <c r="AJU121" s="253"/>
      <c r="AJV121" s="253"/>
      <c r="AJW121" s="253"/>
      <c r="AJX121" s="253"/>
      <c r="AJY121" s="253"/>
      <c r="AJZ121" s="253"/>
      <c r="AKA121" s="253"/>
      <c r="AKB121" s="253"/>
      <c r="AKC121" s="253"/>
      <c r="AKD121" s="253"/>
      <c r="AKE121" s="253"/>
      <c r="AKF121" s="253"/>
      <c r="AKG121" s="253"/>
      <c r="AKH121" s="253"/>
      <c r="AKI121" s="253"/>
      <c r="AKJ121" s="253"/>
      <c r="AKK121" s="253"/>
      <c r="AKL121" s="253"/>
      <c r="AKM121" s="253"/>
      <c r="AKN121" s="253"/>
      <c r="AKO121" s="253"/>
      <c r="AKP121" s="253"/>
      <c r="AKQ121" s="253"/>
      <c r="AKR121" s="253"/>
      <c r="AKS121" s="253"/>
      <c r="AKT121" s="253"/>
      <c r="AKU121" s="253"/>
      <c r="AKV121" s="253"/>
      <c r="AKW121" s="253"/>
      <c r="AKX121" s="253"/>
      <c r="AKY121" s="253"/>
      <c r="AKZ121" s="253"/>
      <c r="ALA121" s="253"/>
      <c r="ALB121" s="253"/>
      <c r="ALC121" s="253"/>
      <c r="ALD121" s="253"/>
      <c r="ALE121" s="253"/>
      <c r="ALF121" s="253"/>
      <c r="ALG121" s="253"/>
      <c r="ALH121" s="253"/>
      <c r="ALI121" s="253"/>
      <c r="ALJ121" s="253"/>
      <c r="ALK121" s="253"/>
      <c r="ALL121" s="253"/>
      <c r="ALM121" s="253"/>
      <c r="ALN121" s="253"/>
      <c r="ALO121" s="253"/>
      <c r="ALP121" s="253"/>
      <c r="ALQ121" s="253"/>
      <c r="ALR121" s="253"/>
      <c r="ALS121" s="253"/>
      <c r="ALT121" s="253"/>
      <c r="ALU121" s="253"/>
      <c r="ALV121" s="253"/>
      <c r="ALW121" s="253"/>
      <c r="ALX121" s="253"/>
      <c r="ALY121" s="253"/>
      <c r="ALZ121" s="253"/>
      <c r="AMA121" s="253"/>
      <c r="AMB121" s="253"/>
      <c r="AMC121" s="253"/>
      <c r="AMD121" s="253"/>
      <c r="AME121" s="253"/>
      <c r="AMF121" s="253"/>
      <c r="AMG121" s="253"/>
      <c r="AMH121" s="253"/>
      <c r="AMI121" s="253"/>
      <c r="AMJ121" s="253"/>
    </row>
    <row r="122" spans="1:1024" s="252" customFormat="1" ht="11.25">
      <c r="A122" s="269" t="s">
        <v>2007</v>
      </c>
      <c r="B122" s="299"/>
      <c r="C122" s="299">
        <f>C75-B75-C34</f>
        <v>0</v>
      </c>
      <c r="D122" s="299">
        <f>D75-C75-D34</f>
        <v>0</v>
      </c>
      <c r="F122" s="253"/>
      <c r="G122" s="253"/>
      <c r="H122" s="253"/>
      <c r="I122" s="253"/>
      <c r="J122" s="253"/>
      <c r="K122" s="253"/>
      <c r="L122" s="253"/>
      <c r="M122" s="253"/>
      <c r="N122" s="253"/>
      <c r="O122" s="253"/>
      <c r="P122" s="253"/>
      <c r="Q122" s="253"/>
      <c r="R122" s="253"/>
      <c r="S122" s="253"/>
      <c r="T122" s="253"/>
      <c r="U122" s="253"/>
      <c r="V122" s="253"/>
      <c r="W122" s="253"/>
      <c r="X122" s="253"/>
      <c r="Y122" s="253"/>
      <c r="Z122" s="253"/>
      <c r="AA122" s="253"/>
      <c r="AB122" s="253"/>
      <c r="AC122" s="253"/>
      <c r="AD122" s="253"/>
      <c r="AE122" s="253"/>
      <c r="AF122" s="253"/>
      <c r="AG122" s="253"/>
      <c r="AH122" s="253"/>
      <c r="AI122" s="253"/>
      <c r="AJ122" s="253"/>
      <c r="AK122" s="253"/>
      <c r="AL122" s="253"/>
      <c r="AM122" s="253"/>
      <c r="AN122" s="253"/>
      <c r="AO122" s="253"/>
      <c r="AP122" s="253"/>
      <c r="AQ122" s="253"/>
      <c r="AR122" s="253"/>
      <c r="AS122" s="253"/>
      <c r="AT122" s="253"/>
      <c r="AU122" s="253"/>
      <c r="AV122" s="253"/>
      <c r="AW122" s="253"/>
      <c r="AX122" s="253"/>
      <c r="AY122" s="253"/>
      <c r="AZ122" s="253"/>
      <c r="BA122" s="253"/>
      <c r="BB122" s="253"/>
      <c r="BC122" s="253"/>
      <c r="BD122" s="253"/>
      <c r="BE122" s="253"/>
      <c r="BF122" s="253"/>
      <c r="BG122" s="253"/>
      <c r="BH122" s="253"/>
      <c r="BI122" s="253"/>
      <c r="BJ122" s="253"/>
      <c r="BK122" s="253"/>
      <c r="BL122" s="253"/>
      <c r="BM122" s="253"/>
      <c r="BN122" s="253"/>
      <c r="BO122" s="253"/>
      <c r="BP122" s="253"/>
      <c r="BQ122" s="253"/>
      <c r="BR122" s="253"/>
      <c r="BS122" s="253"/>
      <c r="BT122" s="253"/>
      <c r="BU122" s="253"/>
      <c r="BV122" s="253"/>
      <c r="BW122" s="253"/>
      <c r="BX122" s="253"/>
      <c r="BY122" s="253"/>
      <c r="BZ122" s="253"/>
      <c r="CA122" s="253"/>
      <c r="CB122" s="253"/>
      <c r="CC122" s="253"/>
      <c r="CD122" s="253"/>
      <c r="CE122" s="253"/>
      <c r="CF122" s="253"/>
      <c r="CG122" s="253"/>
      <c r="CH122" s="253"/>
      <c r="CI122" s="253"/>
      <c r="CJ122" s="253"/>
      <c r="CK122" s="253"/>
      <c r="CL122" s="253"/>
      <c r="CM122" s="253"/>
      <c r="CN122" s="253"/>
      <c r="CO122" s="253"/>
      <c r="CP122" s="253"/>
      <c r="CQ122" s="253"/>
      <c r="CR122" s="253"/>
      <c r="CS122" s="253"/>
      <c r="CT122" s="253"/>
      <c r="CU122" s="253"/>
      <c r="CV122" s="253"/>
      <c r="CW122" s="253"/>
      <c r="CX122" s="253"/>
      <c r="CY122" s="253"/>
      <c r="CZ122" s="253"/>
      <c r="DA122" s="253"/>
      <c r="DB122" s="253"/>
      <c r="DC122" s="253"/>
      <c r="DD122" s="253"/>
      <c r="DE122" s="253"/>
      <c r="DF122" s="253"/>
      <c r="DG122" s="253"/>
      <c r="DH122" s="253"/>
      <c r="DI122" s="253"/>
      <c r="DJ122" s="253"/>
      <c r="DK122" s="253"/>
      <c r="DL122" s="253"/>
      <c r="DM122" s="253"/>
      <c r="DN122" s="253"/>
      <c r="DO122" s="253"/>
      <c r="DP122" s="253"/>
      <c r="DQ122" s="253"/>
      <c r="DR122" s="253"/>
      <c r="DS122" s="253"/>
      <c r="DT122" s="253"/>
      <c r="DU122" s="253"/>
      <c r="DV122" s="253"/>
      <c r="DW122" s="253"/>
      <c r="DX122" s="253"/>
      <c r="DY122" s="253"/>
      <c r="DZ122" s="253"/>
      <c r="EA122" s="253"/>
      <c r="EB122" s="253"/>
      <c r="EC122" s="253"/>
      <c r="ED122" s="253"/>
      <c r="EE122" s="253"/>
      <c r="EF122" s="253"/>
      <c r="EG122" s="253"/>
      <c r="EH122" s="253"/>
      <c r="EI122" s="253"/>
      <c r="EJ122" s="253"/>
      <c r="EK122" s="253"/>
      <c r="EL122" s="253"/>
      <c r="EM122" s="253"/>
      <c r="EN122" s="253"/>
      <c r="EO122" s="253"/>
      <c r="EP122" s="253"/>
      <c r="EQ122" s="253"/>
      <c r="ER122" s="253"/>
      <c r="ES122" s="253"/>
      <c r="ET122" s="253"/>
      <c r="EU122" s="253"/>
      <c r="EV122" s="253"/>
      <c r="EW122" s="253"/>
      <c r="EX122" s="253"/>
      <c r="EY122" s="253"/>
      <c r="EZ122" s="253"/>
      <c r="FA122" s="253"/>
      <c r="FB122" s="253"/>
      <c r="FC122" s="253"/>
      <c r="FD122" s="253"/>
      <c r="FE122" s="253"/>
      <c r="FF122" s="253"/>
      <c r="FG122" s="253"/>
      <c r="FH122" s="253"/>
      <c r="FI122" s="253"/>
      <c r="FJ122" s="253"/>
      <c r="FK122" s="253"/>
      <c r="FL122" s="253"/>
      <c r="FM122" s="253"/>
      <c r="FN122" s="253"/>
      <c r="FO122" s="253"/>
      <c r="FP122" s="253"/>
      <c r="FQ122" s="253"/>
      <c r="FR122" s="253"/>
      <c r="FS122" s="253"/>
      <c r="FT122" s="253"/>
      <c r="FU122" s="253"/>
      <c r="FV122" s="253"/>
      <c r="FW122" s="253"/>
      <c r="FX122" s="253"/>
      <c r="FY122" s="253"/>
      <c r="FZ122" s="253"/>
      <c r="GA122" s="253"/>
      <c r="GB122" s="253"/>
      <c r="GC122" s="253"/>
      <c r="GD122" s="253"/>
      <c r="GE122" s="253"/>
      <c r="GF122" s="253"/>
      <c r="GG122" s="253"/>
      <c r="GH122" s="253"/>
      <c r="GI122" s="253"/>
      <c r="GJ122" s="253"/>
      <c r="GK122" s="253"/>
      <c r="GL122" s="253"/>
      <c r="GM122" s="253"/>
      <c r="GN122" s="253"/>
      <c r="GO122" s="253"/>
      <c r="GP122" s="253"/>
      <c r="GQ122" s="253"/>
      <c r="GR122" s="253"/>
      <c r="GS122" s="253"/>
      <c r="GT122" s="253"/>
      <c r="GU122" s="253"/>
      <c r="GV122" s="253"/>
      <c r="GW122" s="253"/>
      <c r="GX122" s="253"/>
      <c r="GY122" s="253"/>
      <c r="GZ122" s="253"/>
      <c r="HA122" s="253"/>
      <c r="HB122" s="253"/>
      <c r="HC122" s="253"/>
      <c r="HD122" s="253"/>
      <c r="HE122" s="253"/>
      <c r="HF122" s="253"/>
      <c r="HG122" s="253"/>
      <c r="HH122" s="253"/>
      <c r="HI122" s="253"/>
      <c r="HJ122" s="253"/>
      <c r="HK122" s="253"/>
      <c r="HL122" s="253"/>
      <c r="HM122" s="253"/>
      <c r="HN122" s="253"/>
      <c r="HO122" s="253"/>
      <c r="HP122" s="253"/>
      <c r="HQ122" s="253"/>
      <c r="HR122" s="253"/>
      <c r="HS122" s="253"/>
      <c r="HT122" s="253"/>
      <c r="HU122" s="253"/>
      <c r="HV122" s="253"/>
      <c r="HW122" s="253"/>
      <c r="HX122" s="253"/>
      <c r="HY122" s="253"/>
      <c r="HZ122" s="253"/>
      <c r="IA122" s="253"/>
      <c r="IB122" s="253"/>
      <c r="IC122" s="253"/>
      <c r="ID122" s="253"/>
      <c r="IE122" s="253"/>
      <c r="IF122" s="253"/>
      <c r="IG122" s="253"/>
      <c r="IH122" s="253"/>
      <c r="II122" s="253"/>
      <c r="IJ122" s="253"/>
      <c r="IK122" s="253"/>
      <c r="IL122" s="253"/>
      <c r="IM122" s="253"/>
      <c r="IN122" s="253"/>
      <c r="IO122" s="253"/>
      <c r="IP122" s="253"/>
      <c r="IQ122" s="253"/>
      <c r="IR122" s="253"/>
      <c r="IS122" s="253"/>
      <c r="IT122" s="253"/>
      <c r="IU122" s="253"/>
      <c r="IV122" s="253"/>
      <c r="IW122" s="253"/>
      <c r="IX122" s="253"/>
      <c r="IY122" s="253"/>
      <c r="IZ122" s="253"/>
      <c r="JA122" s="253"/>
      <c r="JB122" s="253"/>
      <c r="JC122" s="253"/>
      <c r="JD122" s="253"/>
      <c r="JE122" s="253"/>
      <c r="JF122" s="253"/>
      <c r="JG122" s="253"/>
      <c r="JH122" s="253"/>
      <c r="JI122" s="253"/>
      <c r="JJ122" s="253"/>
      <c r="JK122" s="253"/>
      <c r="JL122" s="253"/>
      <c r="JM122" s="253"/>
      <c r="JN122" s="253"/>
      <c r="JO122" s="253"/>
      <c r="JP122" s="253"/>
      <c r="JQ122" s="253"/>
      <c r="JR122" s="253"/>
      <c r="JS122" s="253"/>
      <c r="JT122" s="253"/>
      <c r="JU122" s="253"/>
      <c r="JV122" s="253"/>
      <c r="JW122" s="253"/>
      <c r="JX122" s="253"/>
      <c r="JY122" s="253"/>
      <c r="JZ122" s="253"/>
      <c r="KA122" s="253"/>
      <c r="KB122" s="253"/>
      <c r="KC122" s="253"/>
      <c r="KD122" s="253"/>
      <c r="KE122" s="253"/>
      <c r="KF122" s="253"/>
      <c r="KG122" s="253"/>
      <c r="KH122" s="253"/>
      <c r="KI122" s="253"/>
      <c r="KJ122" s="253"/>
      <c r="KK122" s="253"/>
      <c r="KL122" s="253"/>
      <c r="KM122" s="253"/>
      <c r="KN122" s="253"/>
      <c r="KO122" s="253"/>
      <c r="KP122" s="253"/>
      <c r="KQ122" s="253"/>
      <c r="KR122" s="253"/>
      <c r="KS122" s="253"/>
      <c r="KT122" s="253"/>
      <c r="KU122" s="253"/>
      <c r="KV122" s="253"/>
      <c r="KW122" s="253"/>
      <c r="KX122" s="253"/>
      <c r="KY122" s="253"/>
      <c r="KZ122" s="253"/>
      <c r="LA122" s="253"/>
      <c r="LB122" s="253"/>
      <c r="LC122" s="253"/>
      <c r="LD122" s="253"/>
      <c r="LE122" s="253"/>
      <c r="LF122" s="253"/>
      <c r="LG122" s="253"/>
      <c r="LH122" s="253"/>
      <c r="LI122" s="253"/>
      <c r="LJ122" s="253"/>
      <c r="LK122" s="253"/>
      <c r="LL122" s="253"/>
      <c r="LM122" s="253"/>
      <c r="LN122" s="253"/>
      <c r="LO122" s="253"/>
      <c r="LP122" s="253"/>
      <c r="LQ122" s="253"/>
      <c r="LR122" s="253"/>
      <c r="LS122" s="253"/>
      <c r="LT122" s="253"/>
      <c r="LU122" s="253"/>
      <c r="LV122" s="253"/>
      <c r="LW122" s="253"/>
      <c r="LX122" s="253"/>
      <c r="LY122" s="253"/>
      <c r="LZ122" s="253"/>
      <c r="MA122" s="253"/>
      <c r="MB122" s="253"/>
      <c r="MC122" s="253"/>
      <c r="MD122" s="253"/>
      <c r="ME122" s="253"/>
      <c r="MF122" s="253"/>
      <c r="MG122" s="253"/>
      <c r="MH122" s="253"/>
      <c r="MI122" s="253"/>
      <c r="MJ122" s="253"/>
      <c r="MK122" s="253"/>
      <c r="ML122" s="253"/>
      <c r="MM122" s="253"/>
      <c r="MN122" s="253"/>
      <c r="MO122" s="253"/>
      <c r="MP122" s="253"/>
      <c r="MQ122" s="253"/>
      <c r="MR122" s="253"/>
      <c r="MS122" s="253"/>
      <c r="MT122" s="253"/>
      <c r="MU122" s="253"/>
      <c r="MV122" s="253"/>
      <c r="MW122" s="253"/>
      <c r="MX122" s="253"/>
      <c r="MY122" s="253"/>
      <c r="MZ122" s="253"/>
      <c r="NA122" s="253"/>
      <c r="NB122" s="253"/>
      <c r="NC122" s="253"/>
      <c r="ND122" s="253"/>
      <c r="NE122" s="253"/>
      <c r="NF122" s="253"/>
      <c r="NG122" s="253"/>
      <c r="NH122" s="253"/>
      <c r="NI122" s="253"/>
      <c r="NJ122" s="253"/>
      <c r="NK122" s="253"/>
      <c r="NL122" s="253"/>
      <c r="NM122" s="253"/>
      <c r="NN122" s="253"/>
      <c r="NO122" s="253"/>
      <c r="NP122" s="253"/>
      <c r="NQ122" s="253"/>
      <c r="NR122" s="253"/>
      <c r="NS122" s="253"/>
      <c r="NT122" s="253"/>
      <c r="NU122" s="253"/>
      <c r="NV122" s="253"/>
      <c r="NW122" s="253"/>
      <c r="NX122" s="253"/>
      <c r="NY122" s="253"/>
      <c r="NZ122" s="253"/>
      <c r="OA122" s="253"/>
      <c r="OB122" s="253"/>
      <c r="OC122" s="253"/>
      <c r="OD122" s="253"/>
      <c r="OE122" s="253"/>
      <c r="OF122" s="253"/>
      <c r="OG122" s="253"/>
      <c r="OH122" s="253"/>
      <c r="OI122" s="253"/>
      <c r="OJ122" s="253"/>
      <c r="OK122" s="253"/>
      <c r="OL122" s="253"/>
      <c r="OM122" s="253"/>
      <c r="ON122" s="253"/>
      <c r="OO122" s="253"/>
      <c r="OP122" s="253"/>
      <c r="OQ122" s="253"/>
      <c r="OR122" s="253"/>
      <c r="OS122" s="253"/>
      <c r="OT122" s="253"/>
      <c r="OU122" s="253"/>
      <c r="OV122" s="253"/>
      <c r="OW122" s="253"/>
      <c r="OX122" s="253"/>
      <c r="OY122" s="253"/>
      <c r="OZ122" s="253"/>
      <c r="PA122" s="253"/>
      <c r="PB122" s="253"/>
      <c r="PC122" s="253"/>
      <c r="PD122" s="253"/>
      <c r="PE122" s="253"/>
      <c r="PF122" s="253"/>
      <c r="PG122" s="253"/>
      <c r="PH122" s="253"/>
      <c r="PI122" s="253"/>
      <c r="PJ122" s="253"/>
      <c r="PK122" s="253"/>
      <c r="PL122" s="253"/>
      <c r="PM122" s="253"/>
      <c r="PN122" s="253"/>
      <c r="PO122" s="253"/>
      <c r="PP122" s="253"/>
      <c r="PQ122" s="253"/>
      <c r="PR122" s="253"/>
      <c r="PS122" s="253"/>
      <c r="PT122" s="253"/>
      <c r="PU122" s="253"/>
      <c r="PV122" s="253"/>
      <c r="PW122" s="253"/>
      <c r="PX122" s="253"/>
      <c r="PY122" s="253"/>
      <c r="PZ122" s="253"/>
      <c r="QA122" s="253"/>
      <c r="QB122" s="253"/>
      <c r="QC122" s="253"/>
      <c r="QD122" s="253"/>
      <c r="QE122" s="253"/>
      <c r="QF122" s="253"/>
      <c r="QG122" s="253"/>
      <c r="QH122" s="253"/>
      <c r="QI122" s="253"/>
      <c r="QJ122" s="253"/>
      <c r="QK122" s="253"/>
      <c r="QL122" s="253"/>
      <c r="QM122" s="253"/>
      <c r="QN122" s="253"/>
      <c r="QO122" s="253"/>
      <c r="QP122" s="253"/>
      <c r="QQ122" s="253"/>
      <c r="QR122" s="253"/>
      <c r="QS122" s="253"/>
      <c r="QT122" s="253"/>
      <c r="QU122" s="253"/>
      <c r="QV122" s="253"/>
      <c r="QW122" s="253"/>
      <c r="QX122" s="253"/>
      <c r="QY122" s="253"/>
      <c r="QZ122" s="253"/>
      <c r="RA122" s="253"/>
      <c r="RB122" s="253"/>
      <c r="RC122" s="253"/>
      <c r="RD122" s="253"/>
      <c r="RE122" s="253"/>
      <c r="RF122" s="253"/>
      <c r="RG122" s="253"/>
      <c r="RH122" s="253"/>
      <c r="RI122" s="253"/>
      <c r="RJ122" s="253"/>
      <c r="RK122" s="253"/>
      <c r="RL122" s="253"/>
      <c r="RM122" s="253"/>
      <c r="RN122" s="253"/>
      <c r="RO122" s="253"/>
      <c r="RP122" s="253"/>
      <c r="RQ122" s="253"/>
      <c r="RR122" s="253"/>
      <c r="RS122" s="253"/>
      <c r="RT122" s="253"/>
      <c r="RU122" s="253"/>
      <c r="RV122" s="253"/>
      <c r="RW122" s="253"/>
      <c r="RX122" s="253"/>
      <c r="RY122" s="253"/>
      <c r="RZ122" s="253"/>
      <c r="SA122" s="253"/>
      <c r="SB122" s="253"/>
      <c r="SC122" s="253"/>
      <c r="SD122" s="253"/>
      <c r="SE122" s="253"/>
      <c r="SF122" s="253"/>
      <c r="SG122" s="253"/>
      <c r="SH122" s="253"/>
      <c r="SI122" s="253"/>
      <c r="SJ122" s="253"/>
      <c r="SK122" s="253"/>
      <c r="SL122" s="253"/>
      <c r="SM122" s="253"/>
      <c r="SN122" s="253"/>
      <c r="SO122" s="253"/>
      <c r="SP122" s="253"/>
      <c r="SQ122" s="253"/>
      <c r="SR122" s="253"/>
      <c r="SS122" s="253"/>
      <c r="ST122" s="253"/>
      <c r="SU122" s="253"/>
      <c r="SV122" s="253"/>
      <c r="SW122" s="253"/>
      <c r="SX122" s="253"/>
      <c r="SY122" s="253"/>
      <c r="SZ122" s="253"/>
      <c r="TA122" s="253"/>
      <c r="TB122" s="253"/>
      <c r="TC122" s="253"/>
      <c r="TD122" s="253"/>
      <c r="TE122" s="253"/>
      <c r="TF122" s="253"/>
      <c r="TG122" s="253"/>
      <c r="TH122" s="253"/>
      <c r="TI122" s="253"/>
      <c r="TJ122" s="253"/>
      <c r="TK122" s="253"/>
      <c r="TL122" s="253"/>
      <c r="TM122" s="253"/>
      <c r="TN122" s="253"/>
      <c r="TO122" s="253"/>
      <c r="TP122" s="253"/>
      <c r="TQ122" s="253"/>
      <c r="TR122" s="253"/>
      <c r="TS122" s="253"/>
      <c r="TT122" s="253"/>
      <c r="TU122" s="253"/>
      <c r="TV122" s="253"/>
      <c r="TW122" s="253"/>
      <c r="TX122" s="253"/>
      <c r="TY122" s="253"/>
      <c r="TZ122" s="253"/>
      <c r="UA122" s="253"/>
      <c r="UB122" s="253"/>
      <c r="UC122" s="253"/>
      <c r="UD122" s="253"/>
      <c r="UE122" s="253"/>
      <c r="UF122" s="253"/>
      <c r="UG122" s="253"/>
      <c r="UH122" s="253"/>
      <c r="UI122" s="253"/>
      <c r="UJ122" s="253"/>
      <c r="UK122" s="253"/>
      <c r="UL122" s="253"/>
      <c r="UM122" s="253"/>
      <c r="UN122" s="253"/>
      <c r="UO122" s="253"/>
      <c r="UP122" s="253"/>
      <c r="UQ122" s="253"/>
      <c r="UR122" s="253"/>
      <c r="US122" s="253"/>
      <c r="UT122" s="253"/>
      <c r="UU122" s="253"/>
      <c r="UV122" s="253"/>
      <c r="UW122" s="253"/>
      <c r="UX122" s="253"/>
      <c r="UY122" s="253"/>
      <c r="UZ122" s="253"/>
      <c r="VA122" s="253"/>
      <c r="VB122" s="253"/>
      <c r="VC122" s="253"/>
      <c r="VD122" s="253"/>
      <c r="VE122" s="253"/>
      <c r="VF122" s="253"/>
      <c r="VG122" s="253"/>
      <c r="VH122" s="253"/>
      <c r="VI122" s="253"/>
      <c r="VJ122" s="253"/>
      <c r="VK122" s="253"/>
      <c r="VL122" s="253"/>
      <c r="VM122" s="253"/>
      <c r="VN122" s="253"/>
      <c r="VO122" s="253"/>
      <c r="VP122" s="253"/>
      <c r="VQ122" s="253"/>
      <c r="VR122" s="253"/>
      <c r="VS122" s="253"/>
      <c r="VT122" s="253"/>
      <c r="VU122" s="253"/>
      <c r="VV122" s="253"/>
      <c r="VW122" s="253"/>
      <c r="VX122" s="253"/>
      <c r="VY122" s="253"/>
      <c r="VZ122" s="253"/>
      <c r="WA122" s="253"/>
      <c r="WB122" s="253"/>
      <c r="WC122" s="253"/>
      <c r="WD122" s="253"/>
      <c r="WE122" s="253"/>
      <c r="WF122" s="253"/>
      <c r="WG122" s="253"/>
      <c r="WH122" s="253"/>
      <c r="WI122" s="253"/>
      <c r="WJ122" s="253"/>
      <c r="WK122" s="253"/>
      <c r="WL122" s="253"/>
      <c r="WM122" s="253"/>
      <c r="WN122" s="253"/>
      <c r="WO122" s="253"/>
      <c r="WP122" s="253"/>
      <c r="WQ122" s="253"/>
      <c r="WR122" s="253"/>
      <c r="WS122" s="253"/>
      <c r="WT122" s="253"/>
      <c r="WU122" s="253"/>
      <c r="WV122" s="253"/>
      <c r="WW122" s="253"/>
      <c r="WX122" s="253"/>
      <c r="WY122" s="253"/>
      <c r="WZ122" s="253"/>
      <c r="XA122" s="253"/>
      <c r="XB122" s="253"/>
      <c r="XC122" s="253"/>
      <c r="XD122" s="253"/>
      <c r="XE122" s="253"/>
      <c r="XF122" s="253"/>
      <c r="XG122" s="253"/>
      <c r="XH122" s="253"/>
      <c r="XI122" s="253"/>
      <c r="XJ122" s="253"/>
      <c r="XK122" s="253"/>
      <c r="XL122" s="253"/>
      <c r="XM122" s="253"/>
      <c r="XN122" s="253"/>
      <c r="XO122" s="253"/>
      <c r="XP122" s="253"/>
      <c r="XQ122" s="253"/>
      <c r="XR122" s="253"/>
      <c r="XS122" s="253"/>
      <c r="XT122" s="253"/>
      <c r="XU122" s="253"/>
      <c r="XV122" s="253"/>
      <c r="XW122" s="253"/>
      <c r="XX122" s="253"/>
      <c r="XY122" s="253"/>
      <c r="XZ122" s="253"/>
      <c r="YA122" s="253"/>
      <c r="YB122" s="253"/>
      <c r="YC122" s="253"/>
      <c r="YD122" s="253"/>
      <c r="YE122" s="253"/>
      <c r="YF122" s="253"/>
      <c r="YG122" s="253"/>
      <c r="YH122" s="253"/>
      <c r="YI122" s="253"/>
      <c r="YJ122" s="253"/>
      <c r="YK122" s="253"/>
      <c r="YL122" s="253"/>
      <c r="YM122" s="253"/>
      <c r="YN122" s="253"/>
      <c r="YO122" s="253"/>
      <c r="YP122" s="253"/>
      <c r="YQ122" s="253"/>
      <c r="YR122" s="253"/>
      <c r="YS122" s="253"/>
      <c r="YT122" s="253"/>
      <c r="YU122" s="253"/>
      <c r="YV122" s="253"/>
      <c r="YW122" s="253"/>
      <c r="YX122" s="253"/>
      <c r="YY122" s="253"/>
      <c r="YZ122" s="253"/>
      <c r="ZA122" s="253"/>
      <c r="ZB122" s="253"/>
      <c r="ZC122" s="253"/>
      <c r="ZD122" s="253"/>
      <c r="ZE122" s="253"/>
      <c r="ZF122" s="253"/>
      <c r="ZG122" s="253"/>
      <c r="ZH122" s="253"/>
      <c r="ZI122" s="253"/>
      <c r="ZJ122" s="253"/>
      <c r="ZK122" s="253"/>
      <c r="ZL122" s="253"/>
      <c r="ZM122" s="253"/>
      <c r="ZN122" s="253"/>
      <c r="ZO122" s="253"/>
      <c r="ZP122" s="253"/>
      <c r="ZQ122" s="253"/>
      <c r="ZR122" s="253"/>
      <c r="ZS122" s="253"/>
      <c r="ZT122" s="253"/>
      <c r="ZU122" s="253"/>
      <c r="ZV122" s="253"/>
      <c r="ZW122" s="253"/>
      <c r="ZX122" s="253"/>
      <c r="ZY122" s="253"/>
      <c r="ZZ122" s="253"/>
      <c r="AAA122" s="253"/>
      <c r="AAB122" s="253"/>
      <c r="AAC122" s="253"/>
      <c r="AAD122" s="253"/>
      <c r="AAE122" s="253"/>
      <c r="AAF122" s="253"/>
      <c r="AAG122" s="253"/>
      <c r="AAH122" s="253"/>
      <c r="AAI122" s="253"/>
      <c r="AAJ122" s="253"/>
      <c r="AAK122" s="253"/>
      <c r="AAL122" s="253"/>
      <c r="AAM122" s="253"/>
      <c r="AAN122" s="253"/>
      <c r="AAO122" s="253"/>
      <c r="AAP122" s="253"/>
      <c r="AAQ122" s="253"/>
      <c r="AAR122" s="253"/>
      <c r="AAS122" s="253"/>
      <c r="AAT122" s="253"/>
      <c r="AAU122" s="253"/>
      <c r="AAV122" s="253"/>
      <c r="AAW122" s="253"/>
      <c r="AAX122" s="253"/>
      <c r="AAY122" s="253"/>
      <c r="AAZ122" s="253"/>
      <c r="ABA122" s="253"/>
      <c r="ABB122" s="253"/>
      <c r="ABC122" s="253"/>
      <c r="ABD122" s="253"/>
      <c r="ABE122" s="253"/>
      <c r="ABF122" s="253"/>
      <c r="ABG122" s="253"/>
      <c r="ABH122" s="253"/>
      <c r="ABI122" s="253"/>
      <c r="ABJ122" s="253"/>
      <c r="ABK122" s="253"/>
      <c r="ABL122" s="253"/>
      <c r="ABM122" s="253"/>
      <c r="ABN122" s="253"/>
      <c r="ABO122" s="253"/>
      <c r="ABP122" s="253"/>
      <c r="ABQ122" s="253"/>
      <c r="ABR122" s="253"/>
      <c r="ABS122" s="253"/>
      <c r="ABT122" s="253"/>
      <c r="ABU122" s="253"/>
      <c r="ABV122" s="253"/>
      <c r="ABW122" s="253"/>
      <c r="ABX122" s="253"/>
      <c r="ABY122" s="253"/>
      <c r="ABZ122" s="253"/>
      <c r="ACA122" s="253"/>
      <c r="ACB122" s="253"/>
      <c r="ACC122" s="253"/>
      <c r="ACD122" s="253"/>
      <c r="ACE122" s="253"/>
      <c r="ACF122" s="253"/>
      <c r="ACG122" s="253"/>
      <c r="ACH122" s="253"/>
      <c r="ACI122" s="253"/>
      <c r="ACJ122" s="253"/>
      <c r="ACK122" s="253"/>
      <c r="ACL122" s="253"/>
      <c r="ACM122" s="253"/>
      <c r="ACN122" s="253"/>
      <c r="ACO122" s="253"/>
      <c r="ACP122" s="253"/>
      <c r="ACQ122" s="253"/>
      <c r="ACR122" s="253"/>
      <c r="ACS122" s="253"/>
      <c r="ACT122" s="253"/>
      <c r="ACU122" s="253"/>
      <c r="ACV122" s="253"/>
      <c r="ACW122" s="253"/>
      <c r="ACX122" s="253"/>
      <c r="ACY122" s="253"/>
      <c r="ACZ122" s="253"/>
      <c r="ADA122" s="253"/>
      <c r="ADB122" s="253"/>
      <c r="ADC122" s="253"/>
      <c r="ADD122" s="253"/>
      <c r="ADE122" s="253"/>
      <c r="ADF122" s="253"/>
      <c r="ADG122" s="253"/>
      <c r="ADH122" s="253"/>
      <c r="ADI122" s="253"/>
      <c r="ADJ122" s="253"/>
      <c r="ADK122" s="253"/>
      <c r="ADL122" s="253"/>
      <c r="ADM122" s="253"/>
      <c r="ADN122" s="253"/>
      <c r="ADO122" s="253"/>
      <c r="ADP122" s="253"/>
      <c r="ADQ122" s="253"/>
      <c r="ADR122" s="253"/>
      <c r="ADS122" s="253"/>
      <c r="ADT122" s="253"/>
      <c r="ADU122" s="253"/>
      <c r="ADV122" s="253"/>
      <c r="ADW122" s="253"/>
      <c r="ADX122" s="253"/>
      <c r="ADY122" s="253"/>
      <c r="ADZ122" s="253"/>
      <c r="AEA122" s="253"/>
      <c r="AEB122" s="253"/>
      <c r="AEC122" s="253"/>
      <c r="AED122" s="253"/>
      <c r="AEE122" s="253"/>
      <c r="AEF122" s="253"/>
      <c r="AEG122" s="253"/>
      <c r="AEH122" s="253"/>
      <c r="AEI122" s="253"/>
      <c r="AEJ122" s="253"/>
      <c r="AEK122" s="253"/>
      <c r="AEL122" s="253"/>
      <c r="AEM122" s="253"/>
      <c r="AEN122" s="253"/>
      <c r="AEO122" s="253"/>
      <c r="AEP122" s="253"/>
      <c r="AEQ122" s="253"/>
      <c r="AER122" s="253"/>
      <c r="AES122" s="253"/>
      <c r="AET122" s="253"/>
      <c r="AEU122" s="253"/>
      <c r="AEV122" s="253"/>
      <c r="AEW122" s="253"/>
      <c r="AEX122" s="253"/>
      <c r="AEY122" s="253"/>
      <c r="AEZ122" s="253"/>
      <c r="AFA122" s="253"/>
      <c r="AFB122" s="253"/>
      <c r="AFC122" s="253"/>
      <c r="AFD122" s="253"/>
      <c r="AFE122" s="253"/>
      <c r="AFF122" s="253"/>
      <c r="AFG122" s="253"/>
      <c r="AFH122" s="253"/>
      <c r="AFI122" s="253"/>
      <c r="AFJ122" s="253"/>
      <c r="AFK122" s="253"/>
      <c r="AFL122" s="253"/>
      <c r="AFM122" s="253"/>
      <c r="AFN122" s="253"/>
      <c r="AFO122" s="253"/>
      <c r="AFP122" s="253"/>
      <c r="AFQ122" s="253"/>
      <c r="AFR122" s="253"/>
      <c r="AFS122" s="253"/>
      <c r="AFT122" s="253"/>
      <c r="AFU122" s="253"/>
      <c r="AFV122" s="253"/>
      <c r="AFW122" s="253"/>
      <c r="AFX122" s="253"/>
      <c r="AFY122" s="253"/>
      <c r="AFZ122" s="253"/>
      <c r="AGA122" s="253"/>
      <c r="AGB122" s="253"/>
      <c r="AGC122" s="253"/>
      <c r="AGD122" s="253"/>
      <c r="AGE122" s="253"/>
      <c r="AGF122" s="253"/>
      <c r="AGG122" s="253"/>
      <c r="AGH122" s="253"/>
      <c r="AGI122" s="253"/>
      <c r="AGJ122" s="253"/>
      <c r="AGK122" s="253"/>
      <c r="AGL122" s="253"/>
      <c r="AGM122" s="253"/>
      <c r="AGN122" s="253"/>
      <c r="AGO122" s="253"/>
      <c r="AGP122" s="253"/>
      <c r="AGQ122" s="253"/>
      <c r="AGR122" s="253"/>
      <c r="AGS122" s="253"/>
      <c r="AGT122" s="253"/>
      <c r="AGU122" s="253"/>
      <c r="AGV122" s="253"/>
      <c r="AGW122" s="253"/>
      <c r="AGX122" s="253"/>
      <c r="AGY122" s="253"/>
      <c r="AGZ122" s="253"/>
      <c r="AHA122" s="253"/>
      <c r="AHB122" s="253"/>
      <c r="AHC122" s="253"/>
      <c r="AHD122" s="253"/>
      <c r="AHE122" s="253"/>
      <c r="AHF122" s="253"/>
      <c r="AHG122" s="253"/>
      <c r="AHH122" s="253"/>
      <c r="AHI122" s="253"/>
      <c r="AHJ122" s="253"/>
      <c r="AHK122" s="253"/>
      <c r="AHL122" s="253"/>
      <c r="AHM122" s="253"/>
      <c r="AHN122" s="253"/>
      <c r="AHO122" s="253"/>
      <c r="AHP122" s="253"/>
      <c r="AHQ122" s="253"/>
      <c r="AHR122" s="253"/>
      <c r="AHS122" s="253"/>
      <c r="AHT122" s="253"/>
      <c r="AHU122" s="253"/>
      <c r="AHV122" s="253"/>
      <c r="AHW122" s="253"/>
      <c r="AHX122" s="253"/>
      <c r="AHY122" s="253"/>
      <c r="AHZ122" s="253"/>
      <c r="AIA122" s="253"/>
      <c r="AIB122" s="253"/>
      <c r="AIC122" s="253"/>
      <c r="AID122" s="253"/>
      <c r="AIE122" s="253"/>
      <c r="AIF122" s="253"/>
      <c r="AIG122" s="253"/>
      <c r="AIH122" s="253"/>
      <c r="AII122" s="253"/>
      <c r="AIJ122" s="253"/>
      <c r="AIK122" s="253"/>
      <c r="AIL122" s="253"/>
      <c r="AIM122" s="253"/>
      <c r="AIN122" s="253"/>
      <c r="AIO122" s="253"/>
      <c r="AIP122" s="253"/>
      <c r="AIQ122" s="253"/>
      <c r="AIR122" s="253"/>
      <c r="AIS122" s="253"/>
      <c r="AIT122" s="253"/>
      <c r="AIU122" s="253"/>
      <c r="AIV122" s="253"/>
      <c r="AIW122" s="253"/>
      <c r="AIX122" s="253"/>
      <c r="AIY122" s="253"/>
      <c r="AIZ122" s="253"/>
      <c r="AJA122" s="253"/>
      <c r="AJB122" s="253"/>
      <c r="AJC122" s="253"/>
      <c r="AJD122" s="253"/>
      <c r="AJE122" s="253"/>
      <c r="AJF122" s="253"/>
      <c r="AJG122" s="253"/>
      <c r="AJH122" s="253"/>
      <c r="AJI122" s="253"/>
      <c r="AJJ122" s="253"/>
      <c r="AJK122" s="253"/>
      <c r="AJL122" s="253"/>
      <c r="AJM122" s="253"/>
      <c r="AJN122" s="253"/>
      <c r="AJO122" s="253"/>
      <c r="AJP122" s="253"/>
      <c r="AJQ122" s="253"/>
      <c r="AJR122" s="253"/>
      <c r="AJS122" s="253"/>
      <c r="AJT122" s="253"/>
      <c r="AJU122" s="253"/>
      <c r="AJV122" s="253"/>
      <c r="AJW122" s="253"/>
      <c r="AJX122" s="253"/>
      <c r="AJY122" s="253"/>
      <c r="AJZ122" s="253"/>
      <c r="AKA122" s="253"/>
      <c r="AKB122" s="253"/>
      <c r="AKC122" s="253"/>
      <c r="AKD122" s="253"/>
      <c r="AKE122" s="253"/>
      <c r="AKF122" s="253"/>
      <c r="AKG122" s="253"/>
      <c r="AKH122" s="253"/>
      <c r="AKI122" s="253"/>
      <c r="AKJ122" s="253"/>
      <c r="AKK122" s="253"/>
      <c r="AKL122" s="253"/>
      <c r="AKM122" s="253"/>
      <c r="AKN122" s="253"/>
      <c r="AKO122" s="253"/>
      <c r="AKP122" s="253"/>
      <c r="AKQ122" s="253"/>
      <c r="AKR122" s="253"/>
      <c r="AKS122" s="253"/>
      <c r="AKT122" s="253"/>
      <c r="AKU122" s="253"/>
      <c r="AKV122" s="253"/>
      <c r="AKW122" s="253"/>
      <c r="AKX122" s="253"/>
      <c r="AKY122" s="253"/>
      <c r="AKZ122" s="253"/>
      <c r="ALA122" s="253"/>
      <c r="ALB122" s="253"/>
      <c r="ALC122" s="253"/>
      <c r="ALD122" s="253"/>
      <c r="ALE122" s="253"/>
      <c r="ALF122" s="253"/>
      <c r="ALG122" s="253"/>
      <c r="ALH122" s="253"/>
      <c r="ALI122" s="253"/>
      <c r="ALJ122" s="253"/>
      <c r="ALK122" s="253"/>
      <c r="ALL122" s="253"/>
      <c r="ALM122" s="253"/>
      <c r="ALN122" s="253"/>
      <c r="ALO122" s="253"/>
      <c r="ALP122" s="253"/>
      <c r="ALQ122" s="253"/>
      <c r="ALR122" s="253"/>
      <c r="ALS122" s="253"/>
      <c r="ALT122" s="253"/>
      <c r="ALU122" s="253"/>
      <c r="ALV122" s="253"/>
      <c r="ALW122" s="253"/>
      <c r="ALX122" s="253"/>
      <c r="ALY122" s="253"/>
      <c r="ALZ122" s="253"/>
      <c r="AMA122" s="253"/>
      <c r="AMB122" s="253"/>
      <c r="AMC122" s="253"/>
      <c r="AMD122" s="253"/>
      <c r="AME122" s="253"/>
      <c r="AMF122" s="253"/>
      <c r="AMG122" s="253"/>
      <c r="AMH122" s="253"/>
      <c r="AMI122" s="253"/>
      <c r="AMJ122" s="253"/>
    </row>
    <row r="123" spans="1:1024" s="252" customFormat="1" ht="11.25">
      <c r="A123" s="269" t="s">
        <v>2008</v>
      </c>
      <c r="B123" s="299"/>
      <c r="C123" s="299">
        <f>C35</f>
        <v>0</v>
      </c>
      <c r="D123" s="299">
        <f>D35</f>
        <v>0</v>
      </c>
      <c r="F123" s="253"/>
      <c r="G123" s="253"/>
      <c r="H123" s="253"/>
      <c r="I123" s="253"/>
      <c r="J123" s="253"/>
      <c r="K123" s="253"/>
      <c r="L123" s="253"/>
      <c r="M123" s="253"/>
      <c r="N123" s="253"/>
      <c r="O123" s="253"/>
      <c r="P123" s="253"/>
      <c r="Q123" s="253"/>
      <c r="R123" s="253"/>
      <c r="S123" s="253"/>
      <c r="T123" s="253"/>
      <c r="U123" s="253"/>
      <c r="V123" s="253"/>
      <c r="W123" s="253"/>
      <c r="X123" s="253"/>
      <c r="Y123" s="253"/>
      <c r="Z123" s="253"/>
      <c r="AA123" s="253"/>
      <c r="AB123" s="253"/>
      <c r="AC123" s="253"/>
      <c r="AD123" s="253"/>
      <c r="AE123" s="253"/>
      <c r="AF123" s="253"/>
      <c r="AG123" s="253"/>
      <c r="AH123" s="253"/>
      <c r="AI123" s="253"/>
      <c r="AJ123" s="253"/>
      <c r="AK123" s="253"/>
      <c r="AL123" s="253"/>
      <c r="AM123" s="253"/>
      <c r="AN123" s="253"/>
      <c r="AO123" s="253"/>
      <c r="AP123" s="253"/>
      <c r="AQ123" s="253"/>
      <c r="AR123" s="253"/>
      <c r="AS123" s="253"/>
      <c r="AT123" s="253"/>
      <c r="AU123" s="253"/>
      <c r="AV123" s="253"/>
      <c r="AW123" s="253"/>
      <c r="AX123" s="253"/>
      <c r="AY123" s="253"/>
      <c r="AZ123" s="253"/>
      <c r="BA123" s="253"/>
      <c r="BB123" s="253"/>
      <c r="BC123" s="253"/>
      <c r="BD123" s="253"/>
      <c r="BE123" s="253"/>
      <c r="BF123" s="253"/>
      <c r="BG123" s="253"/>
      <c r="BH123" s="253"/>
      <c r="BI123" s="253"/>
      <c r="BJ123" s="253"/>
      <c r="BK123" s="253"/>
      <c r="BL123" s="253"/>
      <c r="BM123" s="253"/>
      <c r="BN123" s="253"/>
      <c r="BO123" s="253"/>
      <c r="BP123" s="253"/>
      <c r="BQ123" s="253"/>
      <c r="BR123" s="253"/>
      <c r="BS123" s="253"/>
      <c r="BT123" s="253"/>
      <c r="BU123" s="253"/>
      <c r="BV123" s="253"/>
      <c r="BW123" s="253"/>
      <c r="BX123" s="253"/>
      <c r="BY123" s="253"/>
      <c r="BZ123" s="253"/>
      <c r="CA123" s="253"/>
      <c r="CB123" s="253"/>
      <c r="CC123" s="253"/>
      <c r="CD123" s="253"/>
      <c r="CE123" s="253"/>
      <c r="CF123" s="253"/>
      <c r="CG123" s="253"/>
      <c r="CH123" s="253"/>
      <c r="CI123" s="253"/>
      <c r="CJ123" s="253"/>
      <c r="CK123" s="253"/>
      <c r="CL123" s="253"/>
      <c r="CM123" s="253"/>
      <c r="CN123" s="253"/>
      <c r="CO123" s="253"/>
      <c r="CP123" s="253"/>
      <c r="CQ123" s="253"/>
      <c r="CR123" s="253"/>
      <c r="CS123" s="253"/>
      <c r="CT123" s="253"/>
      <c r="CU123" s="253"/>
      <c r="CV123" s="253"/>
      <c r="CW123" s="253"/>
      <c r="CX123" s="253"/>
      <c r="CY123" s="253"/>
      <c r="CZ123" s="253"/>
      <c r="DA123" s="253"/>
      <c r="DB123" s="253"/>
      <c r="DC123" s="253"/>
      <c r="DD123" s="253"/>
      <c r="DE123" s="253"/>
      <c r="DF123" s="253"/>
      <c r="DG123" s="253"/>
      <c r="DH123" s="253"/>
      <c r="DI123" s="253"/>
      <c r="DJ123" s="253"/>
      <c r="DK123" s="253"/>
      <c r="DL123" s="253"/>
      <c r="DM123" s="253"/>
      <c r="DN123" s="253"/>
      <c r="DO123" s="253"/>
      <c r="DP123" s="253"/>
      <c r="DQ123" s="253"/>
      <c r="DR123" s="253"/>
      <c r="DS123" s="253"/>
      <c r="DT123" s="253"/>
      <c r="DU123" s="253"/>
      <c r="DV123" s="253"/>
      <c r="DW123" s="253"/>
      <c r="DX123" s="253"/>
      <c r="DY123" s="253"/>
      <c r="DZ123" s="253"/>
      <c r="EA123" s="253"/>
      <c r="EB123" s="253"/>
      <c r="EC123" s="253"/>
      <c r="ED123" s="253"/>
      <c r="EE123" s="253"/>
      <c r="EF123" s="253"/>
      <c r="EG123" s="253"/>
      <c r="EH123" s="253"/>
      <c r="EI123" s="253"/>
      <c r="EJ123" s="253"/>
      <c r="EK123" s="253"/>
      <c r="EL123" s="253"/>
      <c r="EM123" s="253"/>
      <c r="EN123" s="253"/>
      <c r="EO123" s="253"/>
      <c r="EP123" s="253"/>
      <c r="EQ123" s="253"/>
      <c r="ER123" s="253"/>
      <c r="ES123" s="253"/>
      <c r="ET123" s="253"/>
      <c r="EU123" s="253"/>
      <c r="EV123" s="253"/>
      <c r="EW123" s="253"/>
      <c r="EX123" s="253"/>
      <c r="EY123" s="253"/>
      <c r="EZ123" s="253"/>
      <c r="FA123" s="253"/>
      <c r="FB123" s="253"/>
      <c r="FC123" s="253"/>
      <c r="FD123" s="253"/>
      <c r="FE123" s="253"/>
      <c r="FF123" s="253"/>
      <c r="FG123" s="253"/>
      <c r="FH123" s="253"/>
      <c r="FI123" s="253"/>
      <c r="FJ123" s="253"/>
      <c r="FK123" s="253"/>
      <c r="FL123" s="253"/>
      <c r="FM123" s="253"/>
      <c r="FN123" s="253"/>
      <c r="FO123" s="253"/>
      <c r="FP123" s="253"/>
      <c r="FQ123" s="253"/>
      <c r="FR123" s="253"/>
      <c r="FS123" s="253"/>
      <c r="FT123" s="253"/>
      <c r="FU123" s="253"/>
      <c r="FV123" s="253"/>
      <c r="FW123" s="253"/>
      <c r="FX123" s="253"/>
      <c r="FY123" s="253"/>
      <c r="FZ123" s="253"/>
      <c r="GA123" s="253"/>
      <c r="GB123" s="253"/>
      <c r="GC123" s="253"/>
      <c r="GD123" s="253"/>
      <c r="GE123" s="253"/>
      <c r="GF123" s="253"/>
      <c r="GG123" s="253"/>
      <c r="GH123" s="253"/>
      <c r="GI123" s="253"/>
      <c r="GJ123" s="253"/>
      <c r="GK123" s="253"/>
      <c r="GL123" s="253"/>
      <c r="GM123" s="253"/>
      <c r="GN123" s="253"/>
      <c r="GO123" s="253"/>
      <c r="GP123" s="253"/>
      <c r="GQ123" s="253"/>
      <c r="GR123" s="253"/>
      <c r="GS123" s="253"/>
      <c r="GT123" s="253"/>
      <c r="GU123" s="253"/>
      <c r="GV123" s="253"/>
      <c r="GW123" s="253"/>
      <c r="GX123" s="253"/>
      <c r="GY123" s="253"/>
      <c r="GZ123" s="253"/>
      <c r="HA123" s="253"/>
      <c r="HB123" s="253"/>
      <c r="HC123" s="253"/>
      <c r="HD123" s="253"/>
      <c r="HE123" s="253"/>
      <c r="HF123" s="253"/>
      <c r="HG123" s="253"/>
      <c r="HH123" s="253"/>
      <c r="HI123" s="253"/>
      <c r="HJ123" s="253"/>
      <c r="HK123" s="253"/>
      <c r="HL123" s="253"/>
      <c r="HM123" s="253"/>
      <c r="HN123" s="253"/>
      <c r="HO123" s="253"/>
      <c r="HP123" s="253"/>
      <c r="HQ123" s="253"/>
      <c r="HR123" s="253"/>
      <c r="HS123" s="253"/>
      <c r="HT123" s="253"/>
      <c r="HU123" s="253"/>
      <c r="HV123" s="253"/>
      <c r="HW123" s="253"/>
      <c r="HX123" s="253"/>
      <c r="HY123" s="253"/>
      <c r="HZ123" s="253"/>
      <c r="IA123" s="253"/>
      <c r="IB123" s="253"/>
      <c r="IC123" s="253"/>
      <c r="ID123" s="253"/>
      <c r="IE123" s="253"/>
      <c r="IF123" s="253"/>
      <c r="IG123" s="253"/>
      <c r="IH123" s="253"/>
      <c r="II123" s="253"/>
      <c r="IJ123" s="253"/>
      <c r="IK123" s="253"/>
      <c r="IL123" s="253"/>
      <c r="IM123" s="253"/>
      <c r="IN123" s="253"/>
      <c r="IO123" s="253"/>
      <c r="IP123" s="253"/>
      <c r="IQ123" s="253"/>
      <c r="IR123" s="253"/>
      <c r="IS123" s="253"/>
      <c r="IT123" s="253"/>
      <c r="IU123" s="253"/>
      <c r="IV123" s="253"/>
      <c r="IW123" s="253"/>
      <c r="IX123" s="253"/>
      <c r="IY123" s="253"/>
      <c r="IZ123" s="253"/>
      <c r="JA123" s="253"/>
      <c r="JB123" s="253"/>
      <c r="JC123" s="253"/>
      <c r="JD123" s="253"/>
      <c r="JE123" s="253"/>
      <c r="JF123" s="253"/>
      <c r="JG123" s="253"/>
      <c r="JH123" s="253"/>
      <c r="JI123" s="253"/>
      <c r="JJ123" s="253"/>
      <c r="JK123" s="253"/>
      <c r="JL123" s="253"/>
      <c r="JM123" s="253"/>
      <c r="JN123" s="253"/>
      <c r="JO123" s="253"/>
      <c r="JP123" s="253"/>
      <c r="JQ123" s="253"/>
      <c r="JR123" s="253"/>
      <c r="JS123" s="253"/>
      <c r="JT123" s="253"/>
      <c r="JU123" s="253"/>
      <c r="JV123" s="253"/>
      <c r="JW123" s="253"/>
      <c r="JX123" s="253"/>
      <c r="JY123" s="253"/>
      <c r="JZ123" s="253"/>
      <c r="KA123" s="253"/>
      <c r="KB123" s="253"/>
      <c r="KC123" s="253"/>
      <c r="KD123" s="253"/>
      <c r="KE123" s="253"/>
      <c r="KF123" s="253"/>
      <c r="KG123" s="253"/>
      <c r="KH123" s="253"/>
      <c r="KI123" s="253"/>
      <c r="KJ123" s="253"/>
      <c r="KK123" s="253"/>
      <c r="KL123" s="253"/>
      <c r="KM123" s="253"/>
      <c r="KN123" s="253"/>
      <c r="KO123" s="253"/>
      <c r="KP123" s="253"/>
      <c r="KQ123" s="253"/>
      <c r="KR123" s="253"/>
      <c r="KS123" s="253"/>
      <c r="KT123" s="253"/>
      <c r="KU123" s="253"/>
      <c r="KV123" s="253"/>
      <c r="KW123" s="253"/>
      <c r="KX123" s="253"/>
      <c r="KY123" s="253"/>
      <c r="KZ123" s="253"/>
      <c r="LA123" s="253"/>
      <c r="LB123" s="253"/>
      <c r="LC123" s="253"/>
      <c r="LD123" s="253"/>
      <c r="LE123" s="253"/>
      <c r="LF123" s="253"/>
      <c r="LG123" s="253"/>
      <c r="LH123" s="253"/>
      <c r="LI123" s="253"/>
      <c r="LJ123" s="253"/>
      <c r="LK123" s="253"/>
      <c r="LL123" s="253"/>
      <c r="LM123" s="253"/>
      <c r="LN123" s="253"/>
      <c r="LO123" s="253"/>
      <c r="LP123" s="253"/>
      <c r="LQ123" s="253"/>
      <c r="LR123" s="253"/>
      <c r="LS123" s="253"/>
      <c r="LT123" s="253"/>
      <c r="LU123" s="253"/>
      <c r="LV123" s="253"/>
      <c r="LW123" s="253"/>
      <c r="LX123" s="253"/>
      <c r="LY123" s="253"/>
      <c r="LZ123" s="253"/>
      <c r="MA123" s="253"/>
      <c r="MB123" s="253"/>
      <c r="MC123" s="253"/>
      <c r="MD123" s="253"/>
      <c r="ME123" s="253"/>
      <c r="MF123" s="253"/>
      <c r="MG123" s="253"/>
      <c r="MH123" s="253"/>
      <c r="MI123" s="253"/>
      <c r="MJ123" s="253"/>
      <c r="MK123" s="253"/>
      <c r="ML123" s="253"/>
      <c r="MM123" s="253"/>
      <c r="MN123" s="253"/>
      <c r="MO123" s="253"/>
      <c r="MP123" s="253"/>
      <c r="MQ123" s="253"/>
      <c r="MR123" s="253"/>
      <c r="MS123" s="253"/>
      <c r="MT123" s="253"/>
      <c r="MU123" s="253"/>
      <c r="MV123" s="253"/>
      <c r="MW123" s="253"/>
      <c r="MX123" s="253"/>
      <c r="MY123" s="253"/>
      <c r="MZ123" s="253"/>
      <c r="NA123" s="253"/>
      <c r="NB123" s="253"/>
      <c r="NC123" s="253"/>
      <c r="ND123" s="253"/>
      <c r="NE123" s="253"/>
      <c r="NF123" s="253"/>
      <c r="NG123" s="253"/>
      <c r="NH123" s="253"/>
      <c r="NI123" s="253"/>
      <c r="NJ123" s="253"/>
      <c r="NK123" s="253"/>
      <c r="NL123" s="253"/>
      <c r="NM123" s="253"/>
      <c r="NN123" s="253"/>
      <c r="NO123" s="253"/>
      <c r="NP123" s="253"/>
      <c r="NQ123" s="253"/>
      <c r="NR123" s="253"/>
      <c r="NS123" s="253"/>
      <c r="NT123" s="253"/>
      <c r="NU123" s="253"/>
      <c r="NV123" s="253"/>
      <c r="NW123" s="253"/>
      <c r="NX123" s="253"/>
      <c r="NY123" s="253"/>
      <c r="NZ123" s="253"/>
      <c r="OA123" s="253"/>
      <c r="OB123" s="253"/>
      <c r="OC123" s="253"/>
      <c r="OD123" s="253"/>
      <c r="OE123" s="253"/>
      <c r="OF123" s="253"/>
      <c r="OG123" s="253"/>
      <c r="OH123" s="253"/>
      <c r="OI123" s="253"/>
      <c r="OJ123" s="253"/>
      <c r="OK123" s="253"/>
      <c r="OL123" s="253"/>
      <c r="OM123" s="253"/>
      <c r="ON123" s="253"/>
      <c r="OO123" s="253"/>
      <c r="OP123" s="253"/>
      <c r="OQ123" s="253"/>
      <c r="OR123" s="253"/>
      <c r="OS123" s="253"/>
      <c r="OT123" s="253"/>
      <c r="OU123" s="253"/>
      <c r="OV123" s="253"/>
      <c r="OW123" s="253"/>
      <c r="OX123" s="253"/>
      <c r="OY123" s="253"/>
      <c r="OZ123" s="253"/>
      <c r="PA123" s="253"/>
      <c r="PB123" s="253"/>
      <c r="PC123" s="253"/>
      <c r="PD123" s="253"/>
      <c r="PE123" s="253"/>
      <c r="PF123" s="253"/>
      <c r="PG123" s="253"/>
      <c r="PH123" s="253"/>
      <c r="PI123" s="253"/>
      <c r="PJ123" s="253"/>
      <c r="PK123" s="253"/>
      <c r="PL123" s="253"/>
      <c r="PM123" s="253"/>
      <c r="PN123" s="253"/>
      <c r="PO123" s="253"/>
      <c r="PP123" s="253"/>
      <c r="PQ123" s="253"/>
      <c r="PR123" s="253"/>
      <c r="PS123" s="253"/>
      <c r="PT123" s="253"/>
      <c r="PU123" s="253"/>
      <c r="PV123" s="253"/>
      <c r="PW123" s="253"/>
      <c r="PX123" s="253"/>
      <c r="PY123" s="253"/>
      <c r="PZ123" s="253"/>
      <c r="QA123" s="253"/>
      <c r="QB123" s="253"/>
      <c r="QC123" s="253"/>
      <c r="QD123" s="253"/>
      <c r="QE123" s="253"/>
      <c r="QF123" s="253"/>
      <c r="QG123" s="253"/>
      <c r="QH123" s="253"/>
      <c r="QI123" s="253"/>
      <c r="QJ123" s="253"/>
      <c r="QK123" s="253"/>
      <c r="QL123" s="253"/>
      <c r="QM123" s="253"/>
      <c r="QN123" s="253"/>
      <c r="QO123" s="253"/>
      <c r="QP123" s="253"/>
      <c r="QQ123" s="253"/>
      <c r="QR123" s="253"/>
      <c r="QS123" s="253"/>
      <c r="QT123" s="253"/>
      <c r="QU123" s="253"/>
      <c r="QV123" s="253"/>
      <c r="QW123" s="253"/>
      <c r="QX123" s="253"/>
      <c r="QY123" s="253"/>
      <c r="QZ123" s="253"/>
      <c r="RA123" s="253"/>
      <c r="RB123" s="253"/>
      <c r="RC123" s="253"/>
      <c r="RD123" s="253"/>
      <c r="RE123" s="253"/>
      <c r="RF123" s="253"/>
      <c r="RG123" s="253"/>
      <c r="RH123" s="253"/>
      <c r="RI123" s="253"/>
      <c r="RJ123" s="253"/>
      <c r="RK123" s="253"/>
      <c r="RL123" s="253"/>
      <c r="RM123" s="253"/>
      <c r="RN123" s="253"/>
      <c r="RO123" s="253"/>
      <c r="RP123" s="253"/>
      <c r="RQ123" s="253"/>
      <c r="RR123" s="253"/>
      <c r="RS123" s="253"/>
      <c r="RT123" s="253"/>
      <c r="RU123" s="253"/>
      <c r="RV123" s="253"/>
      <c r="RW123" s="253"/>
      <c r="RX123" s="253"/>
      <c r="RY123" s="253"/>
      <c r="RZ123" s="253"/>
      <c r="SA123" s="253"/>
      <c r="SB123" s="253"/>
      <c r="SC123" s="253"/>
      <c r="SD123" s="253"/>
      <c r="SE123" s="253"/>
      <c r="SF123" s="253"/>
      <c r="SG123" s="253"/>
      <c r="SH123" s="253"/>
      <c r="SI123" s="253"/>
      <c r="SJ123" s="253"/>
      <c r="SK123" s="253"/>
      <c r="SL123" s="253"/>
      <c r="SM123" s="253"/>
      <c r="SN123" s="253"/>
      <c r="SO123" s="253"/>
      <c r="SP123" s="253"/>
      <c r="SQ123" s="253"/>
      <c r="SR123" s="253"/>
      <c r="SS123" s="253"/>
      <c r="ST123" s="253"/>
      <c r="SU123" s="253"/>
      <c r="SV123" s="253"/>
      <c r="SW123" s="253"/>
      <c r="SX123" s="253"/>
      <c r="SY123" s="253"/>
      <c r="SZ123" s="253"/>
      <c r="TA123" s="253"/>
      <c r="TB123" s="253"/>
      <c r="TC123" s="253"/>
      <c r="TD123" s="253"/>
      <c r="TE123" s="253"/>
      <c r="TF123" s="253"/>
      <c r="TG123" s="253"/>
      <c r="TH123" s="253"/>
      <c r="TI123" s="253"/>
      <c r="TJ123" s="253"/>
      <c r="TK123" s="253"/>
      <c r="TL123" s="253"/>
      <c r="TM123" s="253"/>
      <c r="TN123" s="253"/>
      <c r="TO123" s="253"/>
      <c r="TP123" s="253"/>
      <c r="TQ123" s="253"/>
      <c r="TR123" s="253"/>
      <c r="TS123" s="253"/>
      <c r="TT123" s="253"/>
      <c r="TU123" s="253"/>
      <c r="TV123" s="253"/>
      <c r="TW123" s="253"/>
      <c r="TX123" s="253"/>
      <c r="TY123" s="253"/>
      <c r="TZ123" s="253"/>
      <c r="UA123" s="253"/>
      <c r="UB123" s="253"/>
      <c r="UC123" s="253"/>
      <c r="UD123" s="253"/>
      <c r="UE123" s="253"/>
      <c r="UF123" s="253"/>
      <c r="UG123" s="253"/>
      <c r="UH123" s="253"/>
      <c r="UI123" s="253"/>
      <c r="UJ123" s="253"/>
      <c r="UK123" s="253"/>
      <c r="UL123" s="253"/>
      <c r="UM123" s="253"/>
      <c r="UN123" s="253"/>
      <c r="UO123" s="253"/>
      <c r="UP123" s="253"/>
      <c r="UQ123" s="253"/>
      <c r="UR123" s="253"/>
      <c r="US123" s="253"/>
      <c r="UT123" s="253"/>
      <c r="UU123" s="253"/>
      <c r="UV123" s="253"/>
      <c r="UW123" s="253"/>
      <c r="UX123" s="253"/>
      <c r="UY123" s="253"/>
      <c r="UZ123" s="253"/>
      <c r="VA123" s="253"/>
      <c r="VB123" s="253"/>
      <c r="VC123" s="253"/>
      <c r="VD123" s="253"/>
      <c r="VE123" s="253"/>
      <c r="VF123" s="253"/>
      <c r="VG123" s="253"/>
      <c r="VH123" s="253"/>
      <c r="VI123" s="253"/>
      <c r="VJ123" s="253"/>
      <c r="VK123" s="253"/>
      <c r="VL123" s="253"/>
      <c r="VM123" s="253"/>
      <c r="VN123" s="253"/>
      <c r="VO123" s="253"/>
      <c r="VP123" s="253"/>
      <c r="VQ123" s="253"/>
      <c r="VR123" s="253"/>
      <c r="VS123" s="253"/>
      <c r="VT123" s="253"/>
      <c r="VU123" s="253"/>
      <c r="VV123" s="253"/>
      <c r="VW123" s="253"/>
      <c r="VX123" s="253"/>
      <c r="VY123" s="253"/>
      <c r="VZ123" s="253"/>
      <c r="WA123" s="253"/>
      <c r="WB123" s="253"/>
      <c r="WC123" s="253"/>
      <c r="WD123" s="253"/>
      <c r="WE123" s="253"/>
      <c r="WF123" s="253"/>
      <c r="WG123" s="253"/>
      <c r="WH123" s="253"/>
      <c r="WI123" s="253"/>
      <c r="WJ123" s="253"/>
      <c r="WK123" s="253"/>
      <c r="WL123" s="253"/>
      <c r="WM123" s="253"/>
      <c r="WN123" s="253"/>
      <c r="WO123" s="253"/>
      <c r="WP123" s="253"/>
      <c r="WQ123" s="253"/>
      <c r="WR123" s="253"/>
      <c r="WS123" s="253"/>
      <c r="WT123" s="253"/>
      <c r="WU123" s="253"/>
      <c r="WV123" s="253"/>
      <c r="WW123" s="253"/>
      <c r="WX123" s="253"/>
      <c r="WY123" s="253"/>
      <c r="WZ123" s="253"/>
      <c r="XA123" s="253"/>
      <c r="XB123" s="253"/>
      <c r="XC123" s="253"/>
      <c r="XD123" s="253"/>
      <c r="XE123" s="253"/>
      <c r="XF123" s="253"/>
      <c r="XG123" s="253"/>
      <c r="XH123" s="253"/>
      <c r="XI123" s="253"/>
      <c r="XJ123" s="253"/>
      <c r="XK123" s="253"/>
      <c r="XL123" s="253"/>
      <c r="XM123" s="253"/>
      <c r="XN123" s="253"/>
      <c r="XO123" s="253"/>
      <c r="XP123" s="253"/>
      <c r="XQ123" s="253"/>
      <c r="XR123" s="253"/>
      <c r="XS123" s="253"/>
      <c r="XT123" s="253"/>
      <c r="XU123" s="253"/>
      <c r="XV123" s="253"/>
      <c r="XW123" s="253"/>
      <c r="XX123" s="253"/>
      <c r="XY123" s="253"/>
      <c r="XZ123" s="253"/>
      <c r="YA123" s="253"/>
      <c r="YB123" s="253"/>
      <c r="YC123" s="253"/>
      <c r="YD123" s="253"/>
      <c r="YE123" s="253"/>
      <c r="YF123" s="253"/>
      <c r="YG123" s="253"/>
      <c r="YH123" s="253"/>
      <c r="YI123" s="253"/>
      <c r="YJ123" s="253"/>
      <c r="YK123" s="253"/>
      <c r="YL123" s="253"/>
      <c r="YM123" s="253"/>
      <c r="YN123" s="253"/>
      <c r="YO123" s="253"/>
      <c r="YP123" s="253"/>
      <c r="YQ123" s="253"/>
      <c r="YR123" s="253"/>
      <c r="YS123" s="253"/>
      <c r="YT123" s="253"/>
      <c r="YU123" s="253"/>
      <c r="YV123" s="253"/>
      <c r="YW123" s="253"/>
      <c r="YX123" s="253"/>
      <c r="YY123" s="253"/>
      <c r="YZ123" s="253"/>
      <c r="ZA123" s="253"/>
      <c r="ZB123" s="253"/>
      <c r="ZC123" s="253"/>
      <c r="ZD123" s="253"/>
      <c r="ZE123" s="253"/>
      <c r="ZF123" s="253"/>
      <c r="ZG123" s="253"/>
      <c r="ZH123" s="253"/>
      <c r="ZI123" s="253"/>
      <c r="ZJ123" s="253"/>
      <c r="ZK123" s="253"/>
      <c r="ZL123" s="253"/>
      <c r="ZM123" s="253"/>
      <c r="ZN123" s="253"/>
      <c r="ZO123" s="253"/>
      <c r="ZP123" s="253"/>
      <c r="ZQ123" s="253"/>
      <c r="ZR123" s="253"/>
      <c r="ZS123" s="253"/>
      <c r="ZT123" s="253"/>
      <c r="ZU123" s="253"/>
      <c r="ZV123" s="253"/>
      <c r="ZW123" s="253"/>
      <c r="ZX123" s="253"/>
      <c r="ZY123" s="253"/>
      <c r="ZZ123" s="253"/>
      <c r="AAA123" s="253"/>
      <c r="AAB123" s="253"/>
      <c r="AAC123" s="253"/>
      <c r="AAD123" s="253"/>
      <c r="AAE123" s="253"/>
      <c r="AAF123" s="253"/>
      <c r="AAG123" s="253"/>
      <c r="AAH123" s="253"/>
      <c r="AAI123" s="253"/>
      <c r="AAJ123" s="253"/>
      <c r="AAK123" s="253"/>
      <c r="AAL123" s="253"/>
      <c r="AAM123" s="253"/>
      <c r="AAN123" s="253"/>
      <c r="AAO123" s="253"/>
      <c r="AAP123" s="253"/>
      <c r="AAQ123" s="253"/>
      <c r="AAR123" s="253"/>
      <c r="AAS123" s="253"/>
      <c r="AAT123" s="253"/>
      <c r="AAU123" s="253"/>
      <c r="AAV123" s="253"/>
      <c r="AAW123" s="253"/>
      <c r="AAX123" s="253"/>
      <c r="AAY123" s="253"/>
      <c r="AAZ123" s="253"/>
      <c r="ABA123" s="253"/>
      <c r="ABB123" s="253"/>
      <c r="ABC123" s="253"/>
      <c r="ABD123" s="253"/>
      <c r="ABE123" s="253"/>
      <c r="ABF123" s="253"/>
      <c r="ABG123" s="253"/>
      <c r="ABH123" s="253"/>
      <c r="ABI123" s="253"/>
      <c r="ABJ123" s="253"/>
      <c r="ABK123" s="253"/>
      <c r="ABL123" s="253"/>
      <c r="ABM123" s="253"/>
      <c r="ABN123" s="253"/>
      <c r="ABO123" s="253"/>
      <c r="ABP123" s="253"/>
      <c r="ABQ123" s="253"/>
      <c r="ABR123" s="253"/>
      <c r="ABS123" s="253"/>
      <c r="ABT123" s="253"/>
      <c r="ABU123" s="253"/>
      <c r="ABV123" s="253"/>
      <c r="ABW123" s="253"/>
      <c r="ABX123" s="253"/>
      <c r="ABY123" s="253"/>
      <c r="ABZ123" s="253"/>
      <c r="ACA123" s="253"/>
      <c r="ACB123" s="253"/>
      <c r="ACC123" s="253"/>
      <c r="ACD123" s="253"/>
      <c r="ACE123" s="253"/>
      <c r="ACF123" s="253"/>
      <c r="ACG123" s="253"/>
      <c r="ACH123" s="253"/>
      <c r="ACI123" s="253"/>
      <c r="ACJ123" s="253"/>
      <c r="ACK123" s="253"/>
      <c r="ACL123" s="253"/>
      <c r="ACM123" s="253"/>
      <c r="ACN123" s="253"/>
      <c r="ACO123" s="253"/>
      <c r="ACP123" s="253"/>
      <c r="ACQ123" s="253"/>
      <c r="ACR123" s="253"/>
      <c r="ACS123" s="253"/>
      <c r="ACT123" s="253"/>
      <c r="ACU123" s="253"/>
      <c r="ACV123" s="253"/>
      <c r="ACW123" s="253"/>
      <c r="ACX123" s="253"/>
      <c r="ACY123" s="253"/>
      <c r="ACZ123" s="253"/>
      <c r="ADA123" s="253"/>
      <c r="ADB123" s="253"/>
      <c r="ADC123" s="253"/>
      <c r="ADD123" s="253"/>
      <c r="ADE123" s="253"/>
      <c r="ADF123" s="253"/>
      <c r="ADG123" s="253"/>
      <c r="ADH123" s="253"/>
      <c r="ADI123" s="253"/>
      <c r="ADJ123" s="253"/>
      <c r="ADK123" s="253"/>
      <c r="ADL123" s="253"/>
      <c r="ADM123" s="253"/>
      <c r="ADN123" s="253"/>
      <c r="ADO123" s="253"/>
      <c r="ADP123" s="253"/>
      <c r="ADQ123" s="253"/>
      <c r="ADR123" s="253"/>
      <c r="ADS123" s="253"/>
      <c r="ADT123" s="253"/>
      <c r="ADU123" s="253"/>
      <c r="ADV123" s="253"/>
      <c r="ADW123" s="253"/>
      <c r="ADX123" s="253"/>
      <c r="ADY123" s="253"/>
      <c r="ADZ123" s="253"/>
      <c r="AEA123" s="253"/>
      <c r="AEB123" s="253"/>
      <c r="AEC123" s="253"/>
      <c r="AED123" s="253"/>
      <c r="AEE123" s="253"/>
      <c r="AEF123" s="253"/>
      <c r="AEG123" s="253"/>
      <c r="AEH123" s="253"/>
      <c r="AEI123" s="253"/>
      <c r="AEJ123" s="253"/>
      <c r="AEK123" s="253"/>
      <c r="AEL123" s="253"/>
      <c r="AEM123" s="253"/>
      <c r="AEN123" s="253"/>
      <c r="AEO123" s="253"/>
      <c r="AEP123" s="253"/>
      <c r="AEQ123" s="253"/>
      <c r="AER123" s="253"/>
      <c r="AES123" s="253"/>
      <c r="AET123" s="253"/>
      <c r="AEU123" s="253"/>
      <c r="AEV123" s="253"/>
      <c r="AEW123" s="253"/>
      <c r="AEX123" s="253"/>
      <c r="AEY123" s="253"/>
      <c r="AEZ123" s="253"/>
      <c r="AFA123" s="253"/>
      <c r="AFB123" s="253"/>
      <c r="AFC123" s="253"/>
      <c r="AFD123" s="253"/>
      <c r="AFE123" s="253"/>
      <c r="AFF123" s="253"/>
      <c r="AFG123" s="253"/>
      <c r="AFH123" s="253"/>
      <c r="AFI123" s="253"/>
      <c r="AFJ123" s="253"/>
      <c r="AFK123" s="253"/>
      <c r="AFL123" s="253"/>
      <c r="AFM123" s="253"/>
      <c r="AFN123" s="253"/>
      <c r="AFO123" s="253"/>
      <c r="AFP123" s="253"/>
      <c r="AFQ123" s="253"/>
      <c r="AFR123" s="253"/>
      <c r="AFS123" s="253"/>
      <c r="AFT123" s="253"/>
      <c r="AFU123" s="253"/>
      <c r="AFV123" s="253"/>
      <c r="AFW123" s="253"/>
      <c r="AFX123" s="253"/>
      <c r="AFY123" s="253"/>
      <c r="AFZ123" s="253"/>
      <c r="AGA123" s="253"/>
      <c r="AGB123" s="253"/>
      <c r="AGC123" s="253"/>
      <c r="AGD123" s="253"/>
      <c r="AGE123" s="253"/>
      <c r="AGF123" s="253"/>
      <c r="AGG123" s="253"/>
      <c r="AGH123" s="253"/>
      <c r="AGI123" s="253"/>
      <c r="AGJ123" s="253"/>
      <c r="AGK123" s="253"/>
      <c r="AGL123" s="253"/>
      <c r="AGM123" s="253"/>
      <c r="AGN123" s="253"/>
      <c r="AGO123" s="253"/>
      <c r="AGP123" s="253"/>
      <c r="AGQ123" s="253"/>
      <c r="AGR123" s="253"/>
      <c r="AGS123" s="253"/>
      <c r="AGT123" s="253"/>
      <c r="AGU123" s="253"/>
      <c r="AGV123" s="253"/>
      <c r="AGW123" s="253"/>
      <c r="AGX123" s="253"/>
      <c r="AGY123" s="253"/>
      <c r="AGZ123" s="253"/>
      <c r="AHA123" s="253"/>
      <c r="AHB123" s="253"/>
      <c r="AHC123" s="253"/>
      <c r="AHD123" s="253"/>
      <c r="AHE123" s="253"/>
      <c r="AHF123" s="253"/>
      <c r="AHG123" s="253"/>
      <c r="AHH123" s="253"/>
      <c r="AHI123" s="253"/>
      <c r="AHJ123" s="253"/>
      <c r="AHK123" s="253"/>
      <c r="AHL123" s="253"/>
      <c r="AHM123" s="253"/>
      <c r="AHN123" s="253"/>
      <c r="AHO123" s="253"/>
      <c r="AHP123" s="253"/>
      <c r="AHQ123" s="253"/>
      <c r="AHR123" s="253"/>
      <c r="AHS123" s="253"/>
      <c r="AHT123" s="253"/>
      <c r="AHU123" s="253"/>
      <c r="AHV123" s="253"/>
      <c r="AHW123" s="253"/>
      <c r="AHX123" s="253"/>
      <c r="AHY123" s="253"/>
      <c r="AHZ123" s="253"/>
      <c r="AIA123" s="253"/>
      <c r="AIB123" s="253"/>
      <c r="AIC123" s="253"/>
      <c r="AID123" s="253"/>
      <c r="AIE123" s="253"/>
      <c r="AIF123" s="253"/>
      <c r="AIG123" s="253"/>
      <c r="AIH123" s="253"/>
      <c r="AII123" s="253"/>
      <c r="AIJ123" s="253"/>
      <c r="AIK123" s="253"/>
      <c r="AIL123" s="253"/>
      <c r="AIM123" s="253"/>
      <c r="AIN123" s="253"/>
      <c r="AIO123" s="253"/>
      <c r="AIP123" s="253"/>
      <c r="AIQ123" s="253"/>
      <c r="AIR123" s="253"/>
      <c r="AIS123" s="253"/>
      <c r="AIT123" s="253"/>
      <c r="AIU123" s="253"/>
      <c r="AIV123" s="253"/>
      <c r="AIW123" s="253"/>
      <c r="AIX123" s="253"/>
      <c r="AIY123" s="253"/>
      <c r="AIZ123" s="253"/>
      <c r="AJA123" s="253"/>
      <c r="AJB123" s="253"/>
      <c r="AJC123" s="253"/>
      <c r="AJD123" s="253"/>
      <c r="AJE123" s="253"/>
      <c r="AJF123" s="253"/>
      <c r="AJG123" s="253"/>
      <c r="AJH123" s="253"/>
      <c r="AJI123" s="253"/>
      <c r="AJJ123" s="253"/>
      <c r="AJK123" s="253"/>
      <c r="AJL123" s="253"/>
      <c r="AJM123" s="253"/>
      <c r="AJN123" s="253"/>
      <c r="AJO123" s="253"/>
      <c r="AJP123" s="253"/>
      <c r="AJQ123" s="253"/>
      <c r="AJR123" s="253"/>
      <c r="AJS123" s="253"/>
      <c r="AJT123" s="253"/>
      <c r="AJU123" s="253"/>
      <c r="AJV123" s="253"/>
      <c r="AJW123" s="253"/>
      <c r="AJX123" s="253"/>
      <c r="AJY123" s="253"/>
      <c r="AJZ123" s="253"/>
      <c r="AKA123" s="253"/>
      <c r="AKB123" s="253"/>
      <c r="AKC123" s="253"/>
      <c r="AKD123" s="253"/>
      <c r="AKE123" s="253"/>
      <c r="AKF123" s="253"/>
      <c r="AKG123" s="253"/>
      <c r="AKH123" s="253"/>
      <c r="AKI123" s="253"/>
      <c r="AKJ123" s="253"/>
      <c r="AKK123" s="253"/>
      <c r="AKL123" s="253"/>
      <c r="AKM123" s="253"/>
      <c r="AKN123" s="253"/>
      <c r="AKO123" s="253"/>
      <c r="AKP123" s="253"/>
      <c r="AKQ123" s="253"/>
      <c r="AKR123" s="253"/>
      <c r="AKS123" s="253"/>
      <c r="AKT123" s="253"/>
      <c r="AKU123" s="253"/>
      <c r="AKV123" s="253"/>
      <c r="AKW123" s="253"/>
      <c r="AKX123" s="253"/>
      <c r="AKY123" s="253"/>
      <c r="AKZ123" s="253"/>
      <c r="ALA123" s="253"/>
      <c r="ALB123" s="253"/>
      <c r="ALC123" s="253"/>
      <c r="ALD123" s="253"/>
      <c r="ALE123" s="253"/>
      <c r="ALF123" s="253"/>
      <c r="ALG123" s="253"/>
      <c r="ALH123" s="253"/>
      <c r="ALI123" s="253"/>
      <c r="ALJ123" s="253"/>
      <c r="ALK123" s="253"/>
      <c r="ALL123" s="253"/>
      <c r="ALM123" s="253"/>
      <c r="ALN123" s="253"/>
      <c r="ALO123" s="253"/>
      <c r="ALP123" s="253"/>
      <c r="ALQ123" s="253"/>
      <c r="ALR123" s="253"/>
      <c r="ALS123" s="253"/>
      <c r="ALT123" s="253"/>
      <c r="ALU123" s="253"/>
      <c r="ALV123" s="253"/>
      <c r="ALW123" s="253"/>
      <c r="ALX123" s="253"/>
      <c r="ALY123" s="253"/>
      <c r="ALZ123" s="253"/>
      <c r="AMA123" s="253"/>
      <c r="AMB123" s="253"/>
      <c r="AMC123" s="253"/>
      <c r="AMD123" s="253"/>
      <c r="AME123" s="253"/>
      <c r="AMF123" s="253"/>
      <c r="AMG123" s="253"/>
      <c r="AMH123" s="253"/>
      <c r="AMI123" s="253"/>
      <c r="AMJ123" s="253"/>
    </row>
    <row r="124" spans="1:1024" s="252" customFormat="1" ht="11.25">
      <c r="A124" s="269" t="s">
        <v>226</v>
      </c>
      <c r="B124" s="299"/>
      <c r="C124" s="299">
        <f>C36</f>
        <v>0</v>
      </c>
      <c r="D124" s="299">
        <f>D36</f>
        <v>0</v>
      </c>
      <c r="F124" s="253"/>
      <c r="G124" s="253"/>
      <c r="H124" s="253"/>
      <c r="I124" s="253"/>
      <c r="J124" s="253"/>
      <c r="K124" s="253"/>
      <c r="L124" s="253"/>
      <c r="M124" s="253"/>
      <c r="N124" s="253"/>
      <c r="O124" s="253"/>
      <c r="P124" s="253"/>
      <c r="Q124" s="253"/>
      <c r="R124" s="253"/>
      <c r="S124" s="253"/>
      <c r="T124" s="253"/>
      <c r="U124" s="253"/>
      <c r="V124" s="253"/>
      <c r="W124" s="253"/>
      <c r="X124" s="253"/>
      <c r="Y124" s="253"/>
      <c r="Z124" s="253"/>
      <c r="AA124" s="253"/>
      <c r="AB124" s="253"/>
      <c r="AC124" s="253"/>
      <c r="AD124" s="253"/>
      <c r="AE124" s="253"/>
      <c r="AF124" s="253"/>
      <c r="AG124" s="253"/>
      <c r="AH124" s="253"/>
      <c r="AI124" s="253"/>
      <c r="AJ124" s="253"/>
      <c r="AK124" s="253"/>
      <c r="AL124" s="253"/>
      <c r="AM124" s="253"/>
      <c r="AN124" s="253"/>
      <c r="AO124" s="253"/>
      <c r="AP124" s="253"/>
      <c r="AQ124" s="253"/>
      <c r="AR124" s="253"/>
      <c r="AS124" s="253"/>
      <c r="AT124" s="253"/>
      <c r="AU124" s="253"/>
      <c r="AV124" s="253"/>
      <c r="AW124" s="253"/>
      <c r="AX124" s="253"/>
      <c r="AY124" s="253"/>
      <c r="AZ124" s="253"/>
      <c r="BA124" s="253"/>
      <c r="BB124" s="253"/>
      <c r="BC124" s="253"/>
      <c r="BD124" s="253"/>
      <c r="BE124" s="253"/>
      <c r="BF124" s="253"/>
      <c r="BG124" s="253"/>
      <c r="BH124" s="253"/>
      <c r="BI124" s="253"/>
      <c r="BJ124" s="253"/>
      <c r="BK124" s="253"/>
      <c r="BL124" s="253"/>
      <c r="BM124" s="253"/>
      <c r="BN124" s="253"/>
      <c r="BO124" s="253"/>
      <c r="BP124" s="253"/>
      <c r="BQ124" s="253"/>
      <c r="BR124" s="253"/>
      <c r="BS124" s="253"/>
      <c r="BT124" s="253"/>
      <c r="BU124" s="253"/>
      <c r="BV124" s="253"/>
      <c r="BW124" s="253"/>
      <c r="BX124" s="253"/>
      <c r="BY124" s="253"/>
      <c r="BZ124" s="253"/>
      <c r="CA124" s="253"/>
      <c r="CB124" s="253"/>
      <c r="CC124" s="253"/>
      <c r="CD124" s="253"/>
      <c r="CE124" s="253"/>
      <c r="CF124" s="253"/>
      <c r="CG124" s="253"/>
      <c r="CH124" s="253"/>
      <c r="CI124" s="253"/>
      <c r="CJ124" s="253"/>
      <c r="CK124" s="253"/>
      <c r="CL124" s="253"/>
      <c r="CM124" s="253"/>
      <c r="CN124" s="253"/>
      <c r="CO124" s="253"/>
      <c r="CP124" s="253"/>
      <c r="CQ124" s="253"/>
      <c r="CR124" s="253"/>
      <c r="CS124" s="253"/>
      <c r="CT124" s="253"/>
      <c r="CU124" s="253"/>
      <c r="CV124" s="253"/>
      <c r="CW124" s="253"/>
      <c r="CX124" s="253"/>
      <c r="CY124" s="253"/>
      <c r="CZ124" s="253"/>
      <c r="DA124" s="253"/>
      <c r="DB124" s="253"/>
      <c r="DC124" s="253"/>
      <c r="DD124" s="253"/>
      <c r="DE124" s="253"/>
      <c r="DF124" s="253"/>
      <c r="DG124" s="253"/>
      <c r="DH124" s="253"/>
      <c r="DI124" s="253"/>
      <c r="DJ124" s="253"/>
      <c r="DK124" s="253"/>
      <c r="DL124" s="253"/>
      <c r="DM124" s="253"/>
      <c r="DN124" s="253"/>
      <c r="DO124" s="253"/>
      <c r="DP124" s="253"/>
      <c r="DQ124" s="253"/>
      <c r="DR124" s="253"/>
      <c r="DS124" s="253"/>
      <c r="DT124" s="253"/>
      <c r="DU124" s="253"/>
      <c r="DV124" s="253"/>
      <c r="DW124" s="253"/>
      <c r="DX124" s="253"/>
      <c r="DY124" s="253"/>
      <c r="DZ124" s="253"/>
      <c r="EA124" s="253"/>
      <c r="EB124" s="253"/>
      <c r="EC124" s="253"/>
      <c r="ED124" s="253"/>
      <c r="EE124" s="253"/>
      <c r="EF124" s="253"/>
      <c r="EG124" s="253"/>
      <c r="EH124" s="253"/>
      <c r="EI124" s="253"/>
      <c r="EJ124" s="253"/>
      <c r="EK124" s="253"/>
      <c r="EL124" s="253"/>
      <c r="EM124" s="253"/>
      <c r="EN124" s="253"/>
      <c r="EO124" s="253"/>
      <c r="EP124" s="253"/>
      <c r="EQ124" s="253"/>
      <c r="ER124" s="253"/>
      <c r="ES124" s="253"/>
      <c r="ET124" s="253"/>
      <c r="EU124" s="253"/>
      <c r="EV124" s="253"/>
      <c r="EW124" s="253"/>
      <c r="EX124" s="253"/>
      <c r="EY124" s="253"/>
      <c r="EZ124" s="253"/>
      <c r="FA124" s="253"/>
      <c r="FB124" s="253"/>
      <c r="FC124" s="253"/>
      <c r="FD124" s="253"/>
      <c r="FE124" s="253"/>
      <c r="FF124" s="253"/>
      <c r="FG124" s="253"/>
      <c r="FH124" s="253"/>
      <c r="FI124" s="253"/>
      <c r="FJ124" s="253"/>
      <c r="FK124" s="253"/>
      <c r="FL124" s="253"/>
      <c r="FM124" s="253"/>
      <c r="FN124" s="253"/>
      <c r="FO124" s="253"/>
      <c r="FP124" s="253"/>
      <c r="FQ124" s="253"/>
      <c r="FR124" s="253"/>
      <c r="FS124" s="253"/>
      <c r="FT124" s="253"/>
      <c r="FU124" s="253"/>
      <c r="FV124" s="253"/>
      <c r="FW124" s="253"/>
      <c r="FX124" s="253"/>
      <c r="FY124" s="253"/>
      <c r="FZ124" s="253"/>
      <c r="GA124" s="253"/>
      <c r="GB124" s="253"/>
      <c r="GC124" s="253"/>
      <c r="GD124" s="253"/>
      <c r="GE124" s="253"/>
      <c r="GF124" s="253"/>
      <c r="GG124" s="253"/>
      <c r="GH124" s="253"/>
      <c r="GI124" s="253"/>
      <c r="GJ124" s="253"/>
      <c r="GK124" s="253"/>
      <c r="GL124" s="253"/>
      <c r="GM124" s="253"/>
      <c r="GN124" s="253"/>
      <c r="GO124" s="253"/>
      <c r="GP124" s="253"/>
      <c r="GQ124" s="253"/>
      <c r="GR124" s="253"/>
      <c r="GS124" s="253"/>
      <c r="GT124" s="253"/>
      <c r="GU124" s="253"/>
      <c r="GV124" s="253"/>
      <c r="GW124" s="253"/>
      <c r="GX124" s="253"/>
      <c r="GY124" s="253"/>
      <c r="GZ124" s="253"/>
      <c r="HA124" s="253"/>
      <c r="HB124" s="253"/>
      <c r="HC124" s="253"/>
      <c r="HD124" s="253"/>
      <c r="HE124" s="253"/>
      <c r="HF124" s="253"/>
      <c r="HG124" s="253"/>
      <c r="HH124" s="253"/>
      <c r="HI124" s="253"/>
      <c r="HJ124" s="253"/>
      <c r="HK124" s="253"/>
      <c r="HL124" s="253"/>
      <c r="HM124" s="253"/>
      <c r="HN124" s="253"/>
      <c r="HO124" s="253"/>
      <c r="HP124" s="253"/>
      <c r="HQ124" s="253"/>
      <c r="HR124" s="253"/>
      <c r="HS124" s="253"/>
      <c r="HT124" s="253"/>
      <c r="HU124" s="253"/>
      <c r="HV124" s="253"/>
      <c r="HW124" s="253"/>
      <c r="HX124" s="253"/>
      <c r="HY124" s="253"/>
      <c r="HZ124" s="253"/>
      <c r="IA124" s="253"/>
      <c r="IB124" s="253"/>
      <c r="IC124" s="253"/>
      <c r="ID124" s="253"/>
      <c r="IE124" s="253"/>
      <c r="IF124" s="253"/>
      <c r="IG124" s="253"/>
      <c r="IH124" s="253"/>
      <c r="II124" s="253"/>
      <c r="IJ124" s="253"/>
      <c r="IK124" s="253"/>
      <c r="IL124" s="253"/>
      <c r="IM124" s="253"/>
      <c r="IN124" s="253"/>
      <c r="IO124" s="253"/>
      <c r="IP124" s="253"/>
      <c r="IQ124" s="253"/>
      <c r="IR124" s="253"/>
      <c r="IS124" s="253"/>
      <c r="IT124" s="253"/>
      <c r="IU124" s="253"/>
      <c r="IV124" s="253"/>
      <c r="IW124" s="253"/>
      <c r="IX124" s="253"/>
      <c r="IY124" s="253"/>
      <c r="IZ124" s="253"/>
      <c r="JA124" s="253"/>
      <c r="JB124" s="253"/>
      <c r="JC124" s="253"/>
      <c r="JD124" s="253"/>
      <c r="JE124" s="253"/>
      <c r="JF124" s="253"/>
      <c r="JG124" s="253"/>
      <c r="JH124" s="253"/>
      <c r="JI124" s="253"/>
      <c r="JJ124" s="253"/>
      <c r="JK124" s="253"/>
      <c r="JL124" s="253"/>
      <c r="JM124" s="253"/>
      <c r="JN124" s="253"/>
      <c r="JO124" s="253"/>
      <c r="JP124" s="253"/>
      <c r="JQ124" s="253"/>
      <c r="JR124" s="253"/>
      <c r="JS124" s="253"/>
      <c r="JT124" s="253"/>
      <c r="JU124" s="253"/>
      <c r="JV124" s="253"/>
      <c r="JW124" s="253"/>
      <c r="JX124" s="253"/>
      <c r="JY124" s="253"/>
      <c r="JZ124" s="253"/>
      <c r="KA124" s="253"/>
      <c r="KB124" s="253"/>
      <c r="KC124" s="253"/>
      <c r="KD124" s="253"/>
      <c r="KE124" s="253"/>
      <c r="KF124" s="253"/>
      <c r="KG124" s="253"/>
      <c r="KH124" s="253"/>
      <c r="KI124" s="253"/>
      <c r="KJ124" s="253"/>
      <c r="KK124" s="253"/>
      <c r="KL124" s="253"/>
      <c r="KM124" s="253"/>
      <c r="KN124" s="253"/>
      <c r="KO124" s="253"/>
      <c r="KP124" s="253"/>
      <c r="KQ124" s="253"/>
      <c r="KR124" s="253"/>
      <c r="KS124" s="253"/>
      <c r="KT124" s="253"/>
      <c r="KU124" s="253"/>
      <c r="KV124" s="253"/>
      <c r="KW124" s="253"/>
      <c r="KX124" s="253"/>
      <c r="KY124" s="253"/>
      <c r="KZ124" s="253"/>
      <c r="LA124" s="253"/>
      <c r="LB124" s="253"/>
      <c r="LC124" s="253"/>
      <c r="LD124" s="253"/>
      <c r="LE124" s="253"/>
      <c r="LF124" s="253"/>
      <c r="LG124" s="253"/>
      <c r="LH124" s="253"/>
      <c r="LI124" s="253"/>
      <c r="LJ124" s="253"/>
      <c r="LK124" s="253"/>
      <c r="LL124" s="253"/>
      <c r="LM124" s="253"/>
      <c r="LN124" s="253"/>
      <c r="LO124" s="253"/>
      <c r="LP124" s="253"/>
      <c r="LQ124" s="253"/>
      <c r="LR124" s="253"/>
      <c r="LS124" s="253"/>
      <c r="LT124" s="253"/>
      <c r="LU124" s="253"/>
      <c r="LV124" s="253"/>
      <c r="LW124" s="253"/>
      <c r="LX124" s="253"/>
      <c r="LY124" s="253"/>
      <c r="LZ124" s="253"/>
      <c r="MA124" s="253"/>
      <c r="MB124" s="253"/>
      <c r="MC124" s="253"/>
      <c r="MD124" s="253"/>
      <c r="ME124" s="253"/>
      <c r="MF124" s="253"/>
      <c r="MG124" s="253"/>
      <c r="MH124" s="253"/>
      <c r="MI124" s="253"/>
      <c r="MJ124" s="253"/>
      <c r="MK124" s="253"/>
      <c r="ML124" s="253"/>
      <c r="MM124" s="253"/>
      <c r="MN124" s="253"/>
      <c r="MO124" s="253"/>
      <c r="MP124" s="253"/>
      <c r="MQ124" s="253"/>
      <c r="MR124" s="253"/>
      <c r="MS124" s="253"/>
      <c r="MT124" s="253"/>
      <c r="MU124" s="253"/>
      <c r="MV124" s="253"/>
      <c r="MW124" s="253"/>
      <c r="MX124" s="253"/>
      <c r="MY124" s="253"/>
      <c r="MZ124" s="253"/>
      <c r="NA124" s="253"/>
      <c r="NB124" s="253"/>
      <c r="NC124" s="253"/>
      <c r="ND124" s="253"/>
      <c r="NE124" s="253"/>
      <c r="NF124" s="253"/>
      <c r="NG124" s="253"/>
      <c r="NH124" s="253"/>
      <c r="NI124" s="253"/>
      <c r="NJ124" s="253"/>
      <c r="NK124" s="253"/>
      <c r="NL124" s="253"/>
      <c r="NM124" s="253"/>
      <c r="NN124" s="253"/>
      <c r="NO124" s="253"/>
      <c r="NP124" s="253"/>
      <c r="NQ124" s="253"/>
      <c r="NR124" s="253"/>
      <c r="NS124" s="253"/>
      <c r="NT124" s="253"/>
      <c r="NU124" s="253"/>
      <c r="NV124" s="253"/>
      <c r="NW124" s="253"/>
      <c r="NX124" s="253"/>
      <c r="NY124" s="253"/>
      <c r="NZ124" s="253"/>
      <c r="OA124" s="253"/>
      <c r="OB124" s="253"/>
      <c r="OC124" s="253"/>
      <c r="OD124" s="253"/>
      <c r="OE124" s="253"/>
      <c r="OF124" s="253"/>
      <c r="OG124" s="253"/>
      <c r="OH124" s="253"/>
      <c r="OI124" s="253"/>
      <c r="OJ124" s="253"/>
      <c r="OK124" s="253"/>
      <c r="OL124" s="253"/>
      <c r="OM124" s="253"/>
      <c r="ON124" s="253"/>
      <c r="OO124" s="253"/>
      <c r="OP124" s="253"/>
      <c r="OQ124" s="253"/>
      <c r="OR124" s="253"/>
      <c r="OS124" s="253"/>
      <c r="OT124" s="253"/>
      <c r="OU124" s="253"/>
      <c r="OV124" s="253"/>
      <c r="OW124" s="253"/>
      <c r="OX124" s="253"/>
      <c r="OY124" s="253"/>
      <c r="OZ124" s="253"/>
      <c r="PA124" s="253"/>
      <c r="PB124" s="253"/>
      <c r="PC124" s="253"/>
      <c r="PD124" s="253"/>
      <c r="PE124" s="253"/>
      <c r="PF124" s="253"/>
      <c r="PG124" s="253"/>
      <c r="PH124" s="253"/>
      <c r="PI124" s="253"/>
      <c r="PJ124" s="253"/>
      <c r="PK124" s="253"/>
      <c r="PL124" s="253"/>
      <c r="PM124" s="253"/>
      <c r="PN124" s="253"/>
      <c r="PO124" s="253"/>
      <c r="PP124" s="253"/>
      <c r="PQ124" s="253"/>
      <c r="PR124" s="253"/>
      <c r="PS124" s="253"/>
      <c r="PT124" s="253"/>
      <c r="PU124" s="253"/>
      <c r="PV124" s="253"/>
      <c r="PW124" s="253"/>
      <c r="PX124" s="253"/>
      <c r="PY124" s="253"/>
      <c r="PZ124" s="253"/>
      <c r="QA124" s="253"/>
      <c r="QB124" s="253"/>
      <c r="QC124" s="253"/>
      <c r="QD124" s="253"/>
      <c r="QE124" s="253"/>
      <c r="QF124" s="253"/>
      <c r="QG124" s="253"/>
      <c r="QH124" s="253"/>
      <c r="QI124" s="253"/>
      <c r="QJ124" s="253"/>
      <c r="QK124" s="253"/>
      <c r="QL124" s="253"/>
      <c r="QM124" s="253"/>
      <c r="QN124" s="253"/>
      <c r="QO124" s="253"/>
      <c r="QP124" s="253"/>
      <c r="QQ124" s="253"/>
      <c r="QR124" s="253"/>
      <c r="QS124" s="253"/>
      <c r="QT124" s="253"/>
      <c r="QU124" s="253"/>
      <c r="QV124" s="253"/>
      <c r="QW124" s="253"/>
      <c r="QX124" s="253"/>
      <c r="QY124" s="253"/>
      <c r="QZ124" s="253"/>
      <c r="RA124" s="253"/>
      <c r="RB124" s="253"/>
      <c r="RC124" s="253"/>
      <c r="RD124" s="253"/>
      <c r="RE124" s="253"/>
      <c r="RF124" s="253"/>
      <c r="RG124" s="253"/>
      <c r="RH124" s="253"/>
      <c r="RI124" s="253"/>
      <c r="RJ124" s="253"/>
      <c r="RK124" s="253"/>
      <c r="RL124" s="253"/>
      <c r="RM124" s="253"/>
      <c r="RN124" s="253"/>
      <c r="RO124" s="253"/>
      <c r="RP124" s="253"/>
      <c r="RQ124" s="253"/>
      <c r="RR124" s="253"/>
      <c r="RS124" s="253"/>
      <c r="RT124" s="253"/>
      <c r="RU124" s="253"/>
      <c r="RV124" s="253"/>
      <c r="RW124" s="253"/>
      <c r="RX124" s="253"/>
      <c r="RY124" s="253"/>
      <c r="RZ124" s="253"/>
      <c r="SA124" s="253"/>
      <c r="SB124" s="253"/>
      <c r="SC124" s="253"/>
      <c r="SD124" s="253"/>
      <c r="SE124" s="253"/>
      <c r="SF124" s="253"/>
      <c r="SG124" s="253"/>
      <c r="SH124" s="253"/>
      <c r="SI124" s="253"/>
      <c r="SJ124" s="253"/>
      <c r="SK124" s="253"/>
      <c r="SL124" s="253"/>
      <c r="SM124" s="253"/>
      <c r="SN124" s="253"/>
      <c r="SO124" s="253"/>
      <c r="SP124" s="253"/>
      <c r="SQ124" s="253"/>
      <c r="SR124" s="253"/>
      <c r="SS124" s="253"/>
      <c r="ST124" s="253"/>
      <c r="SU124" s="253"/>
      <c r="SV124" s="253"/>
      <c r="SW124" s="253"/>
      <c r="SX124" s="253"/>
      <c r="SY124" s="253"/>
      <c r="SZ124" s="253"/>
      <c r="TA124" s="253"/>
      <c r="TB124" s="253"/>
      <c r="TC124" s="253"/>
      <c r="TD124" s="253"/>
      <c r="TE124" s="253"/>
      <c r="TF124" s="253"/>
      <c r="TG124" s="253"/>
      <c r="TH124" s="253"/>
      <c r="TI124" s="253"/>
      <c r="TJ124" s="253"/>
      <c r="TK124" s="253"/>
      <c r="TL124" s="253"/>
      <c r="TM124" s="253"/>
      <c r="TN124" s="253"/>
      <c r="TO124" s="253"/>
      <c r="TP124" s="253"/>
      <c r="TQ124" s="253"/>
      <c r="TR124" s="253"/>
      <c r="TS124" s="253"/>
      <c r="TT124" s="253"/>
      <c r="TU124" s="253"/>
      <c r="TV124" s="253"/>
      <c r="TW124" s="253"/>
      <c r="TX124" s="253"/>
      <c r="TY124" s="253"/>
      <c r="TZ124" s="253"/>
      <c r="UA124" s="253"/>
      <c r="UB124" s="253"/>
      <c r="UC124" s="253"/>
      <c r="UD124" s="253"/>
      <c r="UE124" s="253"/>
      <c r="UF124" s="253"/>
      <c r="UG124" s="253"/>
      <c r="UH124" s="253"/>
      <c r="UI124" s="253"/>
      <c r="UJ124" s="253"/>
      <c r="UK124" s="253"/>
      <c r="UL124" s="253"/>
      <c r="UM124" s="253"/>
      <c r="UN124" s="253"/>
      <c r="UO124" s="253"/>
      <c r="UP124" s="253"/>
      <c r="UQ124" s="253"/>
      <c r="UR124" s="253"/>
      <c r="US124" s="253"/>
      <c r="UT124" s="253"/>
      <c r="UU124" s="253"/>
      <c r="UV124" s="253"/>
      <c r="UW124" s="253"/>
      <c r="UX124" s="253"/>
      <c r="UY124" s="253"/>
      <c r="UZ124" s="253"/>
      <c r="VA124" s="253"/>
      <c r="VB124" s="253"/>
      <c r="VC124" s="253"/>
      <c r="VD124" s="253"/>
      <c r="VE124" s="253"/>
      <c r="VF124" s="253"/>
      <c r="VG124" s="253"/>
      <c r="VH124" s="253"/>
      <c r="VI124" s="253"/>
      <c r="VJ124" s="253"/>
      <c r="VK124" s="253"/>
      <c r="VL124" s="253"/>
      <c r="VM124" s="253"/>
      <c r="VN124" s="253"/>
      <c r="VO124" s="253"/>
      <c r="VP124" s="253"/>
      <c r="VQ124" s="253"/>
      <c r="VR124" s="253"/>
      <c r="VS124" s="253"/>
      <c r="VT124" s="253"/>
      <c r="VU124" s="253"/>
      <c r="VV124" s="253"/>
      <c r="VW124" s="253"/>
      <c r="VX124" s="253"/>
      <c r="VY124" s="253"/>
      <c r="VZ124" s="253"/>
      <c r="WA124" s="253"/>
      <c r="WB124" s="253"/>
      <c r="WC124" s="253"/>
      <c r="WD124" s="253"/>
      <c r="WE124" s="253"/>
      <c r="WF124" s="253"/>
      <c r="WG124" s="253"/>
      <c r="WH124" s="253"/>
      <c r="WI124" s="253"/>
      <c r="WJ124" s="253"/>
      <c r="WK124" s="253"/>
      <c r="WL124" s="253"/>
      <c r="WM124" s="253"/>
      <c r="WN124" s="253"/>
      <c r="WO124" s="253"/>
      <c r="WP124" s="253"/>
      <c r="WQ124" s="253"/>
      <c r="WR124" s="253"/>
      <c r="WS124" s="253"/>
      <c r="WT124" s="253"/>
      <c r="WU124" s="253"/>
      <c r="WV124" s="253"/>
      <c r="WW124" s="253"/>
      <c r="WX124" s="253"/>
      <c r="WY124" s="253"/>
      <c r="WZ124" s="253"/>
      <c r="XA124" s="253"/>
      <c r="XB124" s="253"/>
      <c r="XC124" s="253"/>
      <c r="XD124" s="253"/>
      <c r="XE124" s="253"/>
      <c r="XF124" s="253"/>
      <c r="XG124" s="253"/>
      <c r="XH124" s="253"/>
      <c r="XI124" s="253"/>
      <c r="XJ124" s="253"/>
      <c r="XK124" s="253"/>
      <c r="XL124" s="253"/>
      <c r="XM124" s="253"/>
      <c r="XN124" s="253"/>
      <c r="XO124" s="253"/>
      <c r="XP124" s="253"/>
      <c r="XQ124" s="253"/>
      <c r="XR124" s="253"/>
      <c r="XS124" s="253"/>
      <c r="XT124" s="253"/>
      <c r="XU124" s="253"/>
      <c r="XV124" s="253"/>
      <c r="XW124" s="253"/>
      <c r="XX124" s="253"/>
      <c r="XY124" s="253"/>
      <c r="XZ124" s="253"/>
      <c r="YA124" s="253"/>
      <c r="YB124" s="253"/>
      <c r="YC124" s="253"/>
      <c r="YD124" s="253"/>
      <c r="YE124" s="253"/>
      <c r="YF124" s="253"/>
      <c r="YG124" s="253"/>
      <c r="YH124" s="253"/>
      <c r="YI124" s="253"/>
      <c r="YJ124" s="253"/>
      <c r="YK124" s="253"/>
      <c r="YL124" s="253"/>
      <c r="YM124" s="253"/>
      <c r="YN124" s="253"/>
      <c r="YO124" s="253"/>
      <c r="YP124" s="253"/>
      <c r="YQ124" s="253"/>
      <c r="YR124" s="253"/>
      <c r="YS124" s="253"/>
      <c r="YT124" s="253"/>
      <c r="YU124" s="253"/>
      <c r="YV124" s="253"/>
      <c r="YW124" s="253"/>
      <c r="YX124" s="253"/>
      <c r="YY124" s="253"/>
      <c r="YZ124" s="253"/>
      <c r="ZA124" s="253"/>
      <c r="ZB124" s="253"/>
      <c r="ZC124" s="253"/>
      <c r="ZD124" s="253"/>
      <c r="ZE124" s="253"/>
      <c r="ZF124" s="253"/>
      <c r="ZG124" s="253"/>
      <c r="ZH124" s="253"/>
      <c r="ZI124" s="253"/>
      <c r="ZJ124" s="253"/>
      <c r="ZK124" s="253"/>
      <c r="ZL124" s="253"/>
      <c r="ZM124" s="253"/>
      <c r="ZN124" s="253"/>
      <c r="ZO124" s="253"/>
      <c r="ZP124" s="253"/>
      <c r="ZQ124" s="253"/>
      <c r="ZR124" s="253"/>
      <c r="ZS124" s="253"/>
      <c r="ZT124" s="253"/>
      <c r="ZU124" s="253"/>
      <c r="ZV124" s="253"/>
      <c r="ZW124" s="253"/>
      <c r="ZX124" s="253"/>
      <c r="ZY124" s="253"/>
      <c r="ZZ124" s="253"/>
      <c r="AAA124" s="253"/>
      <c r="AAB124" s="253"/>
      <c r="AAC124" s="253"/>
      <c r="AAD124" s="253"/>
      <c r="AAE124" s="253"/>
      <c r="AAF124" s="253"/>
      <c r="AAG124" s="253"/>
      <c r="AAH124" s="253"/>
      <c r="AAI124" s="253"/>
      <c r="AAJ124" s="253"/>
      <c r="AAK124" s="253"/>
      <c r="AAL124" s="253"/>
      <c r="AAM124" s="253"/>
      <c r="AAN124" s="253"/>
      <c r="AAO124" s="253"/>
      <c r="AAP124" s="253"/>
      <c r="AAQ124" s="253"/>
      <c r="AAR124" s="253"/>
      <c r="AAS124" s="253"/>
      <c r="AAT124" s="253"/>
      <c r="AAU124" s="253"/>
      <c r="AAV124" s="253"/>
      <c r="AAW124" s="253"/>
      <c r="AAX124" s="253"/>
      <c r="AAY124" s="253"/>
      <c r="AAZ124" s="253"/>
      <c r="ABA124" s="253"/>
      <c r="ABB124" s="253"/>
      <c r="ABC124" s="253"/>
      <c r="ABD124" s="253"/>
      <c r="ABE124" s="253"/>
      <c r="ABF124" s="253"/>
      <c r="ABG124" s="253"/>
      <c r="ABH124" s="253"/>
      <c r="ABI124" s="253"/>
      <c r="ABJ124" s="253"/>
      <c r="ABK124" s="253"/>
      <c r="ABL124" s="253"/>
      <c r="ABM124" s="253"/>
      <c r="ABN124" s="253"/>
      <c r="ABO124" s="253"/>
      <c r="ABP124" s="253"/>
      <c r="ABQ124" s="253"/>
      <c r="ABR124" s="253"/>
      <c r="ABS124" s="253"/>
      <c r="ABT124" s="253"/>
      <c r="ABU124" s="253"/>
      <c r="ABV124" s="253"/>
      <c r="ABW124" s="253"/>
      <c r="ABX124" s="253"/>
      <c r="ABY124" s="253"/>
      <c r="ABZ124" s="253"/>
      <c r="ACA124" s="253"/>
      <c r="ACB124" s="253"/>
      <c r="ACC124" s="253"/>
      <c r="ACD124" s="253"/>
      <c r="ACE124" s="253"/>
      <c r="ACF124" s="253"/>
      <c r="ACG124" s="253"/>
      <c r="ACH124" s="253"/>
      <c r="ACI124" s="253"/>
      <c r="ACJ124" s="253"/>
      <c r="ACK124" s="253"/>
      <c r="ACL124" s="253"/>
      <c r="ACM124" s="253"/>
      <c r="ACN124" s="253"/>
      <c r="ACO124" s="253"/>
      <c r="ACP124" s="253"/>
      <c r="ACQ124" s="253"/>
      <c r="ACR124" s="253"/>
      <c r="ACS124" s="253"/>
      <c r="ACT124" s="253"/>
      <c r="ACU124" s="253"/>
      <c r="ACV124" s="253"/>
      <c r="ACW124" s="253"/>
      <c r="ACX124" s="253"/>
      <c r="ACY124" s="253"/>
      <c r="ACZ124" s="253"/>
      <c r="ADA124" s="253"/>
      <c r="ADB124" s="253"/>
      <c r="ADC124" s="253"/>
      <c r="ADD124" s="253"/>
      <c r="ADE124" s="253"/>
      <c r="ADF124" s="253"/>
      <c r="ADG124" s="253"/>
      <c r="ADH124" s="253"/>
      <c r="ADI124" s="253"/>
      <c r="ADJ124" s="253"/>
      <c r="ADK124" s="253"/>
      <c r="ADL124" s="253"/>
      <c r="ADM124" s="253"/>
      <c r="ADN124" s="253"/>
      <c r="ADO124" s="253"/>
      <c r="ADP124" s="253"/>
      <c r="ADQ124" s="253"/>
      <c r="ADR124" s="253"/>
      <c r="ADS124" s="253"/>
      <c r="ADT124" s="253"/>
      <c r="ADU124" s="253"/>
      <c r="ADV124" s="253"/>
      <c r="ADW124" s="253"/>
      <c r="ADX124" s="253"/>
      <c r="ADY124" s="253"/>
      <c r="ADZ124" s="253"/>
      <c r="AEA124" s="253"/>
      <c r="AEB124" s="253"/>
      <c r="AEC124" s="253"/>
      <c r="AED124" s="253"/>
      <c r="AEE124" s="253"/>
      <c r="AEF124" s="253"/>
      <c r="AEG124" s="253"/>
      <c r="AEH124" s="253"/>
      <c r="AEI124" s="253"/>
      <c r="AEJ124" s="253"/>
      <c r="AEK124" s="253"/>
      <c r="AEL124" s="253"/>
      <c r="AEM124" s="253"/>
      <c r="AEN124" s="253"/>
      <c r="AEO124" s="253"/>
      <c r="AEP124" s="253"/>
      <c r="AEQ124" s="253"/>
      <c r="AER124" s="253"/>
      <c r="AES124" s="253"/>
      <c r="AET124" s="253"/>
      <c r="AEU124" s="253"/>
      <c r="AEV124" s="253"/>
      <c r="AEW124" s="253"/>
      <c r="AEX124" s="253"/>
      <c r="AEY124" s="253"/>
      <c r="AEZ124" s="253"/>
      <c r="AFA124" s="253"/>
      <c r="AFB124" s="253"/>
      <c r="AFC124" s="253"/>
      <c r="AFD124" s="253"/>
      <c r="AFE124" s="253"/>
      <c r="AFF124" s="253"/>
      <c r="AFG124" s="253"/>
      <c r="AFH124" s="253"/>
      <c r="AFI124" s="253"/>
      <c r="AFJ124" s="253"/>
      <c r="AFK124" s="253"/>
      <c r="AFL124" s="253"/>
      <c r="AFM124" s="253"/>
      <c r="AFN124" s="253"/>
      <c r="AFO124" s="253"/>
      <c r="AFP124" s="253"/>
      <c r="AFQ124" s="253"/>
      <c r="AFR124" s="253"/>
      <c r="AFS124" s="253"/>
      <c r="AFT124" s="253"/>
      <c r="AFU124" s="253"/>
      <c r="AFV124" s="253"/>
      <c r="AFW124" s="253"/>
      <c r="AFX124" s="253"/>
      <c r="AFY124" s="253"/>
      <c r="AFZ124" s="253"/>
      <c r="AGA124" s="253"/>
      <c r="AGB124" s="253"/>
      <c r="AGC124" s="253"/>
      <c r="AGD124" s="253"/>
      <c r="AGE124" s="253"/>
      <c r="AGF124" s="253"/>
      <c r="AGG124" s="253"/>
      <c r="AGH124" s="253"/>
      <c r="AGI124" s="253"/>
      <c r="AGJ124" s="253"/>
      <c r="AGK124" s="253"/>
      <c r="AGL124" s="253"/>
      <c r="AGM124" s="253"/>
      <c r="AGN124" s="253"/>
      <c r="AGO124" s="253"/>
      <c r="AGP124" s="253"/>
      <c r="AGQ124" s="253"/>
      <c r="AGR124" s="253"/>
      <c r="AGS124" s="253"/>
      <c r="AGT124" s="253"/>
      <c r="AGU124" s="253"/>
      <c r="AGV124" s="253"/>
      <c r="AGW124" s="253"/>
      <c r="AGX124" s="253"/>
      <c r="AGY124" s="253"/>
      <c r="AGZ124" s="253"/>
      <c r="AHA124" s="253"/>
      <c r="AHB124" s="253"/>
      <c r="AHC124" s="253"/>
      <c r="AHD124" s="253"/>
      <c r="AHE124" s="253"/>
      <c r="AHF124" s="253"/>
      <c r="AHG124" s="253"/>
      <c r="AHH124" s="253"/>
      <c r="AHI124" s="253"/>
      <c r="AHJ124" s="253"/>
      <c r="AHK124" s="253"/>
      <c r="AHL124" s="253"/>
      <c r="AHM124" s="253"/>
      <c r="AHN124" s="253"/>
      <c r="AHO124" s="253"/>
      <c r="AHP124" s="253"/>
      <c r="AHQ124" s="253"/>
      <c r="AHR124" s="253"/>
      <c r="AHS124" s="253"/>
      <c r="AHT124" s="253"/>
      <c r="AHU124" s="253"/>
      <c r="AHV124" s="253"/>
      <c r="AHW124" s="253"/>
      <c r="AHX124" s="253"/>
      <c r="AHY124" s="253"/>
      <c r="AHZ124" s="253"/>
      <c r="AIA124" s="253"/>
      <c r="AIB124" s="253"/>
      <c r="AIC124" s="253"/>
      <c r="AID124" s="253"/>
      <c r="AIE124" s="253"/>
      <c r="AIF124" s="253"/>
      <c r="AIG124" s="253"/>
      <c r="AIH124" s="253"/>
      <c r="AII124" s="253"/>
      <c r="AIJ124" s="253"/>
      <c r="AIK124" s="253"/>
      <c r="AIL124" s="253"/>
      <c r="AIM124" s="253"/>
      <c r="AIN124" s="253"/>
      <c r="AIO124" s="253"/>
      <c r="AIP124" s="253"/>
      <c r="AIQ124" s="253"/>
      <c r="AIR124" s="253"/>
      <c r="AIS124" s="253"/>
      <c r="AIT124" s="253"/>
      <c r="AIU124" s="253"/>
      <c r="AIV124" s="253"/>
      <c r="AIW124" s="253"/>
      <c r="AIX124" s="253"/>
      <c r="AIY124" s="253"/>
      <c r="AIZ124" s="253"/>
      <c r="AJA124" s="253"/>
      <c r="AJB124" s="253"/>
      <c r="AJC124" s="253"/>
      <c r="AJD124" s="253"/>
      <c r="AJE124" s="253"/>
      <c r="AJF124" s="253"/>
      <c r="AJG124" s="253"/>
      <c r="AJH124" s="253"/>
      <c r="AJI124" s="253"/>
      <c r="AJJ124" s="253"/>
      <c r="AJK124" s="253"/>
      <c r="AJL124" s="253"/>
      <c r="AJM124" s="253"/>
      <c r="AJN124" s="253"/>
      <c r="AJO124" s="253"/>
      <c r="AJP124" s="253"/>
      <c r="AJQ124" s="253"/>
      <c r="AJR124" s="253"/>
      <c r="AJS124" s="253"/>
      <c r="AJT124" s="253"/>
      <c r="AJU124" s="253"/>
      <c r="AJV124" s="253"/>
      <c r="AJW124" s="253"/>
      <c r="AJX124" s="253"/>
      <c r="AJY124" s="253"/>
      <c r="AJZ124" s="253"/>
      <c r="AKA124" s="253"/>
      <c r="AKB124" s="253"/>
      <c r="AKC124" s="253"/>
      <c r="AKD124" s="253"/>
      <c r="AKE124" s="253"/>
      <c r="AKF124" s="253"/>
      <c r="AKG124" s="253"/>
      <c r="AKH124" s="253"/>
      <c r="AKI124" s="253"/>
      <c r="AKJ124" s="253"/>
      <c r="AKK124" s="253"/>
      <c r="AKL124" s="253"/>
      <c r="AKM124" s="253"/>
      <c r="AKN124" s="253"/>
      <c r="AKO124" s="253"/>
      <c r="AKP124" s="253"/>
      <c r="AKQ124" s="253"/>
      <c r="AKR124" s="253"/>
      <c r="AKS124" s="253"/>
      <c r="AKT124" s="253"/>
      <c r="AKU124" s="253"/>
      <c r="AKV124" s="253"/>
      <c r="AKW124" s="253"/>
      <c r="AKX124" s="253"/>
      <c r="AKY124" s="253"/>
      <c r="AKZ124" s="253"/>
      <c r="ALA124" s="253"/>
      <c r="ALB124" s="253"/>
      <c r="ALC124" s="253"/>
      <c r="ALD124" s="253"/>
      <c r="ALE124" s="253"/>
      <c r="ALF124" s="253"/>
      <c r="ALG124" s="253"/>
      <c r="ALH124" s="253"/>
      <c r="ALI124" s="253"/>
      <c r="ALJ124" s="253"/>
      <c r="ALK124" s="253"/>
      <c r="ALL124" s="253"/>
      <c r="ALM124" s="253"/>
      <c r="ALN124" s="253"/>
      <c r="ALO124" s="253"/>
      <c r="ALP124" s="253"/>
      <c r="ALQ124" s="253"/>
      <c r="ALR124" s="253"/>
      <c r="ALS124" s="253"/>
      <c r="ALT124" s="253"/>
      <c r="ALU124" s="253"/>
      <c r="ALV124" s="253"/>
      <c r="ALW124" s="253"/>
      <c r="ALX124" s="253"/>
      <c r="ALY124" s="253"/>
      <c r="ALZ124" s="253"/>
      <c r="AMA124" s="253"/>
      <c r="AMB124" s="253"/>
      <c r="AMC124" s="253"/>
      <c r="AMD124" s="253"/>
      <c r="AME124" s="253"/>
      <c r="AMF124" s="253"/>
      <c r="AMG124" s="253"/>
      <c r="AMH124" s="253"/>
      <c r="AMI124" s="253"/>
      <c r="AMJ124" s="253"/>
    </row>
    <row r="125" spans="1:1024" s="252" customFormat="1" ht="11.25">
      <c r="A125" s="269" t="s">
        <v>227</v>
      </c>
      <c r="B125" s="299"/>
      <c r="C125" s="299">
        <f>SUM(C120:C124)</f>
        <v>0</v>
      </c>
      <c r="D125" s="299">
        <f>SUM(D120:D124)</f>
        <v>0</v>
      </c>
      <c r="F125" s="253"/>
      <c r="G125" s="253"/>
      <c r="H125" s="253"/>
      <c r="I125" s="253"/>
      <c r="J125" s="253"/>
      <c r="K125" s="253"/>
      <c r="L125" s="253"/>
      <c r="M125" s="253"/>
      <c r="N125" s="253"/>
      <c r="O125" s="253"/>
      <c r="P125" s="253"/>
      <c r="Q125" s="253"/>
      <c r="R125" s="253"/>
      <c r="S125" s="253"/>
      <c r="T125" s="253"/>
      <c r="U125" s="253"/>
      <c r="V125" s="253"/>
      <c r="W125" s="253"/>
      <c r="X125" s="253"/>
      <c r="Y125" s="253"/>
      <c r="Z125" s="253"/>
      <c r="AA125" s="253"/>
      <c r="AB125" s="253"/>
      <c r="AC125" s="253"/>
      <c r="AD125" s="253"/>
      <c r="AE125" s="253"/>
      <c r="AF125" s="253"/>
      <c r="AG125" s="253"/>
      <c r="AH125" s="253"/>
      <c r="AI125" s="253"/>
      <c r="AJ125" s="253"/>
      <c r="AK125" s="253"/>
      <c r="AL125" s="253"/>
      <c r="AM125" s="253"/>
      <c r="AN125" s="253"/>
      <c r="AO125" s="253"/>
      <c r="AP125" s="253"/>
      <c r="AQ125" s="253"/>
      <c r="AR125" s="253"/>
      <c r="AS125" s="253"/>
      <c r="AT125" s="253"/>
      <c r="AU125" s="253"/>
      <c r="AV125" s="253"/>
      <c r="AW125" s="253"/>
      <c r="AX125" s="253"/>
      <c r="AY125" s="253"/>
      <c r="AZ125" s="253"/>
      <c r="BA125" s="253"/>
      <c r="BB125" s="253"/>
      <c r="BC125" s="253"/>
      <c r="BD125" s="253"/>
      <c r="BE125" s="253"/>
      <c r="BF125" s="253"/>
      <c r="BG125" s="253"/>
      <c r="BH125" s="253"/>
      <c r="BI125" s="253"/>
      <c r="BJ125" s="253"/>
      <c r="BK125" s="253"/>
      <c r="BL125" s="253"/>
      <c r="BM125" s="253"/>
      <c r="BN125" s="253"/>
      <c r="BO125" s="253"/>
      <c r="BP125" s="253"/>
      <c r="BQ125" s="253"/>
      <c r="BR125" s="253"/>
      <c r="BS125" s="253"/>
      <c r="BT125" s="253"/>
      <c r="BU125" s="253"/>
      <c r="BV125" s="253"/>
      <c r="BW125" s="253"/>
      <c r="BX125" s="253"/>
      <c r="BY125" s="253"/>
      <c r="BZ125" s="253"/>
      <c r="CA125" s="253"/>
      <c r="CB125" s="253"/>
      <c r="CC125" s="253"/>
      <c r="CD125" s="253"/>
      <c r="CE125" s="253"/>
      <c r="CF125" s="253"/>
      <c r="CG125" s="253"/>
      <c r="CH125" s="253"/>
      <c r="CI125" s="253"/>
      <c r="CJ125" s="253"/>
      <c r="CK125" s="253"/>
      <c r="CL125" s="253"/>
      <c r="CM125" s="253"/>
      <c r="CN125" s="253"/>
      <c r="CO125" s="253"/>
      <c r="CP125" s="253"/>
      <c r="CQ125" s="253"/>
      <c r="CR125" s="253"/>
      <c r="CS125" s="253"/>
      <c r="CT125" s="253"/>
      <c r="CU125" s="253"/>
      <c r="CV125" s="253"/>
      <c r="CW125" s="253"/>
      <c r="CX125" s="253"/>
      <c r="CY125" s="253"/>
      <c r="CZ125" s="253"/>
      <c r="DA125" s="253"/>
      <c r="DB125" s="253"/>
      <c r="DC125" s="253"/>
      <c r="DD125" s="253"/>
      <c r="DE125" s="253"/>
      <c r="DF125" s="253"/>
      <c r="DG125" s="253"/>
      <c r="DH125" s="253"/>
      <c r="DI125" s="253"/>
      <c r="DJ125" s="253"/>
      <c r="DK125" s="253"/>
      <c r="DL125" s="253"/>
      <c r="DM125" s="253"/>
      <c r="DN125" s="253"/>
      <c r="DO125" s="253"/>
      <c r="DP125" s="253"/>
      <c r="DQ125" s="253"/>
      <c r="DR125" s="253"/>
      <c r="DS125" s="253"/>
      <c r="DT125" s="253"/>
      <c r="DU125" s="253"/>
      <c r="DV125" s="253"/>
      <c r="DW125" s="253"/>
      <c r="DX125" s="253"/>
      <c r="DY125" s="253"/>
      <c r="DZ125" s="253"/>
      <c r="EA125" s="253"/>
      <c r="EB125" s="253"/>
      <c r="EC125" s="253"/>
      <c r="ED125" s="253"/>
      <c r="EE125" s="253"/>
      <c r="EF125" s="253"/>
      <c r="EG125" s="253"/>
      <c r="EH125" s="253"/>
      <c r="EI125" s="253"/>
      <c r="EJ125" s="253"/>
      <c r="EK125" s="253"/>
      <c r="EL125" s="253"/>
      <c r="EM125" s="253"/>
      <c r="EN125" s="253"/>
      <c r="EO125" s="253"/>
      <c r="EP125" s="253"/>
      <c r="EQ125" s="253"/>
      <c r="ER125" s="253"/>
      <c r="ES125" s="253"/>
      <c r="ET125" s="253"/>
      <c r="EU125" s="253"/>
      <c r="EV125" s="253"/>
      <c r="EW125" s="253"/>
      <c r="EX125" s="253"/>
      <c r="EY125" s="253"/>
      <c r="EZ125" s="253"/>
      <c r="FA125" s="253"/>
      <c r="FB125" s="253"/>
      <c r="FC125" s="253"/>
      <c r="FD125" s="253"/>
      <c r="FE125" s="253"/>
      <c r="FF125" s="253"/>
      <c r="FG125" s="253"/>
      <c r="FH125" s="253"/>
      <c r="FI125" s="253"/>
      <c r="FJ125" s="253"/>
      <c r="FK125" s="253"/>
      <c r="FL125" s="253"/>
      <c r="FM125" s="253"/>
      <c r="FN125" s="253"/>
      <c r="FO125" s="253"/>
      <c r="FP125" s="253"/>
      <c r="FQ125" s="253"/>
      <c r="FR125" s="253"/>
      <c r="FS125" s="253"/>
      <c r="FT125" s="253"/>
      <c r="FU125" s="253"/>
      <c r="FV125" s="253"/>
      <c r="FW125" s="253"/>
      <c r="FX125" s="253"/>
      <c r="FY125" s="253"/>
      <c r="FZ125" s="253"/>
      <c r="GA125" s="253"/>
      <c r="GB125" s="253"/>
      <c r="GC125" s="253"/>
      <c r="GD125" s="253"/>
      <c r="GE125" s="253"/>
      <c r="GF125" s="253"/>
      <c r="GG125" s="253"/>
      <c r="GH125" s="253"/>
      <c r="GI125" s="253"/>
      <c r="GJ125" s="253"/>
      <c r="GK125" s="253"/>
      <c r="GL125" s="253"/>
      <c r="GM125" s="253"/>
      <c r="GN125" s="253"/>
      <c r="GO125" s="253"/>
      <c r="GP125" s="253"/>
      <c r="GQ125" s="253"/>
      <c r="GR125" s="253"/>
      <c r="GS125" s="253"/>
      <c r="GT125" s="253"/>
      <c r="GU125" s="253"/>
      <c r="GV125" s="253"/>
      <c r="GW125" s="253"/>
      <c r="GX125" s="253"/>
      <c r="GY125" s="253"/>
      <c r="GZ125" s="253"/>
      <c r="HA125" s="253"/>
      <c r="HB125" s="253"/>
      <c r="HC125" s="253"/>
      <c r="HD125" s="253"/>
      <c r="HE125" s="253"/>
      <c r="HF125" s="253"/>
      <c r="HG125" s="253"/>
      <c r="HH125" s="253"/>
      <c r="HI125" s="253"/>
      <c r="HJ125" s="253"/>
      <c r="HK125" s="253"/>
      <c r="HL125" s="253"/>
      <c r="HM125" s="253"/>
      <c r="HN125" s="253"/>
      <c r="HO125" s="253"/>
      <c r="HP125" s="253"/>
      <c r="HQ125" s="253"/>
      <c r="HR125" s="253"/>
      <c r="HS125" s="253"/>
      <c r="HT125" s="253"/>
      <c r="HU125" s="253"/>
      <c r="HV125" s="253"/>
      <c r="HW125" s="253"/>
      <c r="HX125" s="253"/>
      <c r="HY125" s="253"/>
      <c r="HZ125" s="253"/>
      <c r="IA125" s="253"/>
      <c r="IB125" s="253"/>
      <c r="IC125" s="253"/>
      <c r="ID125" s="253"/>
      <c r="IE125" s="253"/>
      <c r="IF125" s="253"/>
      <c r="IG125" s="253"/>
      <c r="IH125" s="253"/>
      <c r="II125" s="253"/>
      <c r="IJ125" s="253"/>
      <c r="IK125" s="253"/>
      <c r="IL125" s="253"/>
      <c r="IM125" s="253"/>
      <c r="IN125" s="253"/>
      <c r="IO125" s="253"/>
      <c r="IP125" s="253"/>
      <c r="IQ125" s="253"/>
      <c r="IR125" s="253"/>
      <c r="IS125" s="253"/>
      <c r="IT125" s="253"/>
      <c r="IU125" s="253"/>
      <c r="IV125" s="253"/>
      <c r="IW125" s="253"/>
      <c r="IX125" s="253"/>
      <c r="IY125" s="253"/>
      <c r="IZ125" s="253"/>
      <c r="JA125" s="253"/>
      <c r="JB125" s="253"/>
      <c r="JC125" s="253"/>
      <c r="JD125" s="253"/>
      <c r="JE125" s="253"/>
      <c r="JF125" s="253"/>
      <c r="JG125" s="253"/>
      <c r="JH125" s="253"/>
      <c r="JI125" s="253"/>
      <c r="JJ125" s="253"/>
      <c r="JK125" s="253"/>
      <c r="JL125" s="253"/>
      <c r="JM125" s="253"/>
      <c r="JN125" s="253"/>
      <c r="JO125" s="253"/>
      <c r="JP125" s="253"/>
      <c r="JQ125" s="253"/>
      <c r="JR125" s="253"/>
      <c r="JS125" s="253"/>
      <c r="JT125" s="253"/>
      <c r="JU125" s="253"/>
      <c r="JV125" s="253"/>
      <c r="JW125" s="253"/>
      <c r="JX125" s="253"/>
      <c r="JY125" s="253"/>
      <c r="JZ125" s="253"/>
      <c r="KA125" s="253"/>
      <c r="KB125" s="253"/>
      <c r="KC125" s="253"/>
      <c r="KD125" s="253"/>
      <c r="KE125" s="253"/>
      <c r="KF125" s="253"/>
      <c r="KG125" s="253"/>
      <c r="KH125" s="253"/>
      <c r="KI125" s="253"/>
      <c r="KJ125" s="253"/>
      <c r="KK125" s="253"/>
      <c r="KL125" s="253"/>
      <c r="KM125" s="253"/>
      <c r="KN125" s="253"/>
      <c r="KO125" s="253"/>
      <c r="KP125" s="253"/>
      <c r="KQ125" s="253"/>
      <c r="KR125" s="253"/>
      <c r="KS125" s="253"/>
      <c r="KT125" s="253"/>
      <c r="KU125" s="253"/>
      <c r="KV125" s="253"/>
      <c r="KW125" s="253"/>
      <c r="KX125" s="253"/>
      <c r="KY125" s="253"/>
      <c r="KZ125" s="253"/>
      <c r="LA125" s="253"/>
      <c r="LB125" s="253"/>
      <c r="LC125" s="253"/>
      <c r="LD125" s="253"/>
      <c r="LE125" s="253"/>
      <c r="LF125" s="253"/>
      <c r="LG125" s="253"/>
      <c r="LH125" s="253"/>
      <c r="LI125" s="253"/>
      <c r="LJ125" s="253"/>
      <c r="LK125" s="253"/>
      <c r="LL125" s="253"/>
      <c r="LM125" s="253"/>
      <c r="LN125" s="253"/>
      <c r="LO125" s="253"/>
      <c r="LP125" s="253"/>
      <c r="LQ125" s="253"/>
      <c r="LR125" s="253"/>
      <c r="LS125" s="253"/>
      <c r="LT125" s="253"/>
      <c r="LU125" s="253"/>
      <c r="LV125" s="253"/>
      <c r="LW125" s="253"/>
      <c r="LX125" s="253"/>
      <c r="LY125" s="253"/>
      <c r="LZ125" s="253"/>
      <c r="MA125" s="253"/>
      <c r="MB125" s="253"/>
      <c r="MC125" s="253"/>
      <c r="MD125" s="253"/>
      <c r="ME125" s="253"/>
      <c r="MF125" s="253"/>
      <c r="MG125" s="253"/>
      <c r="MH125" s="253"/>
      <c r="MI125" s="253"/>
      <c r="MJ125" s="253"/>
      <c r="MK125" s="253"/>
      <c r="ML125" s="253"/>
      <c r="MM125" s="253"/>
      <c r="MN125" s="253"/>
      <c r="MO125" s="253"/>
      <c r="MP125" s="253"/>
      <c r="MQ125" s="253"/>
      <c r="MR125" s="253"/>
      <c r="MS125" s="253"/>
      <c r="MT125" s="253"/>
      <c r="MU125" s="253"/>
      <c r="MV125" s="253"/>
      <c r="MW125" s="253"/>
      <c r="MX125" s="253"/>
      <c r="MY125" s="253"/>
      <c r="MZ125" s="253"/>
      <c r="NA125" s="253"/>
      <c r="NB125" s="253"/>
      <c r="NC125" s="253"/>
      <c r="ND125" s="253"/>
      <c r="NE125" s="253"/>
      <c r="NF125" s="253"/>
      <c r="NG125" s="253"/>
      <c r="NH125" s="253"/>
      <c r="NI125" s="253"/>
      <c r="NJ125" s="253"/>
      <c r="NK125" s="253"/>
      <c r="NL125" s="253"/>
      <c r="NM125" s="253"/>
      <c r="NN125" s="253"/>
      <c r="NO125" s="253"/>
      <c r="NP125" s="253"/>
      <c r="NQ125" s="253"/>
      <c r="NR125" s="253"/>
      <c r="NS125" s="253"/>
      <c r="NT125" s="253"/>
      <c r="NU125" s="253"/>
      <c r="NV125" s="253"/>
      <c r="NW125" s="253"/>
      <c r="NX125" s="253"/>
      <c r="NY125" s="253"/>
      <c r="NZ125" s="253"/>
      <c r="OA125" s="253"/>
      <c r="OB125" s="253"/>
      <c r="OC125" s="253"/>
      <c r="OD125" s="253"/>
      <c r="OE125" s="253"/>
      <c r="OF125" s="253"/>
      <c r="OG125" s="253"/>
      <c r="OH125" s="253"/>
      <c r="OI125" s="253"/>
      <c r="OJ125" s="253"/>
      <c r="OK125" s="253"/>
      <c r="OL125" s="253"/>
      <c r="OM125" s="253"/>
      <c r="ON125" s="253"/>
      <c r="OO125" s="253"/>
      <c r="OP125" s="253"/>
      <c r="OQ125" s="253"/>
      <c r="OR125" s="253"/>
      <c r="OS125" s="253"/>
      <c r="OT125" s="253"/>
      <c r="OU125" s="253"/>
      <c r="OV125" s="253"/>
      <c r="OW125" s="253"/>
      <c r="OX125" s="253"/>
      <c r="OY125" s="253"/>
      <c r="OZ125" s="253"/>
      <c r="PA125" s="253"/>
      <c r="PB125" s="253"/>
      <c r="PC125" s="253"/>
      <c r="PD125" s="253"/>
      <c r="PE125" s="253"/>
      <c r="PF125" s="253"/>
      <c r="PG125" s="253"/>
      <c r="PH125" s="253"/>
      <c r="PI125" s="253"/>
      <c r="PJ125" s="253"/>
      <c r="PK125" s="253"/>
      <c r="PL125" s="253"/>
      <c r="PM125" s="253"/>
      <c r="PN125" s="253"/>
      <c r="PO125" s="253"/>
      <c r="PP125" s="253"/>
      <c r="PQ125" s="253"/>
      <c r="PR125" s="253"/>
      <c r="PS125" s="253"/>
      <c r="PT125" s="253"/>
      <c r="PU125" s="253"/>
      <c r="PV125" s="253"/>
      <c r="PW125" s="253"/>
      <c r="PX125" s="253"/>
      <c r="PY125" s="253"/>
      <c r="PZ125" s="253"/>
      <c r="QA125" s="253"/>
      <c r="QB125" s="253"/>
      <c r="QC125" s="253"/>
      <c r="QD125" s="253"/>
      <c r="QE125" s="253"/>
      <c r="QF125" s="253"/>
      <c r="QG125" s="253"/>
      <c r="QH125" s="253"/>
      <c r="QI125" s="253"/>
      <c r="QJ125" s="253"/>
      <c r="QK125" s="253"/>
      <c r="QL125" s="253"/>
      <c r="QM125" s="253"/>
      <c r="QN125" s="253"/>
      <c r="QO125" s="253"/>
      <c r="QP125" s="253"/>
      <c r="QQ125" s="253"/>
      <c r="QR125" s="253"/>
      <c r="QS125" s="253"/>
      <c r="QT125" s="253"/>
      <c r="QU125" s="253"/>
      <c r="QV125" s="253"/>
      <c r="QW125" s="253"/>
      <c r="QX125" s="253"/>
      <c r="QY125" s="253"/>
      <c r="QZ125" s="253"/>
      <c r="RA125" s="253"/>
      <c r="RB125" s="253"/>
      <c r="RC125" s="253"/>
      <c r="RD125" s="253"/>
      <c r="RE125" s="253"/>
      <c r="RF125" s="253"/>
      <c r="RG125" s="253"/>
      <c r="RH125" s="253"/>
      <c r="RI125" s="253"/>
      <c r="RJ125" s="253"/>
      <c r="RK125" s="253"/>
      <c r="RL125" s="253"/>
      <c r="RM125" s="253"/>
      <c r="RN125" s="253"/>
      <c r="RO125" s="253"/>
      <c r="RP125" s="253"/>
      <c r="RQ125" s="253"/>
      <c r="RR125" s="253"/>
      <c r="RS125" s="253"/>
      <c r="RT125" s="253"/>
      <c r="RU125" s="253"/>
      <c r="RV125" s="253"/>
      <c r="RW125" s="253"/>
      <c r="RX125" s="253"/>
      <c r="RY125" s="253"/>
      <c r="RZ125" s="253"/>
      <c r="SA125" s="253"/>
      <c r="SB125" s="253"/>
      <c r="SC125" s="253"/>
      <c r="SD125" s="253"/>
      <c r="SE125" s="253"/>
      <c r="SF125" s="253"/>
      <c r="SG125" s="253"/>
      <c r="SH125" s="253"/>
      <c r="SI125" s="253"/>
      <c r="SJ125" s="253"/>
      <c r="SK125" s="253"/>
      <c r="SL125" s="253"/>
      <c r="SM125" s="253"/>
      <c r="SN125" s="253"/>
      <c r="SO125" s="253"/>
      <c r="SP125" s="253"/>
      <c r="SQ125" s="253"/>
      <c r="SR125" s="253"/>
      <c r="SS125" s="253"/>
      <c r="ST125" s="253"/>
      <c r="SU125" s="253"/>
      <c r="SV125" s="253"/>
      <c r="SW125" s="253"/>
      <c r="SX125" s="253"/>
      <c r="SY125" s="253"/>
      <c r="SZ125" s="253"/>
      <c r="TA125" s="253"/>
      <c r="TB125" s="253"/>
      <c r="TC125" s="253"/>
      <c r="TD125" s="253"/>
      <c r="TE125" s="253"/>
      <c r="TF125" s="253"/>
      <c r="TG125" s="253"/>
      <c r="TH125" s="253"/>
      <c r="TI125" s="253"/>
      <c r="TJ125" s="253"/>
      <c r="TK125" s="253"/>
      <c r="TL125" s="253"/>
      <c r="TM125" s="253"/>
      <c r="TN125" s="253"/>
      <c r="TO125" s="253"/>
      <c r="TP125" s="253"/>
      <c r="TQ125" s="253"/>
      <c r="TR125" s="253"/>
      <c r="TS125" s="253"/>
      <c r="TT125" s="253"/>
      <c r="TU125" s="253"/>
      <c r="TV125" s="253"/>
      <c r="TW125" s="253"/>
      <c r="TX125" s="253"/>
      <c r="TY125" s="253"/>
      <c r="TZ125" s="253"/>
      <c r="UA125" s="253"/>
      <c r="UB125" s="253"/>
      <c r="UC125" s="253"/>
      <c r="UD125" s="253"/>
      <c r="UE125" s="253"/>
      <c r="UF125" s="253"/>
      <c r="UG125" s="253"/>
      <c r="UH125" s="253"/>
      <c r="UI125" s="253"/>
      <c r="UJ125" s="253"/>
      <c r="UK125" s="253"/>
      <c r="UL125" s="253"/>
      <c r="UM125" s="253"/>
      <c r="UN125" s="253"/>
      <c r="UO125" s="253"/>
      <c r="UP125" s="253"/>
      <c r="UQ125" s="253"/>
      <c r="UR125" s="253"/>
      <c r="US125" s="253"/>
      <c r="UT125" s="253"/>
      <c r="UU125" s="253"/>
      <c r="UV125" s="253"/>
      <c r="UW125" s="253"/>
      <c r="UX125" s="253"/>
      <c r="UY125" s="253"/>
      <c r="UZ125" s="253"/>
      <c r="VA125" s="253"/>
      <c r="VB125" s="253"/>
      <c r="VC125" s="253"/>
      <c r="VD125" s="253"/>
      <c r="VE125" s="253"/>
      <c r="VF125" s="253"/>
      <c r="VG125" s="253"/>
      <c r="VH125" s="253"/>
      <c r="VI125" s="253"/>
      <c r="VJ125" s="253"/>
      <c r="VK125" s="253"/>
      <c r="VL125" s="253"/>
      <c r="VM125" s="253"/>
      <c r="VN125" s="253"/>
      <c r="VO125" s="253"/>
      <c r="VP125" s="253"/>
      <c r="VQ125" s="253"/>
      <c r="VR125" s="253"/>
      <c r="VS125" s="253"/>
      <c r="VT125" s="253"/>
      <c r="VU125" s="253"/>
      <c r="VV125" s="253"/>
      <c r="VW125" s="253"/>
      <c r="VX125" s="253"/>
      <c r="VY125" s="253"/>
      <c r="VZ125" s="253"/>
      <c r="WA125" s="253"/>
      <c r="WB125" s="253"/>
      <c r="WC125" s="253"/>
      <c r="WD125" s="253"/>
      <c r="WE125" s="253"/>
      <c r="WF125" s="253"/>
      <c r="WG125" s="253"/>
      <c r="WH125" s="253"/>
      <c r="WI125" s="253"/>
      <c r="WJ125" s="253"/>
      <c r="WK125" s="253"/>
      <c r="WL125" s="253"/>
      <c r="WM125" s="253"/>
      <c r="WN125" s="253"/>
      <c r="WO125" s="253"/>
      <c r="WP125" s="253"/>
      <c r="WQ125" s="253"/>
      <c r="WR125" s="253"/>
      <c r="WS125" s="253"/>
      <c r="WT125" s="253"/>
      <c r="WU125" s="253"/>
      <c r="WV125" s="253"/>
      <c r="WW125" s="253"/>
      <c r="WX125" s="253"/>
      <c r="WY125" s="253"/>
      <c r="WZ125" s="253"/>
      <c r="XA125" s="253"/>
      <c r="XB125" s="253"/>
      <c r="XC125" s="253"/>
      <c r="XD125" s="253"/>
      <c r="XE125" s="253"/>
      <c r="XF125" s="253"/>
      <c r="XG125" s="253"/>
      <c r="XH125" s="253"/>
      <c r="XI125" s="253"/>
      <c r="XJ125" s="253"/>
      <c r="XK125" s="253"/>
      <c r="XL125" s="253"/>
      <c r="XM125" s="253"/>
      <c r="XN125" s="253"/>
      <c r="XO125" s="253"/>
      <c r="XP125" s="253"/>
      <c r="XQ125" s="253"/>
      <c r="XR125" s="253"/>
      <c r="XS125" s="253"/>
      <c r="XT125" s="253"/>
      <c r="XU125" s="253"/>
      <c r="XV125" s="253"/>
      <c r="XW125" s="253"/>
      <c r="XX125" s="253"/>
      <c r="XY125" s="253"/>
      <c r="XZ125" s="253"/>
      <c r="YA125" s="253"/>
      <c r="YB125" s="253"/>
      <c r="YC125" s="253"/>
      <c r="YD125" s="253"/>
      <c r="YE125" s="253"/>
      <c r="YF125" s="253"/>
      <c r="YG125" s="253"/>
      <c r="YH125" s="253"/>
      <c r="YI125" s="253"/>
      <c r="YJ125" s="253"/>
      <c r="YK125" s="253"/>
      <c r="YL125" s="253"/>
      <c r="YM125" s="253"/>
      <c r="YN125" s="253"/>
      <c r="YO125" s="253"/>
      <c r="YP125" s="253"/>
      <c r="YQ125" s="253"/>
      <c r="YR125" s="253"/>
      <c r="YS125" s="253"/>
      <c r="YT125" s="253"/>
      <c r="YU125" s="253"/>
      <c r="YV125" s="253"/>
      <c r="YW125" s="253"/>
      <c r="YX125" s="253"/>
      <c r="YY125" s="253"/>
      <c r="YZ125" s="253"/>
      <c r="ZA125" s="253"/>
      <c r="ZB125" s="253"/>
      <c r="ZC125" s="253"/>
      <c r="ZD125" s="253"/>
      <c r="ZE125" s="253"/>
      <c r="ZF125" s="253"/>
      <c r="ZG125" s="253"/>
      <c r="ZH125" s="253"/>
      <c r="ZI125" s="253"/>
      <c r="ZJ125" s="253"/>
      <c r="ZK125" s="253"/>
      <c r="ZL125" s="253"/>
      <c r="ZM125" s="253"/>
      <c r="ZN125" s="253"/>
      <c r="ZO125" s="253"/>
      <c r="ZP125" s="253"/>
      <c r="ZQ125" s="253"/>
      <c r="ZR125" s="253"/>
      <c r="ZS125" s="253"/>
      <c r="ZT125" s="253"/>
      <c r="ZU125" s="253"/>
      <c r="ZV125" s="253"/>
      <c r="ZW125" s="253"/>
      <c r="ZX125" s="253"/>
      <c r="ZY125" s="253"/>
      <c r="ZZ125" s="253"/>
      <c r="AAA125" s="253"/>
      <c r="AAB125" s="253"/>
      <c r="AAC125" s="253"/>
      <c r="AAD125" s="253"/>
      <c r="AAE125" s="253"/>
      <c r="AAF125" s="253"/>
      <c r="AAG125" s="253"/>
      <c r="AAH125" s="253"/>
      <c r="AAI125" s="253"/>
      <c r="AAJ125" s="253"/>
      <c r="AAK125" s="253"/>
      <c r="AAL125" s="253"/>
      <c r="AAM125" s="253"/>
      <c r="AAN125" s="253"/>
      <c r="AAO125" s="253"/>
      <c r="AAP125" s="253"/>
      <c r="AAQ125" s="253"/>
      <c r="AAR125" s="253"/>
      <c r="AAS125" s="253"/>
      <c r="AAT125" s="253"/>
      <c r="AAU125" s="253"/>
      <c r="AAV125" s="253"/>
      <c r="AAW125" s="253"/>
      <c r="AAX125" s="253"/>
      <c r="AAY125" s="253"/>
      <c r="AAZ125" s="253"/>
      <c r="ABA125" s="253"/>
      <c r="ABB125" s="253"/>
      <c r="ABC125" s="253"/>
      <c r="ABD125" s="253"/>
      <c r="ABE125" s="253"/>
      <c r="ABF125" s="253"/>
      <c r="ABG125" s="253"/>
      <c r="ABH125" s="253"/>
      <c r="ABI125" s="253"/>
      <c r="ABJ125" s="253"/>
      <c r="ABK125" s="253"/>
      <c r="ABL125" s="253"/>
      <c r="ABM125" s="253"/>
      <c r="ABN125" s="253"/>
      <c r="ABO125" s="253"/>
      <c r="ABP125" s="253"/>
      <c r="ABQ125" s="253"/>
      <c r="ABR125" s="253"/>
      <c r="ABS125" s="253"/>
      <c r="ABT125" s="253"/>
      <c r="ABU125" s="253"/>
      <c r="ABV125" s="253"/>
      <c r="ABW125" s="253"/>
      <c r="ABX125" s="253"/>
      <c r="ABY125" s="253"/>
      <c r="ABZ125" s="253"/>
      <c r="ACA125" s="253"/>
      <c r="ACB125" s="253"/>
      <c r="ACC125" s="253"/>
      <c r="ACD125" s="253"/>
      <c r="ACE125" s="253"/>
      <c r="ACF125" s="253"/>
      <c r="ACG125" s="253"/>
      <c r="ACH125" s="253"/>
      <c r="ACI125" s="253"/>
      <c r="ACJ125" s="253"/>
      <c r="ACK125" s="253"/>
      <c r="ACL125" s="253"/>
      <c r="ACM125" s="253"/>
      <c r="ACN125" s="253"/>
      <c r="ACO125" s="253"/>
      <c r="ACP125" s="253"/>
      <c r="ACQ125" s="253"/>
      <c r="ACR125" s="253"/>
      <c r="ACS125" s="253"/>
      <c r="ACT125" s="253"/>
      <c r="ACU125" s="253"/>
      <c r="ACV125" s="253"/>
      <c r="ACW125" s="253"/>
      <c r="ACX125" s="253"/>
      <c r="ACY125" s="253"/>
      <c r="ACZ125" s="253"/>
      <c r="ADA125" s="253"/>
      <c r="ADB125" s="253"/>
      <c r="ADC125" s="253"/>
      <c r="ADD125" s="253"/>
      <c r="ADE125" s="253"/>
      <c r="ADF125" s="253"/>
      <c r="ADG125" s="253"/>
      <c r="ADH125" s="253"/>
      <c r="ADI125" s="253"/>
      <c r="ADJ125" s="253"/>
      <c r="ADK125" s="253"/>
      <c r="ADL125" s="253"/>
      <c r="ADM125" s="253"/>
      <c r="ADN125" s="253"/>
      <c r="ADO125" s="253"/>
      <c r="ADP125" s="253"/>
      <c r="ADQ125" s="253"/>
      <c r="ADR125" s="253"/>
      <c r="ADS125" s="253"/>
      <c r="ADT125" s="253"/>
      <c r="ADU125" s="253"/>
      <c r="ADV125" s="253"/>
      <c r="ADW125" s="253"/>
      <c r="ADX125" s="253"/>
      <c r="ADY125" s="253"/>
      <c r="ADZ125" s="253"/>
      <c r="AEA125" s="253"/>
      <c r="AEB125" s="253"/>
      <c r="AEC125" s="253"/>
      <c r="AED125" s="253"/>
      <c r="AEE125" s="253"/>
      <c r="AEF125" s="253"/>
      <c r="AEG125" s="253"/>
      <c r="AEH125" s="253"/>
      <c r="AEI125" s="253"/>
      <c r="AEJ125" s="253"/>
      <c r="AEK125" s="253"/>
      <c r="AEL125" s="253"/>
      <c r="AEM125" s="253"/>
      <c r="AEN125" s="253"/>
      <c r="AEO125" s="253"/>
      <c r="AEP125" s="253"/>
      <c r="AEQ125" s="253"/>
      <c r="AER125" s="253"/>
      <c r="AES125" s="253"/>
      <c r="AET125" s="253"/>
      <c r="AEU125" s="253"/>
      <c r="AEV125" s="253"/>
      <c r="AEW125" s="253"/>
      <c r="AEX125" s="253"/>
      <c r="AEY125" s="253"/>
      <c r="AEZ125" s="253"/>
      <c r="AFA125" s="253"/>
      <c r="AFB125" s="253"/>
      <c r="AFC125" s="253"/>
      <c r="AFD125" s="253"/>
      <c r="AFE125" s="253"/>
      <c r="AFF125" s="253"/>
      <c r="AFG125" s="253"/>
      <c r="AFH125" s="253"/>
      <c r="AFI125" s="253"/>
      <c r="AFJ125" s="253"/>
      <c r="AFK125" s="253"/>
      <c r="AFL125" s="253"/>
      <c r="AFM125" s="253"/>
      <c r="AFN125" s="253"/>
      <c r="AFO125" s="253"/>
      <c r="AFP125" s="253"/>
      <c r="AFQ125" s="253"/>
      <c r="AFR125" s="253"/>
      <c r="AFS125" s="253"/>
      <c r="AFT125" s="253"/>
      <c r="AFU125" s="253"/>
      <c r="AFV125" s="253"/>
      <c r="AFW125" s="253"/>
      <c r="AFX125" s="253"/>
      <c r="AFY125" s="253"/>
      <c r="AFZ125" s="253"/>
      <c r="AGA125" s="253"/>
      <c r="AGB125" s="253"/>
      <c r="AGC125" s="253"/>
      <c r="AGD125" s="253"/>
      <c r="AGE125" s="253"/>
      <c r="AGF125" s="253"/>
      <c r="AGG125" s="253"/>
      <c r="AGH125" s="253"/>
      <c r="AGI125" s="253"/>
      <c r="AGJ125" s="253"/>
      <c r="AGK125" s="253"/>
      <c r="AGL125" s="253"/>
      <c r="AGM125" s="253"/>
      <c r="AGN125" s="253"/>
      <c r="AGO125" s="253"/>
      <c r="AGP125" s="253"/>
      <c r="AGQ125" s="253"/>
      <c r="AGR125" s="253"/>
      <c r="AGS125" s="253"/>
      <c r="AGT125" s="253"/>
      <c r="AGU125" s="253"/>
      <c r="AGV125" s="253"/>
      <c r="AGW125" s="253"/>
      <c r="AGX125" s="253"/>
      <c r="AGY125" s="253"/>
      <c r="AGZ125" s="253"/>
      <c r="AHA125" s="253"/>
      <c r="AHB125" s="253"/>
      <c r="AHC125" s="253"/>
      <c r="AHD125" s="253"/>
      <c r="AHE125" s="253"/>
      <c r="AHF125" s="253"/>
      <c r="AHG125" s="253"/>
      <c r="AHH125" s="253"/>
      <c r="AHI125" s="253"/>
      <c r="AHJ125" s="253"/>
      <c r="AHK125" s="253"/>
      <c r="AHL125" s="253"/>
      <c r="AHM125" s="253"/>
      <c r="AHN125" s="253"/>
      <c r="AHO125" s="253"/>
      <c r="AHP125" s="253"/>
      <c r="AHQ125" s="253"/>
      <c r="AHR125" s="253"/>
      <c r="AHS125" s="253"/>
      <c r="AHT125" s="253"/>
      <c r="AHU125" s="253"/>
      <c r="AHV125" s="253"/>
      <c r="AHW125" s="253"/>
      <c r="AHX125" s="253"/>
      <c r="AHY125" s="253"/>
      <c r="AHZ125" s="253"/>
      <c r="AIA125" s="253"/>
      <c r="AIB125" s="253"/>
      <c r="AIC125" s="253"/>
      <c r="AID125" s="253"/>
      <c r="AIE125" s="253"/>
      <c r="AIF125" s="253"/>
      <c r="AIG125" s="253"/>
      <c r="AIH125" s="253"/>
      <c r="AII125" s="253"/>
      <c r="AIJ125" s="253"/>
      <c r="AIK125" s="253"/>
      <c r="AIL125" s="253"/>
      <c r="AIM125" s="253"/>
      <c r="AIN125" s="253"/>
      <c r="AIO125" s="253"/>
      <c r="AIP125" s="253"/>
      <c r="AIQ125" s="253"/>
      <c r="AIR125" s="253"/>
      <c r="AIS125" s="253"/>
      <c r="AIT125" s="253"/>
      <c r="AIU125" s="253"/>
      <c r="AIV125" s="253"/>
      <c r="AIW125" s="253"/>
      <c r="AIX125" s="253"/>
      <c r="AIY125" s="253"/>
      <c r="AIZ125" s="253"/>
      <c r="AJA125" s="253"/>
      <c r="AJB125" s="253"/>
      <c r="AJC125" s="253"/>
      <c r="AJD125" s="253"/>
      <c r="AJE125" s="253"/>
      <c r="AJF125" s="253"/>
      <c r="AJG125" s="253"/>
      <c r="AJH125" s="253"/>
      <c r="AJI125" s="253"/>
      <c r="AJJ125" s="253"/>
      <c r="AJK125" s="253"/>
      <c r="AJL125" s="253"/>
      <c r="AJM125" s="253"/>
      <c r="AJN125" s="253"/>
      <c r="AJO125" s="253"/>
      <c r="AJP125" s="253"/>
      <c r="AJQ125" s="253"/>
      <c r="AJR125" s="253"/>
      <c r="AJS125" s="253"/>
      <c r="AJT125" s="253"/>
      <c r="AJU125" s="253"/>
      <c r="AJV125" s="253"/>
      <c r="AJW125" s="253"/>
      <c r="AJX125" s="253"/>
      <c r="AJY125" s="253"/>
      <c r="AJZ125" s="253"/>
      <c r="AKA125" s="253"/>
      <c r="AKB125" s="253"/>
      <c r="AKC125" s="253"/>
      <c r="AKD125" s="253"/>
      <c r="AKE125" s="253"/>
      <c r="AKF125" s="253"/>
      <c r="AKG125" s="253"/>
      <c r="AKH125" s="253"/>
      <c r="AKI125" s="253"/>
      <c r="AKJ125" s="253"/>
      <c r="AKK125" s="253"/>
      <c r="AKL125" s="253"/>
      <c r="AKM125" s="253"/>
      <c r="AKN125" s="253"/>
      <c r="AKO125" s="253"/>
      <c r="AKP125" s="253"/>
      <c r="AKQ125" s="253"/>
      <c r="AKR125" s="253"/>
      <c r="AKS125" s="253"/>
      <c r="AKT125" s="253"/>
      <c r="AKU125" s="253"/>
      <c r="AKV125" s="253"/>
      <c r="AKW125" s="253"/>
      <c r="AKX125" s="253"/>
      <c r="AKY125" s="253"/>
      <c r="AKZ125" s="253"/>
      <c r="ALA125" s="253"/>
      <c r="ALB125" s="253"/>
      <c r="ALC125" s="253"/>
      <c r="ALD125" s="253"/>
      <c r="ALE125" s="253"/>
      <c r="ALF125" s="253"/>
      <c r="ALG125" s="253"/>
      <c r="ALH125" s="253"/>
      <c r="ALI125" s="253"/>
      <c r="ALJ125" s="253"/>
      <c r="ALK125" s="253"/>
      <c r="ALL125" s="253"/>
      <c r="ALM125" s="253"/>
      <c r="ALN125" s="253"/>
      <c r="ALO125" s="253"/>
      <c r="ALP125" s="253"/>
      <c r="ALQ125" s="253"/>
      <c r="ALR125" s="253"/>
      <c r="ALS125" s="253"/>
      <c r="ALT125" s="253"/>
      <c r="ALU125" s="253"/>
      <c r="ALV125" s="253"/>
      <c r="ALW125" s="253"/>
      <c r="ALX125" s="253"/>
      <c r="ALY125" s="253"/>
      <c r="ALZ125" s="253"/>
      <c r="AMA125" s="253"/>
      <c r="AMB125" s="253"/>
      <c r="AMC125" s="253"/>
      <c r="AMD125" s="253"/>
      <c r="AME125" s="253"/>
      <c r="AMF125" s="253"/>
      <c r="AMG125" s="253"/>
      <c r="AMH125" s="253"/>
      <c r="AMI125" s="253"/>
      <c r="AMJ125" s="253"/>
    </row>
    <row r="126" spans="1:1024" s="252" customFormat="1" ht="11.25">
      <c r="A126" s="269" t="s">
        <v>228</v>
      </c>
      <c r="B126" s="299"/>
      <c r="C126" s="299">
        <f>(B82-B86)-(C82-C86)</f>
        <v>0</v>
      </c>
      <c r="D126" s="299">
        <f>(C82-C86)-(D82-D86)</f>
        <v>0</v>
      </c>
      <c r="F126" s="253"/>
      <c r="G126" s="253"/>
      <c r="H126" s="253"/>
      <c r="I126" s="253"/>
      <c r="J126" s="253"/>
      <c r="K126" s="253"/>
      <c r="L126" s="253"/>
      <c r="M126" s="253"/>
      <c r="N126" s="253"/>
      <c r="O126" s="253"/>
      <c r="P126" s="253"/>
      <c r="Q126" s="253"/>
      <c r="R126" s="253"/>
      <c r="S126" s="253"/>
      <c r="T126" s="253"/>
      <c r="U126" s="253"/>
      <c r="V126" s="253"/>
      <c r="W126" s="253"/>
      <c r="X126" s="253"/>
      <c r="Y126" s="253"/>
      <c r="Z126" s="253"/>
      <c r="AA126" s="253"/>
      <c r="AB126" s="253"/>
      <c r="AC126" s="253"/>
      <c r="AD126" s="253"/>
      <c r="AE126" s="253"/>
      <c r="AF126" s="253"/>
      <c r="AG126" s="253"/>
      <c r="AH126" s="253"/>
      <c r="AI126" s="253"/>
      <c r="AJ126" s="253"/>
      <c r="AK126" s="253"/>
      <c r="AL126" s="253"/>
      <c r="AM126" s="253"/>
      <c r="AN126" s="253"/>
      <c r="AO126" s="253"/>
      <c r="AP126" s="253"/>
      <c r="AQ126" s="253"/>
      <c r="AR126" s="253"/>
      <c r="AS126" s="253"/>
      <c r="AT126" s="253"/>
      <c r="AU126" s="253"/>
      <c r="AV126" s="253"/>
      <c r="AW126" s="253"/>
      <c r="AX126" s="253"/>
      <c r="AY126" s="253"/>
      <c r="AZ126" s="253"/>
      <c r="BA126" s="253"/>
      <c r="BB126" s="253"/>
      <c r="BC126" s="253"/>
      <c r="BD126" s="253"/>
      <c r="BE126" s="253"/>
      <c r="BF126" s="253"/>
      <c r="BG126" s="253"/>
      <c r="BH126" s="253"/>
      <c r="BI126" s="253"/>
      <c r="BJ126" s="253"/>
      <c r="BK126" s="253"/>
      <c r="BL126" s="253"/>
      <c r="BM126" s="253"/>
      <c r="BN126" s="253"/>
      <c r="BO126" s="253"/>
      <c r="BP126" s="253"/>
      <c r="BQ126" s="253"/>
      <c r="BR126" s="253"/>
      <c r="BS126" s="253"/>
      <c r="BT126" s="253"/>
      <c r="BU126" s="253"/>
      <c r="BV126" s="253"/>
      <c r="BW126" s="253"/>
      <c r="BX126" s="253"/>
      <c r="BY126" s="253"/>
      <c r="BZ126" s="253"/>
      <c r="CA126" s="253"/>
      <c r="CB126" s="253"/>
      <c r="CC126" s="253"/>
      <c r="CD126" s="253"/>
      <c r="CE126" s="253"/>
      <c r="CF126" s="253"/>
      <c r="CG126" s="253"/>
      <c r="CH126" s="253"/>
      <c r="CI126" s="253"/>
      <c r="CJ126" s="253"/>
      <c r="CK126" s="253"/>
      <c r="CL126" s="253"/>
      <c r="CM126" s="253"/>
      <c r="CN126" s="253"/>
      <c r="CO126" s="253"/>
      <c r="CP126" s="253"/>
      <c r="CQ126" s="253"/>
      <c r="CR126" s="253"/>
      <c r="CS126" s="253"/>
      <c r="CT126" s="253"/>
      <c r="CU126" s="253"/>
      <c r="CV126" s="253"/>
      <c r="CW126" s="253"/>
      <c r="CX126" s="253"/>
      <c r="CY126" s="253"/>
      <c r="CZ126" s="253"/>
      <c r="DA126" s="253"/>
      <c r="DB126" s="253"/>
      <c r="DC126" s="253"/>
      <c r="DD126" s="253"/>
      <c r="DE126" s="253"/>
      <c r="DF126" s="253"/>
      <c r="DG126" s="253"/>
      <c r="DH126" s="253"/>
      <c r="DI126" s="253"/>
      <c r="DJ126" s="253"/>
      <c r="DK126" s="253"/>
      <c r="DL126" s="253"/>
      <c r="DM126" s="253"/>
      <c r="DN126" s="253"/>
      <c r="DO126" s="253"/>
      <c r="DP126" s="253"/>
      <c r="DQ126" s="253"/>
      <c r="DR126" s="253"/>
      <c r="DS126" s="253"/>
      <c r="DT126" s="253"/>
      <c r="DU126" s="253"/>
      <c r="DV126" s="253"/>
      <c r="DW126" s="253"/>
      <c r="DX126" s="253"/>
      <c r="DY126" s="253"/>
      <c r="DZ126" s="253"/>
      <c r="EA126" s="253"/>
      <c r="EB126" s="253"/>
      <c r="EC126" s="253"/>
      <c r="ED126" s="253"/>
      <c r="EE126" s="253"/>
      <c r="EF126" s="253"/>
      <c r="EG126" s="253"/>
      <c r="EH126" s="253"/>
      <c r="EI126" s="253"/>
      <c r="EJ126" s="253"/>
      <c r="EK126" s="253"/>
      <c r="EL126" s="253"/>
      <c r="EM126" s="253"/>
      <c r="EN126" s="253"/>
      <c r="EO126" s="253"/>
      <c r="EP126" s="253"/>
      <c r="EQ126" s="253"/>
      <c r="ER126" s="253"/>
      <c r="ES126" s="253"/>
      <c r="ET126" s="253"/>
      <c r="EU126" s="253"/>
      <c r="EV126" s="253"/>
      <c r="EW126" s="253"/>
      <c r="EX126" s="253"/>
      <c r="EY126" s="253"/>
      <c r="EZ126" s="253"/>
      <c r="FA126" s="253"/>
      <c r="FB126" s="253"/>
      <c r="FC126" s="253"/>
      <c r="FD126" s="253"/>
      <c r="FE126" s="253"/>
      <c r="FF126" s="253"/>
      <c r="FG126" s="253"/>
      <c r="FH126" s="253"/>
      <c r="FI126" s="253"/>
      <c r="FJ126" s="253"/>
      <c r="FK126" s="253"/>
      <c r="FL126" s="253"/>
      <c r="FM126" s="253"/>
      <c r="FN126" s="253"/>
      <c r="FO126" s="253"/>
      <c r="FP126" s="253"/>
      <c r="FQ126" s="253"/>
      <c r="FR126" s="253"/>
      <c r="FS126" s="253"/>
      <c r="FT126" s="253"/>
      <c r="FU126" s="253"/>
      <c r="FV126" s="253"/>
      <c r="FW126" s="253"/>
      <c r="FX126" s="253"/>
      <c r="FY126" s="253"/>
      <c r="FZ126" s="253"/>
      <c r="GA126" s="253"/>
      <c r="GB126" s="253"/>
      <c r="GC126" s="253"/>
      <c r="GD126" s="253"/>
      <c r="GE126" s="253"/>
      <c r="GF126" s="253"/>
      <c r="GG126" s="253"/>
      <c r="GH126" s="253"/>
      <c r="GI126" s="253"/>
      <c r="GJ126" s="253"/>
      <c r="GK126" s="253"/>
      <c r="GL126" s="253"/>
      <c r="GM126" s="253"/>
      <c r="GN126" s="253"/>
      <c r="GO126" s="253"/>
      <c r="GP126" s="253"/>
      <c r="GQ126" s="253"/>
      <c r="GR126" s="253"/>
      <c r="GS126" s="253"/>
      <c r="GT126" s="253"/>
      <c r="GU126" s="253"/>
      <c r="GV126" s="253"/>
      <c r="GW126" s="253"/>
      <c r="GX126" s="253"/>
      <c r="GY126" s="253"/>
      <c r="GZ126" s="253"/>
      <c r="HA126" s="253"/>
      <c r="HB126" s="253"/>
      <c r="HC126" s="253"/>
      <c r="HD126" s="253"/>
      <c r="HE126" s="253"/>
      <c r="HF126" s="253"/>
      <c r="HG126" s="253"/>
      <c r="HH126" s="253"/>
      <c r="HI126" s="253"/>
      <c r="HJ126" s="253"/>
      <c r="HK126" s="253"/>
      <c r="HL126" s="253"/>
      <c r="HM126" s="253"/>
      <c r="HN126" s="253"/>
      <c r="HO126" s="253"/>
      <c r="HP126" s="253"/>
      <c r="HQ126" s="253"/>
      <c r="HR126" s="253"/>
      <c r="HS126" s="253"/>
      <c r="HT126" s="253"/>
      <c r="HU126" s="253"/>
      <c r="HV126" s="253"/>
      <c r="HW126" s="253"/>
      <c r="HX126" s="253"/>
      <c r="HY126" s="253"/>
      <c r="HZ126" s="253"/>
      <c r="IA126" s="253"/>
      <c r="IB126" s="253"/>
      <c r="IC126" s="253"/>
      <c r="ID126" s="253"/>
      <c r="IE126" s="253"/>
      <c r="IF126" s="253"/>
      <c r="IG126" s="253"/>
      <c r="IH126" s="253"/>
      <c r="II126" s="253"/>
      <c r="IJ126" s="253"/>
      <c r="IK126" s="253"/>
      <c r="IL126" s="253"/>
      <c r="IM126" s="253"/>
      <c r="IN126" s="253"/>
      <c r="IO126" s="253"/>
      <c r="IP126" s="253"/>
      <c r="IQ126" s="253"/>
      <c r="IR126" s="253"/>
      <c r="IS126" s="253"/>
      <c r="IT126" s="253"/>
      <c r="IU126" s="253"/>
      <c r="IV126" s="253"/>
      <c r="IW126" s="253"/>
      <c r="IX126" s="253"/>
      <c r="IY126" s="253"/>
      <c r="IZ126" s="253"/>
      <c r="JA126" s="253"/>
      <c r="JB126" s="253"/>
      <c r="JC126" s="253"/>
      <c r="JD126" s="253"/>
      <c r="JE126" s="253"/>
      <c r="JF126" s="253"/>
      <c r="JG126" s="253"/>
      <c r="JH126" s="253"/>
      <c r="JI126" s="253"/>
      <c r="JJ126" s="253"/>
      <c r="JK126" s="253"/>
      <c r="JL126" s="253"/>
      <c r="JM126" s="253"/>
      <c r="JN126" s="253"/>
      <c r="JO126" s="253"/>
      <c r="JP126" s="253"/>
      <c r="JQ126" s="253"/>
      <c r="JR126" s="253"/>
      <c r="JS126" s="253"/>
      <c r="JT126" s="253"/>
      <c r="JU126" s="253"/>
      <c r="JV126" s="253"/>
      <c r="JW126" s="253"/>
      <c r="JX126" s="253"/>
      <c r="JY126" s="253"/>
      <c r="JZ126" s="253"/>
      <c r="KA126" s="253"/>
      <c r="KB126" s="253"/>
      <c r="KC126" s="253"/>
      <c r="KD126" s="253"/>
      <c r="KE126" s="253"/>
      <c r="KF126" s="253"/>
      <c r="KG126" s="253"/>
      <c r="KH126" s="253"/>
      <c r="KI126" s="253"/>
      <c r="KJ126" s="253"/>
      <c r="KK126" s="253"/>
      <c r="KL126" s="253"/>
      <c r="KM126" s="253"/>
      <c r="KN126" s="253"/>
      <c r="KO126" s="253"/>
      <c r="KP126" s="253"/>
      <c r="KQ126" s="253"/>
      <c r="KR126" s="253"/>
      <c r="KS126" s="253"/>
      <c r="KT126" s="253"/>
      <c r="KU126" s="253"/>
      <c r="KV126" s="253"/>
      <c r="KW126" s="253"/>
      <c r="KX126" s="253"/>
      <c r="KY126" s="253"/>
      <c r="KZ126" s="253"/>
      <c r="LA126" s="253"/>
      <c r="LB126" s="253"/>
      <c r="LC126" s="253"/>
      <c r="LD126" s="253"/>
      <c r="LE126" s="253"/>
      <c r="LF126" s="253"/>
      <c r="LG126" s="253"/>
      <c r="LH126" s="253"/>
      <c r="LI126" s="253"/>
      <c r="LJ126" s="253"/>
      <c r="LK126" s="253"/>
      <c r="LL126" s="253"/>
      <c r="LM126" s="253"/>
      <c r="LN126" s="253"/>
      <c r="LO126" s="253"/>
      <c r="LP126" s="253"/>
      <c r="LQ126" s="253"/>
      <c r="LR126" s="253"/>
      <c r="LS126" s="253"/>
      <c r="LT126" s="253"/>
      <c r="LU126" s="253"/>
      <c r="LV126" s="253"/>
      <c r="LW126" s="253"/>
      <c r="LX126" s="253"/>
      <c r="LY126" s="253"/>
      <c r="LZ126" s="253"/>
      <c r="MA126" s="253"/>
      <c r="MB126" s="253"/>
      <c r="MC126" s="253"/>
      <c r="MD126" s="253"/>
      <c r="ME126" s="253"/>
      <c r="MF126" s="253"/>
      <c r="MG126" s="253"/>
      <c r="MH126" s="253"/>
      <c r="MI126" s="253"/>
      <c r="MJ126" s="253"/>
      <c r="MK126" s="253"/>
      <c r="ML126" s="253"/>
      <c r="MM126" s="253"/>
      <c r="MN126" s="253"/>
      <c r="MO126" s="253"/>
      <c r="MP126" s="253"/>
      <c r="MQ126" s="253"/>
      <c r="MR126" s="253"/>
      <c r="MS126" s="253"/>
      <c r="MT126" s="253"/>
      <c r="MU126" s="253"/>
      <c r="MV126" s="253"/>
      <c r="MW126" s="253"/>
      <c r="MX126" s="253"/>
      <c r="MY126" s="253"/>
      <c r="MZ126" s="253"/>
      <c r="NA126" s="253"/>
      <c r="NB126" s="253"/>
      <c r="NC126" s="253"/>
      <c r="ND126" s="253"/>
      <c r="NE126" s="253"/>
      <c r="NF126" s="253"/>
      <c r="NG126" s="253"/>
      <c r="NH126" s="253"/>
      <c r="NI126" s="253"/>
      <c r="NJ126" s="253"/>
      <c r="NK126" s="253"/>
      <c r="NL126" s="253"/>
      <c r="NM126" s="253"/>
      <c r="NN126" s="253"/>
      <c r="NO126" s="253"/>
      <c r="NP126" s="253"/>
      <c r="NQ126" s="253"/>
      <c r="NR126" s="253"/>
      <c r="NS126" s="253"/>
      <c r="NT126" s="253"/>
      <c r="NU126" s="253"/>
      <c r="NV126" s="253"/>
      <c r="NW126" s="253"/>
      <c r="NX126" s="253"/>
      <c r="NY126" s="253"/>
      <c r="NZ126" s="253"/>
      <c r="OA126" s="253"/>
      <c r="OB126" s="253"/>
      <c r="OC126" s="253"/>
      <c r="OD126" s="253"/>
      <c r="OE126" s="253"/>
      <c r="OF126" s="253"/>
      <c r="OG126" s="253"/>
      <c r="OH126" s="253"/>
      <c r="OI126" s="253"/>
      <c r="OJ126" s="253"/>
      <c r="OK126" s="253"/>
      <c r="OL126" s="253"/>
      <c r="OM126" s="253"/>
      <c r="ON126" s="253"/>
      <c r="OO126" s="253"/>
      <c r="OP126" s="253"/>
      <c r="OQ126" s="253"/>
      <c r="OR126" s="253"/>
      <c r="OS126" s="253"/>
      <c r="OT126" s="253"/>
      <c r="OU126" s="253"/>
      <c r="OV126" s="253"/>
      <c r="OW126" s="253"/>
      <c r="OX126" s="253"/>
      <c r="OY126" s="253"/>
      <c r="OZ126" s="253"/>
      <c r="PA126" s="253"/>
      <c r="PB126" s="253"/>
      <c r="PC126" s="253"/>
      <c r="PD126" s="253"/>
      <c r="PE126" s="253"/>
      <c r="PF126" s="253"/>
      <c r="PG126" s="253"/>
      <c r="PH126" s="253"/>
      <c r="PI126" s="253"/>
      <c r="PJ126" s="253"/>
      <c r="PK126" s="253"/>
      <c r="PL126" s="253"/>
      <c r="PM126" s="253"/>
      <c r="PN126" s="253"/>
      <c r="PO126" s="253"/>
      <c r="PP126" s="253"/>
      <c r="PQ126" s="253"/>
      <c r="PR126" s="253"/>
      <c r="PS126" s="253"/>
      <c r="PT126" s="253"/>
      <c r="PU126" s="253"/>
      <c r="PV126" s="253"/>
      <c r="PW126" s="253"/>
      <c r="PX126" s="253"/>
      <c r="PY126" s="253"/>
      <c r="PZ126" s="253"/>
      <c r="QA126" s="253"/>
      <c r="QB126" s="253"/>
      <c r="QC126" s="253"/>
      <c r="QD126" s="253"/>
      <c r="QE126" s="253"/>
      <c r="QF126" s="253"/>
      <c r="QG126" s="253"/>
      <c r="QH126" s="253"/>
      <c r="QI126" s="253"/>
      <c r="QJ126" s="253"/>
      <c r="QK126" s="253"/>
      <c r="QL126" s="253"/>
      <c r="QM126" s="253"/>
      <c r="QN126" s="253"/>
      <c r="QO126" s="253"/>
      <c r="QP126" s="253"/>
      <c r="QQ126" s="253"/>
      <c r="QR126" s="253"/>
      <c r="QS126" s="253"/>
      <c r="QT126" s="253"/>
      <c r="QU126" s="253"/>
      <c r="QV126" s="253"/>
      <c r="QW126" s="253"/>
      <c r="QX126" s="253"/>
      <c r="QY126" s="253"/>
      <c r="QZ126" s="253"/>
      <c r="RA126" s="253"/>
      <c r="RB126" s="253"/>
      <c r="RC126" s="253"/>
      <c r="RD126" s="253"/>
      <c r="RE126" s="253"/>
      <c r="RF126" s="253"/>
      <c r="RG126" s="253"/>
      <c r="RH126" s="253"/>
      <c r="RI126" s="253"/>
      <c r="RJ126" s="253"/>
      <c r="RK126" s="253"/>
      <c r="RL126" s="253"/>
      <c r="RM126" s="253"/>
      <c r="RN126" s="253"/>
      <c r="RO126" s="253"/>
      <c r="RP126" s="253"/>
      <c r="RQ126" s="253"/>
      <c r="RR126" s="253"/>
      <c r="RS126" s="253"/>
      <c r="RT126" s="253"/>
      <c r="RU126" s="253"/>
      <c r="RV126" s="253"/>
      <c r="RW126" s="253"/>
      <c r="RX126" s="253"/>
      <c r="RY126" s="253"/>
      <c r="RZ126" s="253"/>
      <c r="SA126" s="253"/>
      <c r="SB126" s="253"/>
      <c r="SC126" s="253"/>
      <c r="SD126" s="253"/>
      <c r="SE126" s="253"/>
      <c r="SF126" s="253"/>
      <c r="SG126" s="253"/>
      <c r="SH126" s="253"/>
      <c r="SI126" s="253"/>
      <c r="SJ126" s="253"/>
      <c r="SK126" s="253"/>
      <c r="SL126" s="253"/>
      <c r="SM126" s="253"/>
      <c r="SN126" s="253"/>
      <c r="SO126" s="253"/>
      <c r="SP126" s="253"/>
      <c r="SQ126" s="253"/>
      <c r="SR126" s="253"/>
      <c r="SS126" s="253"/>
      <c r="ST126" s="253"/>
      <c r="SU126" s="253"/>
      <c r="SV126" s="253"/>
      <c r="SW126" s="253"/>
      <c r="SX126" s="253"/>
      <c r="SY126" s="253"/>
      <c r="SZ126" s="253"/>
      <c r="TA126" s="253"/>
      <c r="TB126" s="253"/>
      <c r="TC126" s="253"/>
      <c r="TD126" s="253"/>
      <c r="TE126" s="253"/>
      <c r="TF126" s="253"/>
      <c r="TG126" s="253"/>
      <c r="TH126" s="253"/>
      <c r="TI126" s="253"/>
      <c r="TJ126" s="253"/>
      <c r="TK126" s="253"/>
      <c r="TL126" s="253"/>
      <c r="TM126" s="253"/>
      <c r="TN126" s="253"/>
      <c r="TO126" s="253"/>
      <c r="TP126" s="253"/>
      <c r="TQ126" s="253"/>
      <c r="TR126" s="253"/>
      <c r="TS126" s="253"/>
      <c r="TT126" s="253"/>
      <c r="TU126" s="253"/>
      <c r="TV126" s="253"/>
      <c r="TW126" s="253"/>
      <c r="TX126" s="253"/>
      <c r="TY126" s="253"/>
      <c r="TZ126" s="253"/>
      <c r="UA126" s="253"/>
      <c r="UB126" s="253"/>
      <c r="UC126" s="253"/>
      <c r="UD126" s="253"/>
      <c r="UE126" s="253"/>
      <c r="UF126" s="253"/>
      <c r="UG126" s="253"/>
      <c r="UH126" s="253"/>
      <c r="UI126" s="253"/>
      <c r="UJ126" s="253"/>
      <c r="UK126" s="253"/>
      <c r="UL126" s="253"/>
      <c r="UM126" s="253"/>
      <c r="UN126" s="253"/>
      <c r="UO126" s="253"/>
      <c r="UP126" s="253"/>
      <c r="UQ126" s="253"/>
      <c r="UR126" s="253"/>
      <c r="US126" s="253"/>
      <c r="UT126" s="253"/>
      <c r="UU126" s="253"/>
      <c r="UV126" s="253"/>
      <c r="UW126" s="253"/>
      <c r="UX126" s="253"/>
      <c r="UY126" s="253"/>
      <c r="UZ126" s="253"/>
      <c r="VA126" s="253"/>
      <c r="VB126" s="253"/>
      <c r="VC126" s="253"/>
      <c r="VD126" s="253"/>
      <c r="VE126" s="253"/>
      <c r="VF126" s="253"/>
      <c r="VG126" s="253"/>
      <c r="VH126" s="253"/>
      <c r="VI126" s="253"/>
      <c r="VJ126" s="253"/>
      <c r="VK126" s="253"/>
      <c r="VL126" s="253"/>
      <c r="VM126" s="253"/>
      <c r="VN126" s="253"/>
      <c r="VO126" s="253"/>
      <c r="VP126" s="253"/>
      <c r="VQ126" s="253"/>
      <c r="VR126" s="253"/>
      <c r="VS126" s="253"/>
      <c r="VT126" s="253"/>
      <c r="VU126" s="253"/>
      <c r="VV126" s="253"/>
      <c r="VW126" s="253"/>
      <c r="VX126" s="253"/>
      <c r="VY126" s="253"/>
      <c r="VZ126" s="253"/>
      <c r="WA126" s="253"/>
      <c r="WB126" s="253"/>
      <c r="WC126" s="253"/>
      <c r="WD126" s="253"/>
      <c r="WE126" s="253"/>
      <c r="WF126" s="253"/>
      <c r="WG126" s="253"/>
      <c r="WH126" s="253"/>
      <c r="WI126" s="253"/>
      <c r="WJ126" s="253"/>
      <c r="WK126" s="253"/>
      <c r="WL126" s="253"/>
      <c r="WM126" s="253"/>
      <c r="WN126" s="253"/>
      <c r="WO126" s="253"/>
      <c r="WP126" s="253"/>
      <c r="WQ126" s="253"/>
      <c r="WR126" s="253"/>
      <c r="WS126" s="253"/>
      <c r="WT126" s="253"/>
      <c r="WU126" s="253"/>
      <c r="WV126" s="253"/>
      <c r="WW126" s="253"/>
      <c r="WX126" s="253"/>
      <c r="WY126" s="253"/>
      <c r="WZ126" s="253"/>
      <c r="XA126" s="253"/>
      <c r="XB126" s="253"/>
      <c r="XC126" s="253"/>
      <c r="XD126" s="253"/>
      <c r="XE126" s="253"/>
      <c r="XF126" s="253"/>
      <c r="XG126" s="253"/>
      <c r="XH126" s="253"/>
      <c r="XI126" s="253"/>
      <c r="XJ126" s="253"/>
      <c r="XK126" s="253"/>
      <c r="XL126" s="253"/>
      <c r="XM126" s="253"/>
      <c r="XN126" s="253"/>
      <c r="XO126" s="253"/>
      <c r="XP126" s="253"/>
      <c r="XQ126" s="253"/>
      <c r="XR126" s="253"/>
      <c r="XS126" s="253"/>
      <c r="XT126" s="253"/>
      <c r="XU126" s="253"/>
      <c r="XV126" s="253"/>
      <c r="XW126" s="253"/>
      <c r="XX126" s="253"/>
      <c r="XY126" s="253"/>
      <c r="XZ126" s="253"/>
      <c r="YA126" s="253"/>
      <c r="YB126" s="253"/>
      <c r="YC126" s="253"/>
      <c r="YD126" s="253"/>
      <c r="YE126" s="253"/>
      <c r="YF126" s="253"/>
      <c r="YG126" s="253"/>
      <c r="YH126" s="253"/>
      <c r="YI126" s="253"/>
      <c r="YJ126" s="253"/>
      <c r="YK126" s="253"/>
      <c r="YL126" s="253"/>
      <c r="YM126" s="253"/>
      <c r="YN126" s="253"/>
      <c r="YO126" s="253"/>
      <c r="YP126" s="253"/>
      <c r="YQ126" s="253"/>
      <c r="YR126" s="253"/>
      <c r="YS126" s="253"/>
      <c r="YT126" s="253"/>
      <c r="YU126" s="253"/>
      <c r="YV126" s="253"/>
      <c r="YW126" s="253"/>
      <c r="YX126" s="253"/>
      <c r="YY126" s="253"/>
      <c r="YZ126" s="253"/>
      <c r="ZA126" s="253"/>
      <c r="ZB126" s="253"/>
      <c r="ZC126" s="253"/>
      <c r="ZD126" s="253"/>
      <c r="ZE126" s="253"/>
      <c r="ZF126" s="253"/>
      <c r="ZG126" s="253"/>
      <c r="ZH126" s="253"/>
      <c r="ZI126" s="253"/>
      <c r="ZJ126" s="253"/>
      <c r="ZK126" s="253"/>
      <c r="ZL126" s="253"/>
      <c r="ZM126" s="253"/>
      <c r="ZN126" s="253"/>
      <c r="ZO126" s="253"/>
      <c r="ZP126" s="253"/>
      <c r="ZQ126" s="253"/>
      <c r="ZR126" s="253"/>
      <c r="ZS126" s="253"/>
      <c r="ZT126" s="253"/>
      <c r="ZU126" s="253"/>
      <c r="ZV126" s="253"/>
      <c r="ZW126" s="253"/>
      <c r="ZX126" s="253"/>
      <c r="ZY126" s="253"/>
      <c r="ZZ126" s="253"/>
      <c r="AAA126" s="253"/>
      <c r="AAB126" s="253"/>
      <c r="AAC126" s="253"/>
      <c r="AAD126" s="253"/>
      <c r="AAE126" s="253"/>
      <c r="AAF126" s="253"/>
      <c r="AAG126" s="253"/>
      <c r="AAH126" s="253"/>
      <c r="AAI126" s="253"/>
      <c r="AAJ126" s="253"/>
      <c r="AAK126" s="253"/>
      <c r="AAL126" s="253"/>
      <c r="AAM126" s="253"/>
      <c r="AAN126" s="253"/>
      <c r="AAO126" s="253"/>
      <c r="AAP126" s="253"/>
      <c r="AAQ126" s="253"/>
      <c r="AAR126" s="253"/>
      <c r="AAS126" s="253"/>
      <c r="AAT126" s="253"/>
      <c r="AAU126" s="253"/>
      <c r="AAV126" s="253"/>
      <c r="AAW126" s="253"/>
      <c r="AAX126" s="253"/>
      <c r="AAY126" s="253"/>
      <c r="AAZ126" s="253"/>
      <c r="ABA126" s="253"/>
      <c r="ABB126" s="253"/>
      <c r="ABC126" s="253"/>
      <c r="ABD126" s="253"/>
      <c r="ABE126" s="253"/>
      <c r="ABF126" s="253"/>
      <c r="ABG126" s="253"/>
      <c r="ABH126" s="253"/>
      <c r="ABI126" s="253"/>
      <c r="ABJ126" s="253"/>
      <c r="ABK126" s="253"/>
      <c r="ABL126" s="253"/>
      <c r="ABM126" s="253"/>
      <c r="ABN126" s="253"/>
      <c r="ABO126" s="253"/>
      <c r="ABP126" s="253"/>
      <c r="ABQ126" s="253"/>
      <c r="ABR126" s="253"/>
      <c r="ABS126" s="253"/>
      <c r="ABT126" s="253"/>
      <c r="ABU126" s="253"/>
      <c r="ABV126" s="253"/>
      <c r="ABW126" s="253"/>
      <c r="ABX126" s="253"/>
      <c r="ABY126" s="253"/>
      <c r="ABZ126" s="253"/>
      <c r="ACA126" s="253"/>
      <c r="ACB126" s="253"/>
      <c r="ACC126" s="253"/>
      <c r="ACD126" s="253"/>
      <c r="ACE126" s="253"/>
      <c r="ACF126" s="253"/>
      <c r="ACG126" s="253"/>
      <c r="ACH126" s="253"/>
      <c r="ACI126" s="253"/>
      <c r="ACJ126" s="253"/>
      <c r="ACK126" s="253"/>
      <c r="ACL126" s="253"/>
      <c r="ACM126" s="253"/>
      <c r="ACN126" s="253"/>
      <c r="ACO126" s="253"/>
      <c r="ACP126" s="253"/>
      <c r="ACQ126" s="253"/>
      <c r="ACR126" s="253"/>
      <c r="ACS126" s="253"/>
      <c r="ACT126" s="253"/>
      <c r="ACU126" s="253"/>
      <c r="ACV126" s="253"/>
      <c r="ACW126" s="253"/>
      <c r="ACX126" s="253"/>
      <c r="ACY126" s="253"/>
      <c r="ACZ126" s="253"/>
      <c r="ADA126" s="253"/>
      <c r="ADB126" s="253"/>
      <c r="ADC126" s="253"/>
      <c r="ADD126" s="253"/>
      <c r="ADE126" s="253"/>
      <c r="ADF126" s="253"/>
      <c r="ADG126" s="253"/>
      <c r="ADH126" s="253"/>
      <c r="ADI126" s="253"/>
      <c r="ADJ126" s="253"/>
      <c r="ADK126" s="253"/>
      <c r="ADL126" s="253"/>
      <c r="ADM126" s="253"/>
      <c r="ADN126" s="253"/>
      <c r="ADO126" s="253"/>
      <c r="ADP126" s="253"/>
      <c r="ADQ126" s="253"/>
      <c r="ADR126" s="253"/>
      <c r="ADS126" s="253"/>
      <c r="ADT126" s="253"/>
      <c r="ADU126" s="253"/>
      <c r="ADV126" s="253"/>
      <c r="ADW126" s="253"/>
      <c r="ADX126" s="253"/>
      <c r="ADY126" s="253"/>
      <c r="ADZ126" s="253"/>
      <c r="AEA126" s="253"/>
      <c r="AEB126" s="253"/>
      <c r="AEC126" s="253"/>
      <c r="AED126" s="253"/>
      <c r="AEE126" s="253"/>
      <c r="AEF126" s="253"/>
      <c r="AEG126" s="253"/>
      <c r="AEH126" s="253"/>
      <c r="AEI126" s="253"/>
      <c r="AEJ126" s="253"/>
      <c r="AEK126" s="253"/>
      <c r="AEL126" s="253"/>
      <c r="AEM126" s="253"/>
      <c r="AEN126" s="253"/>
      <c r="AEO126" s="253"/>
      <c r="AEP126" s="253"/>
      <c r="AEQ126" s="253"/>
      <c r="AER126" s="253"/>
      <c r="AES126" s="253"/>
      <c r="AET126" s="253"/>
      <c r="AEU126" s="253"/>
      <c r="AEV126" s="253"/>
      <c r="AEW126" s="253"/>
      <c r="AEX126" s="253"/>
      <c r="AEY126" s="253"/>
      <c r="AEZ126" s="253"/>
      <c r="AFA126" s="253"/>
      <c r="AFB126" s="253"/>
      <c r="AFC126" s="253"/>
      <c r="AFD126" s="253"/>
      <c r="AFE126" s="253"/>
      <c r="AFF126" s="253"/>
      <c r="AFG126" s="253"/>
      <c r="AFH126" s="253"/>
      <c r="AFI126" s="253"/>
      <c r="AFJ126" s="253"/>
      <c r="AFK126" s="253"/>
      <c r="AFL126" s="253"/>
      <c r="AFM126" s="253"/>
      <c r="AFN126" s="253"/>
      <c r="AFO126" s="253"/>
      <c r="AFP126" s="253"/>
      <c r="AFQ126" s="253"/>
      <c r="AFR126" s="253"/>
      <c r="AFS126" s="253"/>
      <c r="AFT126" s="253"/>
      <c r="AFU126" s="253"/>
      <c r="AFV126" s="253"/>
      <c r="AFW126" s="253"/>
      <c r="AFX126" s="253"/>
      <c r="AFY126" s="253"/>
      <c r="AFZ126" s="253"/>
      <c r="AGA126" s="253"/>
      <c r="AGB126" s="253"/>
      <c r="AGC126" s="253"/>
      <c r="AGD126" s="253"/>
      <c r="AGE126" s="253"/>
      <c r="AGF126" s="253"/>
      <c r="AGG126" s="253"/>
      <c r="AGH126" s="253"/>
      <c r="AGI126" s="253"/>
      <c r="AGJ126" s="253"/>
      <c r="AGK126" s="253"/>
      <c r="AGL126" s="253"/>
      <c r="AGM126" s="253"/>
      <c r="AGN126" s="253"/>
      <c r="AGO126" s="253"/>
      <c r="AGP126" s="253"/>
      <c r="AGQ126" s="253"/>
      <c r="AGR126" s="253"/>
      <c r="AGS126" s="253"/>
      <c r="AGT126" s="253"/>
      <c r="AGU126" s="253"/>
      <c r="AGV126" s="253"/>
      <c r="AGW126" s="253"/>
      <c r="AGX126" s="253"/>
      <c r="AGY126" s="253"/>
      <c r="AGZ126" s="253"/>
      <c r="AHA126" s="253"/>
      <c r="AHB126" s="253"/>
      <c r="AHC126" s="253"/>
      <c r="AHD126" s="253"/>
      <c r="AHE126" s="253"/>
      <c r="AHF126" s="253"/>
      <c r="AHG126" s="253"/>
      <c r="AHH126" s="253"/>
      <c r="AHI126" s="253"/>
      <c r="AHJ126" s="253"/>
      <c r="AHK126" s="253"/>
      <c r="AHL126" s="253"/>
      <c r="AHM126" s="253"/>
      <c r="AHN126" s="253"/>
      <c r="AHO126" s="253"/>
      <c r="AHP126" s="253"/>
      <c r="AHQ126" s="253"/>
      <c r="AHR126" s="253"/>
      <c r="AHS126" s="253"/>
      <c r="AHT126" s="253"/>
      <c r="AHU126" s="253"/>
      <c r="AHV126" s="253"/>
      <c r="AHW126" s="253"/>
      <c r="AHX126" s="253"/>
      <c r="AHY126" s="253"/>
      <c r="AHZ126" s="253"/>
      <c r="AIA126" s="253"/>
      <c r="AIB126" s="253"/>
      <c r="AIC126" s="253"/>
      <c r="AID126" s="253"/>
      <c r="AIE126" s="253"/>
      <c r="AIF126" s="253"/>
      <c r="AIG126" s="253"/>
      <c r="AIH126" s="253"/>
      <c r="AII126" s="253"/>
      <c r="AIJ126" s="253"/>
      <c r="AIK126" s="253"/>
      <c r="AIL126" s="253"/>
      <c r="AIM126" s="253"/>
      <c r="AIN126" s="253"/>
      <c r="AIO126" s="253"/>
      <c r="AIP126" s="253"/>
      <c r="AIQ126" s="253"/>
      <c r="AIR126" s="253"/>
      <c r="AIS126" s="253"/>
      <c r="AIT126" s="253"/>
      <c r="AIU126" s="253"/>
      <c r="AIV126" s="253"/>
      <c r="AIW126" s="253"/>
      <c r="AIX126" s="253"/>
      <c r="AIY126" s="253"/>
      <c r="AIZ126" s="253"/>
      <c r="AJA126" s="253"/>
      <c r="AJB126" s="253"/>
      <c r="AJC126" s="253"/>
      <c r="AJD126" s="253"/>
      <c r="AJE126" s="253"/>
      <c r="AJF126" s="253"/>
      <c r="AJG126" s="253"/>
      <c r="AJH126" s="253"/>
      <c r="AJI126" s="253"/>
      <c r="AJJ126" s="253"/>
      <c r="AJK126" s="253"/>
      <c r="AJL126" s="253"/>
      <c r="AJM126" s="253"/>
      <c r="AJN126" s="253"/>
      <c r="AJO126" s="253"/>
      <c r="AJP126" s="253"/>
      <c r="AJQ126" s="253"/>
      <c r="AJR126" s="253"/>
      <c r="AJS126" s="253"/>
      <c r="AJT126" s="253"/>
      <c r="AJU126" s="253"/>
      <c r="AJV126" s="253"/>
      <c r="AJW126" s="253"/>
      <c r="AJX126" s="253"/>
      <c r="AJY126" s="253"/>
      <c r="AJZ126" s="253"/>
      <c r="AKA126" s="253"/>
      <c r="AKB126" s="253"/>
      <c r="AKC126" s="253"/>
      <c r="AKD126" s="253"/>
      <c r="AKE126" s="253"/>
      <c r="AKF126" s="253"/>
      <c r="AKG126" s="253"/>
      <c r="AKH126" s="253"/>
      <c r="AKI126" s="253"/>
      <c r="AKJ126" s="253"/>
      <c r="AKK126" s="253"/>
      <c r="AKL126" s="253"/>
      <c r="AKM126" s="253"/>
      <c r="AKN126" s="253"/>
      <c r="AKO126" s="253"/>
      <c r="AKP126" s="253"/>
      <c r="AKQ126" s="253"/>
      <c r="AKR126" s="253"/>
      <c r="AKS126" s="253"/>
      <c r="AKT126" s="253"/>
      <c r="AKU126" s="253"/>
      <c r="AKV126" s="253"/>
      <c r="AKW126" s="253"/>
      <c r="AKX126" s="253"/>
      <c r="AKY126" s="253"/>
      <c r="AKZ126" s="253"/>
      <c r="ALA126" s="253"/>
      <c r="ALB126" s="253"/>
      <c r="ALC126" s="253"/>
      <c r="ALD126" s="253"/>
      <c r="ALE126" s="253"/>
      <c r="ALF126" s="253"/>
      <c r="ALG126" s="253"/>
      <c r="ALH126" s="253"/>
      <c r="ALI126" s="253"/>
      <c r="ALJ126" s="253"/>
      <c r="ALK126" s="253"/>
      <c r="ALL126" s="253"/>
      <c r="ALM126" s="253"/>
      <c r="ALN126" s="253"/>
      <c r="ALO126" s="253"/>
      <c r="ALP126" s="253"/>
      <c r="ALQ126" s="253"/>
      <c r="ALR126" s="253"/>
      <c r="ALS126" s="253"/>
      <c r="ALT126" s="253"/>
      <c r="ALU126" s="253"/>
      <c r="ALV126" s="253"/>
      <c r="ALW126" s="253"/>
      <c r="ALX126" s="253"/>
      <c r="ALY126" s="253"/>
      <c r="ALZ126" s="253"/>
      <c r="AMA126" s="253"/>
      <c r="AMB126" s="253"/>
      <c r="AMC126" s="253"/>
      <c r="AMD126" s="253"/>
      <c r="AME126" s="253"/>
      <c r="AMF126" s="253"/>
      <c r="AMG126" s="253"/>
      <c r="AMH126" s="253"/>
      <c r="AMI126" s="253"/>
      <c r="AMJ126" s="253"/>
    </row>
    <row r="127" spans="1:1024" s="252" customFormat="1" ht="11.25">
      <c r="A127" s="269" t="s">
        <v>2009</v>
      </c>
      <c r="B127" s="299"/>
      <c r="C127" s="299">
        <f>B93-C93</f>
        <v>0</v>
      </c>
      <c r="D127" s="299">
        <f>C93-D93</f>
        <v>0</v>
      </c>
      <c r="F127" s="253"/>
      <c r="G127" s="253"/>
      <c r="H127" s="253"/>
      <c r="I127" s="253"/>
      <c r="J127" s="253"/>
      <c r="K127" s="253"/>
      <c r="L127" s="253"/>
      <c r="M127" s="253"/>
      <c r="N127" s="253"/>
      <c r="O127" s="253"/>
      <c r="P127" s="253"/>
      <c r="Q127" s="253"/>
      <c r="R127" s="253"/>
      <c r="S127" s="253"/>
      <c r="T127" s="253"/>
      <c r="U127" s="253"/>
      <c r="V127" s="253"/>
      <c r="W127" s="253"/>
      <c r="X127" s="253"/>
      <c r="Y127" s="253"/>
      <c r="Z127" s="253"/>
      <c r="AA127" s="253"/>
      <c r="AB127" s="253"/>
      <c r="AC127" s="253"/>
      <c r="AD127" s="253"/>
      <c r="AE127" s="253"/>
      <c r="AF127" s="253"/>
      <c r="AG127" s="253"/>
      <c r="AH127" s="253"/>
      <c r="AI127" s="253"/>
      <c r="AJ127" s="253"/>
      <c r="AK127" s="253"/>
      <c r="AL127" s="253"/>
      <c r="AM127" s="253"/>
      <c r="AN127" s="253"/>
      <c r="AO127" s="253"/>
      <c r="AP127" s="253"/>
      <c r="AQ127" s="253"/>
      <c r="AR127" s="253"/>
      <c r="AS127" s="253"/>
      <c r="AT127" s="253"/>
      <c r="AU127" s="253"/>
      <c r="AV127" s="253"/>
      <c r="AW127" s="253"/>
      <c r="AX127" s="253"/>
      <c r="AY127" s="253"/>
      <c r="AZ127" s="253"/>
      <c r="BA127" s="253"/>
      <c r="BB127" s="253"/>
      <c r="BC127" s="253"/>
      <c r="BD127" s="253"/>
      <c r="BE127" s="253"/>
      <c r="BF127" s="253"/>
      <c r="BG127" s="253"/>
      <c r="BH127" s="253"/>
      <c r="BI127" s="253"/>
      <c r="BJ127" s="253"/>
      <c r="BK127" s="253"/>
      <c r="BL127" s="253"/>
      <c r="BM127" s="253"/>
      <c r="BN127" s="253"/>
      <c r="BO127" s="253"/>
      <c r="BP127" s="253"/>
      <c r="BQ127" s="253"/>
      <c r="BR127" s="253"/>
      <c r="BS127" s="253"/>
      <c r="BT127" s="253"/>
      <c r="BU127" s="253"/>
      <c r="BV127" s="253"/>
      <c r="BW127" s="253"/>
      <c r="BX127" s="253"/>
      <c r="BY127" s="253"/>
      <c r="BZ127" s="253"/>
      <c r="CA127" s="253"/>
      <c r="CB127" s="253"/>
      <c r="CC127" s="253"/>
      <c r="CD127" s="253"/>
      <c r="CE127" s="253"/>
      <c r="CF127" s="253"/>
      <c r="CG127" s="253"/>
      <c r="CH127" s="253"/>
      <c r="CI127" s="253"/>
      <c r="CJ127" s="253"/>
      <c r="CK127" s="253"/>
      <c r="CL127" s="253"/>
      <c r="CM127" s="253"/>
      <c r="CN127" s="253"/>
      <c r="CO127" s="253"/>
      <c r="CP127" s="253"/>
      <c r="CQ127" s="253"/>
      <c r="CR127" s="253"/>
      <c r="CS127" s="253"/>
      <c r="CT127" s="253"/>
      <c r="CU127" s="253"/>
      <c r="CV127" s="253"/>
      <c r="CW127" s="253"/>
      <c r="CX127" s="253"/>
      <c r="CY127" s="253"/>
      <c r="CZ127" s="253"/>
      <c r="DA127" s="253"/>
      <c r="DB127" s="253"/>
      <c r="DC127" s="253"/>
      <c r="DD127" s="253"/>
      <c r="DE127" s="253"/>
      <c r="DF127" s="253"/>
      <c r="DG127" s="253"/>
      <c r="DH127" s="253"/>
      <c r="DI127" s="253"/>
      <c r="DJ127" s="253"/>
      <c r="DK127" s="253"/>
      <c r="DL127" s="253"/>
      <c r="DM127" s="253"/>
      <c r="DN127" s="253"/>
      <c r="DO127" s="253"/>
      <c r="DP127" s="253"/>
      <c r="DQ127" s="253"/>
      <c r="DR127" s="253"/>
      <c r="DS127" s="253"/>
      <c r="DT127" s="253"/>
      <c r="DU127" s="253"/>
      <c r="DV127" s="253"/>
      <c r="DW127" s="253"/>
      <c r="DX127" s="253"/>
      <c r="DY127" s="253"/>
      <c r="DZ127" s="253"/>
      <c r="EA127" s="253"/>
      <c r="EB127" s="253"/>
      <c r="EC127" s="253"/>
      <c r="ED127" s="253"/>
      <c r="EE127" s="253"/>
      <c r="EF127" s="253"/>
      <c r="EG127" s="253"/>
      <c r="EH127" s="253"/>
      <c r="EI127" s="253"/>
      <c r="EJ127" s="253"/>
      <c r="EK127" s="253"/>
      <c r="EL127" s="253"/>
      <c r="EM127" s="253"/>
      <c r="EN127" s="253"/>
      <c r="EO127" s="253"/>
      <c r="EP127" s="253"/>
      <c r="EQ127" s="253"/>
      <c r="ER127" s="253"/>
      <c r="ES127" s="253"/>
      <c r="ET127" s="253"/>
      <c r="EU127" s="253"/>
      <c r="EV127" s="253"/>
      <c r="EW127" s="253"/>
      <c r="EX127" s="253"/>
      <c r="EY127" s="253"/>
      <c r="EZ127" s="253"/>
      <c r="FA127" s="253"/>
      <c r="FB127" s="253"/>
      <c r="FC127" s="253"/>
      <c r="FD127" s="253"/>
      <c r="FE127" s="253"/>
      <c r="FF127" s="253"/>
      <c r="FG127" s="253"/>
      <c r="FH127" s="253"/>
      <c r="FI127" s="253"/>
      <c r="FJ127" s="253"/>
      <c r="FK127" s="253"/>
      <c r="FL127" s="253"/>
      <c r="FM127" s="253"/>
      <c r="FN127" s="253"/>
      <c r="FO127" s="253"/>
      <c r="FP127" s="253"/>
      <c r="FQ127" s="253"/>
      <c r="FR127" s="253"/>
      <c r="FS127" s="253"/>
      <c r="FT127" s="253"/>
      <c r="FU127" s="253"/>
      <c r="FV127" s="253"/>
      <c r="FW127" s="253"/>
      <c r="FX127" s="253"/>
      <c r="FY127" s="253"/>
      <c r="FZ127" s="253"/>
      <c r="GA127" s="253"/>
      <c r="GB127" s="253"/>
      <c r="GC127" s="253"/>
      <c r="GD127" s="253"/>
      <c r="GE127" s="253"/>
      <c r="GF127" s="253"/>
      <c r="GG127" s="253"/>
      <c r="GH127" s="253"/>
      <c r="GI127" s="253"/>
      <c r="GJ127" s="253"/>
      <c r="GK127" s="253"/>
      <c r="GL127" s="253"/>
      <c r="GM127" s="253"/>
      <c r="GN127" s="253"/>
      <c r="GO127" s="253"/>
      <c r="GP127" s="253"/>
      <c r="GQ127" s="253"/>
      <c r="GR127" s="253"/>
      <c r="GS127" s="253"/>
      <c r="GT127" s="253"/>
      <c r="GU127" s="253"/>
      <c r="GV127" s="253"/>
      <c r="GW127" s="253"/>
      <c r="GX127" s="253"/>
      <c r="GY127" s="253"/>
      <c r="GZ127" s="253"/>
      <c r="HA127" s="253"/>
      <c r="HB127" s="253"/>
      <c r="HC127" s="253"/>
      <c r="HD127" s="253"/>
      <c r="HE127" s="253"/>
      <c r="HF127" s="253"/>
      <c r="HG127" s="253"/>
      <c r="HH127" s="253"/>
      <c r="HI127" s="253"/>
      <c r="HJ127" s="253"/>
      <c r="HK127" s="253"/>
      <c r="HL127" s="253"/>
      <c r="HM127" s="253"/>
      <c r="HN127" s="253"/>
      <c r="HO127" s="253"/>
      <c r="HP127" s="253"/>
      <c r="HQ127" s="253"/>
      <c r="HR127" s="253"/>
      <c r="HS127" s="253"/>
      <c r="HT127" s="253"/>
      <c r="HU127" s="253"/>
      <c r="HV127" s="253"/>
      <c r="HW127" s="253"/>
      <c r="HX127" s="253"/>
      <c r="HY127" s="253"/>
      <c r="HZ127" s="253"/>
      <c r="IA127" s="253"/>
      <c r="IB127" s="253"/>
      <c r="IC127" s="253"/>
      <c r="ID127" s="253"/>
      <c r="IE127" s="253"/>
      <c r="IF127" s="253"/>
      <c r="IG127" s="253"/>
      <c r="IH127" s="253"/>
      <c r="II127" s="253"/>
      <c r="IJ127" s="253"/>
      <c r="IK127" s="253"/>
      <c r="IL127" s="253"/>
      <c r="IM127" s="253"/>
      <c r="IN127" s="253"/>
      <c r="IO127" s="253"/>
      <c r="IP127" s="253"/>
      <c r="IQ127" s="253"/>
      <c r="IR127" s="253"/>
      <c r="IS127" s="253"/>
      <c r="IT127" s="253"/>
      <c r="IU127" s="253"/>
      <c r="IV127" s="253"/>
      <c r="IW127" s="253"/>
      <c r="IX127" s="253"/>
      <c r="IY127" s="253"/>
      <c r="IZ127" s="253"/>
      <c r="JA127" s="253"/>
      <c r="JB127" s="253"/>
      <c r="JC127" s="253"/>
      <c r="JD127" s="253"/>
      <c r="JE127" s="253"/>
      <c r="JF127" s="253"/>
      <c r="JG127" s="253"/>
      <c r="JH127" s="253"/>
      <c r="JI127" s="253"/>
      <c r="JJ127" s="253"/>
      <c r="JK127" s="253"/>
      <c r="JL127" s="253"/>
      <c r="JM127" s="253"/>
      <c r="JN127" s="253"/>
      <c r="JO127" s="253"/>
      <c r="JP127" s="253"/>
      <c r="JQ127" s="253"/>
      <c r="JR127" s="253"/>
      <c r="JS127" s="253"/>
      <c r="JT127" s="253"/>
      <c r="JU127" s="253"/>
      <c r="JV127" s="253"/>
      <c r="JW127" s="253"/>
      <c r="JX127" s="253"/>
      <c r="JY127" s="253"/>
      <c r="JZ127" s="253"/>
      <c r="KA127" s="253"/>
      <c r="KB127" s="253"/>
      <c r="KC127" s="253"/>
      <c r="KD127" s="253"/>
      <c r="KE127" s="253"/>
      <c r="KF127" s="253"/>
      <c r="KG127" s="253"/>
      <c r="KH127" s="253"/>
      <c r="KI127" s="253"/>
      <c r="KJ127" s="253"/>
      <c r="KK127" s="253"/>
      <c r="KL127" s="253"/>
      <c r="KM127" s="253"/>
      <c r="KN127" s="253"/>
      <c r="KO127" s="253"/>
      <c r="KP127" s="253"/>
      <c r="KQ127" s="253"/>
      <c r="KR127" s="253"/>
      <c r="KS127" s="253"/>
      <c r="KT127" s="253"/>
      <c r="KU127" s="253"/>
      <c r="KV127" s="253"/>
      <c r="KW127" s="253"/>
      <c r="KX127" s="253"/>
      <c r="KY127" s="253"/>
      <c r="KZ127" s="253"/>
      <c r="LA127" s="253"/>
      <c r="LB127" s="253"/>
      <c r="LC127" s="253"/>
      <c r="LD127" s="253"/>
      <c r="LE127" s="253"/>
      <c r="LF127" s="253"/>
      <c r="LG127" s="253"/>
      <c r="LH127" s="253"/>
      <c r="LI127" s="253"/>
      <c r="LJ127" s="253"/>
      <c r="LK127" s="253"/>
      <c r="LL127" s="253"/>
      <c r="LM127" s="253"/>
      <c r="LN127" s="253"/>
      <c r="LO127" s="253"/>
      <c r="LP127" s="253"/>
      <c r="LQ127" s="253"/>
      <c r="LR127" s="253"/>
      <c r="LS127" s="253"/>
      <c r="LT127" s="253"/>
      <c r="LU127" s="253"/>
      <c r="LV127" s="253"/>
      <c r="LW127" s="253"/>
      <c r="LX127" s="253"/>
      <c r="LY127" s="253"/>
      <c r="LZ127" s="253"/>
      <c r="MA127" s="253"/>
      <c r="MB127" s="253"/>
      <c r="MC127" s="253"/>
      <c r="MD127" s="253"/>
      <c r="ME127" s="253"/>
      <c r="MF127" s="253"/>
      <c r="MG127" s="253"/>
      <c r="MH127" s="253"/>
      <c r="MI127" s="253"/>
      <c r="MJ127" s="253"/>
      <c r="MK127" s="253"/>
      <c r="ML127" s="253"/>
      <c r="MM127" s="253"/>
      <c r="MN127" s="253"/>
      <c r="MO127" s="253"/>
      <c r="MP127" s="253"/>
      <c r="MQ127" s="253"/>
      <c r="MR127" s="253"/>
      <c r="MS127" s="253"/>
      <c r="MT127" s="253"/>
      <c r="MU127" s="253"/>
      <c r="MV127" s="253"/>
      <c r="MW127" s="253"/>
      <c r="MX127" s="253"/>
      <c r="MY127" s="253"/>
      <c r="MZ127" s="253"/>
      <c r="NA127" s="253"/>
      <c r="NB127" s="253"/>
      <c r="NC127" s="253"/>
      <c r="ND127" s="253"/>
      <c r="NE127" s="253"/>
      <c r="NF127" s="253"/>
      <c r="NG127" s="253"/>
      <c r="NH127" s="253"/>
      <c r="NI127" s="253"/>
      <c r="NJ127" s="253"/>
      <c r="NK127" s="253"/>
      <c r="NL127" s="253"/>
      <c r="NM127" s="253"/>
      <c r="NN127" s="253"/>
      <c r="NO127" s="253"/>
      <c r="NP127" s="253"/>
      <c r="NQ127" s="253"/>
      <c r="NR127" s="253"/>
      <c r="NS127" s="253"/>
      <c r="NT127" s="253"/>
      <c r="NU127" s="253"/>
      <c r="NV127" s="253"/>
      <c r="NW127" s="253"/>
      <c r="NX127" s="253"/>
      <c r="NY127" s="253"/>
      <c r="NZ127" s="253"/>
      <c r="OA127" s="253"/>
      <c r="OB127" s="253"/>
      <c r="OC127" s="253"/>
      <c r="OD127" s="253"/>
      <c r="OE127" s="253"/>
      <c r="OF127" s="253"/>
      <c r="OG127" s="253"/>
      <c r="OH127" s="253"/>
      <c r="OI127" s="253"/>
      <c r="OJ127" s="253"/>
      <c r="OK127" s="253"/>
      <c r="OL127" s="253"/>
      <c r="OM127" s="253"/>
      <c r="ON127" s="253"/>
      <c r="OO127" s="253"/>
      <c r="OP127" s="253"/>
      <c r="OQ127" s="253"/>
      <c r="OR127" s="253"/>
      <c r="OS127" s="253"/>
      <c r="OT127" s="253"/>
      <c r="OU127" s="253"/>
      <c r="OV127" s="253"/>
      <c r="OW127" s="253"/>
      <c r="OX127" s="253"/>
      <c r="OY127" s="253"/>
      <c r="OZ127" s="253"/>
      <c r="PA127" s="253"/>
      <c r="PB127" s="253"/>
      <c r="PC127" s="253"/>
      <c r="PD127" s="253"/>
      <c r="PE127" s="253"/>
      <c r="PF127" s="253"/>
      <c r="PG127" s="253"/>
      <c r="PH127" s="253"/>
      <c r="PI127" s="253"/>
      <c r="PJ127" s="253"/>
      <c r="PK127" s="253"/>
      <c r="PL127" s="253"/>
      <c r="PM127" s="253"/>
      <c r="PN127" s="253"/>
      <c r="PO127" s="253"/>
      <c r="PP127" s="253"/>
      <c r="PQ127" s="253"/>
      <c r="PR127" s="253"/>
      <c r="PS127" s="253"/>
      <c r="PT127" s="253"/>
      <c r="PU127" s="253"/>
      <c r="PV127" s="253"/>
      <c r="PW127" s="253"/>
      <c r="PX127" s="253"/>
      <c r="PY127" s="253"/>
      <c r="PZ127" s="253"/>
      <c r="QA127" s="253"/>
      <c r="QB127" s="253"/>
      <c r="QC127" s="253"/>
      <c r="QD127" s="253"/>
      <c r="QE127" s="253"/>
      <c r="QF127" s="253"/>
      <c r="QG127" s="253"/>
      <c r="QH127" s="253"/>
      <c r="QI127" s="253"/>
      <c r="QJ127" s="253"/>
      <c r="QK127" s="253"/>
      <c r="QL127" s="253"/>
      <c r="QM127" s="253"/>
      <c r="QN127" s="253"/>
      <c r="QO127" s="253"/>
      <c r="QP127" s="253"/>
      <c r="QQ127" s="253"/>
      <c r="QR127" s="253"/>
      <c r="QS127" s="253"/>
      <c r="QT127" s="253"/>
      <c r="QU127" s="253"/>
      <c r="QV127" s="253"/>
      <c r="QW127" s="253"/>
      <c r="QX127" s="253"/>
      <c r="QY127" s="253"/>
      <c r="QZ127" s="253"/>
      <c r="RA127" s="253"/>
      <c r="RB127" s="253"/>
      <c r="RC127" s="253"/>
      <c r="RD127" s="253"/>
      <c r="RE127" s="253"/>
      <c r="RF127" s="253"/>
      <c r="RG127" s="253"/>
      <c r="RH127" s="253"/>
      <c r="RI127" s="253"/>
      <c r="RJ127" s="253"/>
      <c r="RK127" s="253"/>
      <c r="RL127" s="253"/>
      <c r="RM127" s="253"/>
      <c r="RN127" s="253"/>
      <c r="RO127" s="253"/>
      <c r="RP127" s="253"/>
      <c r="RQ127" s="253"/>
      <c r="RR127" s="253"/>
      <c r="RS127" s="253"/>
      <c r="RT127" s="253"/>
      <c r="RU127" s="253"/>
      <c r="RV127" s="253"/>
      <c r="RW127" s="253"/>
      <c r="RX127" s="253"/>
      <c r="RY127" s="253"/>
      <c r="RZ127" s="253"/>
      <c r="SA127" s="253"/>
      <c r="SB127" s="253"/>
      <c r="SC127" s="253"/>
      <c r="SD127" s="253"/>
      <c r="SE127" s="253"/>
      <c r="SF127" s="253"/>
      <c r="SG127" s="253"/>
      <c r="SH127" s="253"/>
      <c r="SI127" s="253"/>
      <c r="SJ127" s="253"/>
      <c r="SK127" s="253"/>
      <c r="SL127" s="253"/>
      <c r="SM127" s="253"/>
      <c r="SN127" s="253"/>
      <c r="SO127" s="253"/>
      <c r="SP127" s="253"/>
      <c r="SQ127" s="253"/>
      <c r="SR127" s="253"/>
      <c r="SS127" s="253"/>
      <c r="ST127" s="253"/>
      <c r="SU127" s="253"/>
      <c r="SV127" s="253"/>
      <c r="SW127" s="253"/>
      <c r="SX127" s="253"/>
      <c r="SY127" s="253"/>
      <c r="SZ127" s="253"/>
      <c r="TA127" s="253"/>
      <c r="TB127" s="253"/>
      <c r="TC127" s="253"/>
      <c r="TD127" s="253"/>
      <c r="TE127" s="253"/>
      <c r="TF127" s="253"/>
      <c r="TG127" s="253"/>
      <c r="TH127" s="253"/>
      <c r="TI127" s="253"/>
      <c r="TJ127" s="253"/>
      <c r="TK127" s="253"/>
      <c r="TL127" s="253"/>
      <c r="TM127" s="253"/>
      <c r="TN127" s="253"/>
      <c r="TO127" s="253"/>
      <c r="TP127" s="253"/>
      <c r="TQ127" s="253"/>
      <c r="TR127" s="253"/>
      <c r="TS127" s="253"/>
      <c r="TT127" s="253"/>
      <c r="TU127" s="253"/>
      <c r="TV127" s="253"/>
      <c r="TW127" s="253"/>
      <c r="TX127" s="253"/>
      <c r="TY127" s="253"/>
      <c r="TZ127" s="253"/>
      <c r="UA127" s="253"/>
      <c r="UB127" s="253"/>
      <c r="UC127" s="253"/>
      <c r="UD127" s="253"/>
      <c r="UE127" s="253"/>
      <c r="UF127" s="253"/>
      <c r="UG127" s="253"/>
      <c r="UH127" s="253"/>
      <c r="UI127" s="253"/>
      <c r="UJ127" s="253"/>
      <c r="UK127" s="253"/>
      <c r="UL127" s="253"/>
      <c r="UM127" s="253"/>
      <c r="UN127" s="253"/>
      <c r="UO127" s="253"/>
      <c r="UP127" s="253"/>
      <c r="UQ127" s="253"/>
      <c r="UR127" s="253"/>
      <c r="US127" s="253"/>
      <c r="UT127" s="253"/>
      <c r="UU127" s="253"/>
      <c r="UV127" s="253"/>
      <c r="UW127" s="253"/>
      <c r="UX127" s="253"/>
      <c r="UY127" s="253"/>
      <c r="UZ127" s="253"/>
      <c r="VA127" s="253"/>
      <c r="VB127" s="253"/>
      <c r="VC127" s="253"/>
      <c r="VD127" s="253"/>
      <c r="VE127" s="253"/>
      <c r="VF127" s="253"/>
      <c r="VG127" s="253"/>
      <c r="VH127" s="253"/>
      <c r="VI127" s="253"/>
      <c r="VJ127" s="253"/>
      <c r="VK127" s="253"/>
      <c r="VL127" s="253"/>
      <c r="VM127" s="253"/>
      <c r="VN127" s="253"/>
      <c r="VO127" s="253"/>
      <c r="VP127" s="253"/>
      <c r="VQ127" s="253"/>
      <c r="VR127" s="253"/>
      <c r="VS127" s="253"/>
      <c r="VT127" s="253"/>
      <c r="VU127" s="253"/>
      <c r="VV127" s="253"/>
      <c r="VW127" s="253"/>
      <c r="VX127" s="253"/>
      <c r="VY127" s="253"/>
      <c r="VZ127" s="253"/>
      <c r="WA127" s="253"/>
      <c r="WB127" s="253"/>
      <c r="WC127" s="253"/>
      <c r="WD127" s="253"/>
      <c r="WE127" s="253"/>
      <c r="WF127" s="253"/>
      <c r="WG127" s="253"/>
      <c r="WH127" s="253"/>
      <c r="WI127" s="253"/>
      <c r="WJ127" s="253"/>
      <c r="WK127" s="253"/>
      <c r="WL127" s="253"/>
      <c r="WM127" s="253"/>
      <c r="WN127" s="253"/>
      <c r="WO127" s="253"/>
      <c r="WP127" s="253"/>
      <c r="WQ127" s="253"/>
      <c r="WR127" s="253"/>
      <c r="WS127" s="253"/>
      <c r="WT127" s="253"/>
      <c r="WU127" s="253"/>
      <c r="WV127" s="253"/>
      <c r="WW127" s="253"/>
      <c r="WX127" s="253"/>
      <c r="WY127" s="253"/>
      <c r="WZ127" s="253"/>
      <c r="XA127" s="253"/>
      <c r="XB127" s="253"/>
      <c r="XC127" s="253"/>
      <c r="XD127" s="253"/>
      <c r="XE127" s="253"/>
      <c r="XF127" s="253"/>
      <c r="XG127" s="253"/>
      <c r="XH127" s="253"/>
      <c r="XI127" s="253"/>
      <c r="XJ127" s="253"/>
      <c r="XK127" s="253"/>
      <c r="XL127" s="253"/>
      <c r="XM127" s="253"/>
      <c r="XN127" s="253"/>
      <c r="XO127" s="253"/>
      <c r="XP127" s="253"/>
      <c r="XQ127" s="253"/>
      <c r="XR127" s="253"/>
      <c r="XS127" s="253"/>
      <c r="XT127" s="253"/>
      <c r="XU127" s="253"/>
      <c r="XV127" s="253"/>
      <c r="XW127" s="253"/>
      <c r="XX127" s="253"/>
      <c r="XY127" s="253"/>
      <c r="XZ127" s="253"/>
      <c r="YA127" s="253"/>
      <c r="YB127" s="253"/>
      <c r="YC127" s="253"/>
      <c r="YD127" s="253"/>
      <c r="YE127" s="253"/>
      <c r="YF127" s="253"/>
      <c r="YG127" s="253"/>
      <c r="YH127" s="253"/>
      <c r="YI127" s="253"/>
      <c r="YJ127" s="253"/>
      <c r="YK127" s="253"/>
      <c r="YL127" s="253"/>
      <c r="YM127" s="253"/>
      <c r="YN127" s="253"/>
      <c r="YO127" s="253"/>
      <c r="YP127" s="253"/>
      <c r="YQ127" s="253"/>
      <c r="YR127" s="253"/>
      <c r="YS127" s="253"/>
      <c r="YT127" s="253"/>
      <c r="YU127" s="253"/>
      <c r="YV127" s="253"/>
      <c r="YW127" s="253"/>
      <c r="YX127" s="253"/>
      <c r="YY127" s="253"/>
      <c r="YZ127" s="253"/>
      <c r="ZA127" s="253"/>
      <c r="ZB127" s="253"/>
      <c r="ZC127" s="253"/>
      <c r="ZD127" s="253"/>
      <c r="ZE127" s="253"/>
      <c r="ZF127" s="253"/>
      <c r="ZG127" s="253"/>
      <c r="ZH127" s="253"/>
      <c r="ZI127" s="253"/>
      <c r="ZJ127" s="253"/>
      <c r="ZK127" s="253"/>
      <c r="ZL127" s="253"/>
      <c r="ZM127" s="253"/>
      <c r="ZN127" s="253"/>
      <c r="ZO127" s="253"/>
      <c r="ZP127" s="253"/>
      <c r="ZQ127" s="253"/>
      <c r="ZR127" s="253"/>
      <c r="ZS127" s="253"/>
      <c r="ZT127" s="253"/>
      <c r="ZU127" s="253"/>
      <c r="ZV127" s="253"/>
      <c r="ZW127" s="253"/>
      <c r="ZX127" s="253"/>
      <c r="ZY127" s="253"/>
      <c r="ZZ127" s="253"/>
      <c r="AAA127" s="253"/>
      <c r="AAB127" s="253"/>
      <c r="AAC127" s="253"/>
      <c r="AAD127" s="253"/>
      <c r="AAE127" s="253"/>
      <c r="AAF127" s="253"/>
      <c r="AAG127" s="253"/>
      <c r="AAH127" s="253"/>
      <c r="AAI127" s="253"/>
      <c r="AAJ127" s="253"/>
      <c r="AAK127" s="253"/>
      <c r="AAL127" s="253"/>
      <c r="AAM127" s="253"/>
      <c r="AAN127" s="253"/>
      <c r="AAO127" s="253"/>
      <c r="AAP127" s="253"/>
      <c r="AAQ127" s="253"/>
      <c r="AAR127" s="253"/>
      <c r="AAS127" s="253"/>
      <c r="AAT127" s="253"/>
      <c r="AAU127" s="253"/>
      <c r="AAV127" s="253"/>
      <c r="AAW127" s="253"/>
      <c r="AAX127" s="253"/>
      <c r="AAY127" s="253"/>
      <c r="AAZ127" s="253"/>
      <c r="ABA127" s="253"/>
      <c r="ABB127" s="253"/>
      <c r="ABC127" s="253"/>
      <c r="ABD127" s="253"/>
      <c r="ABE127" s="253"/>
      <c r="ABF127" s="253"/>
      <c r="ABG127" s="253"/>
      <c r="ABH127" s="253"/>
      <c r="ABI127" s="253"/>
      <c r="ABJ127" s="253"/>
      <c r="ABK127" s="253"/>
      <c r="ABL127" s="253"/>
      <c r="ABM127" s="253"/>
      <c r="ABN127" s="253"/>
      <c r="ABO127" s="253"/>
      <c r="ABP127" s="253"/>
      <c r="ABQ127" s="253"/>
      <c r="ABR127" s="253"/>
      <c r="ABS127" s="253"/>
      <c r="ABT127" s="253"/>
      <c r="ABU127" s="253"/>
      <c r="ABV127" s="253"/>
      <c r="ABW127" s="253"/>
      <c r="ABX127" s="253"/>
      <c r="ABY127" s="253"/>
      <c r="ABZ127" s="253"/>
      <c r="ACA127" s="253"/>
      <c r="ACB127" s="253"/>
      <c r="ACC127" s="253"/>
      <c r="ACD127" s="253"/>
      <c r="ACE127" s="253"/>
      <c r="ACF127" s="253"/>
      <c r="ACG127" s="253"/>
      <c r="ACH127" s="253"/>
      <c r="ACI127" s="253"/>
      <c r="ACJ127" s="253"/>
      <c r="ACK127" s="253"/>
      <c r="ACL127" s="253"/>
      <c r="ACM127" s="253"/>
      <c r="ACN127" s="253"/>
      <c r="ACO127" s="253"/>
      <c r="ACP127" s="253"/>
      <c r="ACQ127" s="253"/>
      <c r="ACR127" s="253"/>
      <c r="ACS127" s="253"/>
      <c r="ACT127" s="253"/>
      <c r="ACU127" s="253"/>
      <c r="ACV127" s="253"/>
      <c r="ACW127" s="253"/>
      <c r="ACX127" s="253"/>
      <c r="ACY127" s="253"/>
      <c r="ACZ127" s="253"/>
      <c r="ADA127" s="253"/>
      <c r="ADB127" s="253"/>
      <c r="ADC127" s="253"/>
      <c r="ADD127" s="253"/>
      <c r="ADE127" s="253"/>
      <c r="ADF127" s="253"/>
      <c r="ADG127" s="253"/>
      <c r="ADH127" s="253"/>
      <c r="ADI127" s="253"/>
      <c r="ADJ127" s="253"/>
      <c r="ADK127" s="253"/>
      <c r="ADL127" s="253"/>
      <c r="ADM127" s="253"/>
      <c r="ADN127" s="253"/>
      <c r="ADO127" s="253"/>
      <c r="ADP127" s="253"/>
      <c r="ADQ127" s="253"/>
      <c r="ADR127" s="253"/>
      <c r="ADS127" s="253"/>
      <c r="ADT127" s="253"/>
      <c r="ADU127" s="253"/>
      <c r="ADV127" s="253"/>
      <c r="ADW127" s="253"/>
      <c r="ADX127" s="253"/>
      <c r="ADY127" s="253"/>
      <c r="ADZ127" s="253"/>
      <c r="AEA127" s="253"/>
      <c r="AEB127" s="253"/>
      <c r="AEC127" s="253"/>
      <c r="AED127" s="253"/>
      <c r="AEE127" s="253"/>
      <c r="AEF127" s="253"/>
      <c r="AEG127" s="253"/>
      <c r="AEH127" s="253"/>
      <c r="AEI127" s="253"/>
      <c r="AEJ127" s="253"/>
      <c r="AEK127" s="253"/>
      <c r="AEL127" s="253"/>
      <c r="AEM127" s="253"/>
      <c r="AEN127" s="253"/>
      <c r="AEO127" s="253"/>
      <c r="AEP127" s="253"/>
      <c r="AEQ127" s="253"/>
      <c r="AER127" s="253"/>
      <c r="AES127" s="253"/>
      <c r="AET127" s="253"/>
      <c r="AEU127" s="253"/>
      <c r="AEV127" s="253"/>
      <c r="AEW127" s="253"/>
      <c r="AEX127" s="253"/>
      <c r="AEY127" s="253"/>
      <c r="AEZ127" s="253"/>
      <c r="AFA127" s="253"/>
      <c r="AFB127" s="253"/>
      <c r="AFC127" s="253"/>
      <c r="AFD127" s="253"/>
      <c r="AFE127" s="253"/>
      <c r="AFF127" s="253"/>
      <c r="AFG127" s="253"/>
      <c r="AFH127" s="253"/>
      <c r="AFI127" s="253"/>
      <c r="AFJ127" s="253"/>
      <c r="AFK127" s="253"/>
      <c r="AFL127" s="253"/>
      <c r="AFM127" s="253"/>
      <c r="AFN127" s="253"/>
      <c r="AFO127" s="253"/>
      <c r="AFP127" s="253"/>
      <c r="AFQ127" s="253"/>
      <c r="AFR127" s="253"/>
      <c r="AFS127" s="253"/>
      <c r="AFT127" s="253"/>
      <c r="AFU127" s="253"/>
      <c r="AFV127" s="253"/>
      <c r="AFW127" s="253"/>
      <c r="AFX127" s="253"/>
      <c r="AFY127" s="253"/>
      <c r="AFZ127" s="253"/>
      <c r="AGA127" s="253"/>
      <c r="AGB127" s="253"/>
      <c r="AGC127" s="253"/>
      <c r="AGD127" s="253"/>
      <c r="AGE127" s="253"/>
      <c r="AGF127" s="253"/>
      <c r="AGG127" s="253"/>
      <c r="AGH127" s="253"/>
      <c r="AGI127" s="253"/>
      <c r="AGJ127" s="253"/>
      <c r="AGK127" s="253"/>
      <c r="AGL127" s="253"/>
      <c r="AGM127" s="253"/>
      <c r="AGN127" s="253"/>
      <c r="AGO127" s="253"/>
      <c r="AGP127" s="253"/>
      <c r="AGQ127" s="253"/>
      <c r="AGR127" s="253"/>
      <c r="AGS127" s="253"/>
      <c r="AGT127" s="253"/>
      <c r="AGU127" s="253"/>
      <c r="AGV127" s="253"/>
      <c r="AGW127" s="253"/>
      <c r="AGX127" s="253"/>
      <c r="AGY127" s="253"/>
      <c r="AGZ127" s="253"/>
      <c r="AHA127" s="253"/>
      <c r="AHB127" s="253"/>
      <c r="AHC127" s="253"/>
      <c r="AHD127" s="253"/>
      <c r="AHE127" s="253"/>
      <c r="AHF127" s="253"/>
      <c r="AHG127" s="253"/>
      <c r="AHH127" s="253"/>
      <c r="AHI127" s="253"/>
      <c r="AHJ127" s="253"/>
      <c r="AHK127" s="253"/>
      <c r="AHL127" s="253"/>
      <c r="AHM127" s="253"/>
      <c r="AHN127" s="253"/>
      <c r="AHO127" s="253"/>
      <c r="AHP127" s="253"/>
      <c r="AHQ127" s="253"/>
      <c r="AHR127" s="253"/>
      <c r="AHS127" s="253"/>
      <c r="AHT127" s="253"/>
      <c r="AHU127" s="253"/>
      <c r="AHV127" s="253"/>
      <c r="AHW127" s="253"/>
      <c r="AHX127" s="253"/>
      <c r="AHY127" s="253"/>
      <c r="AHZ127" s="253"/>
      <c r="AIA127" s="253"/>
      <c r="AIB127" s="253"/>
      <c r="AIC127" s="253"/>
      <c r="AID127" s="253"/>
      <c r="AIE127" s="253"/>
      <c r="AIF127" s="253"/>
      <c r="AIG127" s="253"/>
      <c r="AIH127" s="253"/>
      <c r="AII127" s="253"/>
      <c r="AIJ127" s="253"/>
      <c r="AIK127" s="253"/>
      <c r="AIL127" s="253"/>
      <c r="AIM127" s="253"/>
      <c r="AIN127" s="253"/>
      <c r="AIO127" s="253"/>
      <c r="AIP127" s="253"/>
      <c r="AIQ127" s="253"/>
      <c r="AIR127" s="253"/>
      <c r="AIS127" s="253"/>
      <c r="AIT127" s="253"/>
      <c r="AIU127" s="253"/>
      <c r="AIV127" s="253"/>
      <c r="AIW127" s="253"/>
      <c r="AIX127" s="253"/>
      <c r="AIY127" s="253"/>
      <c r="AIZ127" s="253"/>
      <c r="AJA127" s="253"/>
      <c r="AJB127" s="253"/>
      <c r="AJC127" s="253"/>
      <c r="AJD127" s="253"/>
      <c r="AJE127" s="253"/>
      <c r="AJF127" s="253"/>
      <c r="AJG127" s="253"/>
      <c r="AJH127" s="253"/>
      <c r="AJI127" s="253"/>
      <c r="AJJ127" s="253"/>
      <c r="AJK127" s="253"/>
      <c r="AJL127" s="253"/>
      <c r="AJM127" s="253"/>
      <c r="AJN127" s="253"/>
      <c r="AJO127" s="253"/>
      <c r="AJP127" s="253"/>
      <c r="AJQ127" s="253"/>
      <c r="AJR127" s="253"/>
      <c r="AJS127" s="253"/>
      <c r="AJT127" s="253"/>
      <c r="AJU127" s="253"/>
      <c r="AJV127" s="253"/>
      <c r="AJW127" s="253"/>
      <c r="AJX127" s="253"/>
      <c r="AJY127" s="253"/>
      <c r="AJZ127" s="253"/>
      <c r="AKA127" s="253"/>
      <c r="AKB127" s="253"/>
      <c r="AKC127" s="253"/>
      <c r="AKD127" s="253"/>
      <c r="AKE127" s="253"/>
      <c r="AKF127" s="253"/>
      <c r="AKG127" s="253"/>
      <c r="AKH127" s="253"/>
      <c r="AKI127" s="253"/>
      <c r="AKJ127" s="253"/>
      <c r="AKK127" s="253"/>
      <c r="AKL127" s="253"/>
      <c r="AKM127" s="253"/>
      <c r="AKN127" s="253"/>
      <c r="AKO127" s="253"/>
      <c r="AKP127" s="253"/>
      <c r="AKQ127" s="253"/>
      <c r="AKR127" s="253"/>
      <c r="AKS127" s="253"/>
      <c r="AKT127" s="253"/>
      <c r="AKU127" s="253"/>
      <c r="AKV127" s="253"/>
      <c r="AKW127" s="253"/>
      <c r="AKX127" s="253"/>
      <c r="AKY127" s="253"/>
      <c r="AKZ127" s="253"/>
      <c r="ALA127" s="253"/>
      <c r="ALB127" s="253"/>
      <c r="ALC127" s="253"/>
      <c r="ALD127" s="253"/>
      <c r="ALE127" s="253"/>
      <c r="ALF127" s="253"/>
      <c r="ALG127" s="253"/>
      <c r="ALH127" s="253"/>
      <c r="ALI127" s="253"/>
      <c r="ALJ127" s="253"/>
      <c r="ALK127" s="253"/>
      <c r="ALL127" s="253"/>
      <c r="ALM127" s="253"/>
      <c r="ALN127" s="253"/>
      <c r="ALO127" s="253"/>
      <c r="ALP127" s="253"/>
      <c r="ALQ127" s="253"/>
      <c r="ALR127" s="253"/>
      <c r="ALS127" s="253"/>
      <c r="ALT127" s="253"/>
      <c r="ALU127" s="253"/>
      <c r="ALV127" s="253"/>
      <c r="ALW127" s="253"/>
      <c r="ALX127" s="253"/>
      <c r="ALY127" s="253"/>
      <c r="ALZ127" s="253"/>
      <c r="AMA127" s="253"/>
      <c r="AMB127" s="253"/>
      <c r="AMC127" s="253"/>
      <c r="AMD127" s="253"/>
      <c r="AME127" s="253"/>
      <c r="AMF127" s="253"/>
      <c r="AMG127" s="253"/>
      <c r="AMH127" s="253"/>
      <c r="AMI127" s="253"/>
      <c r="AMJ127" s="253"/>
    </row>
    <row r="128" spans="1:1024" s="252" customFormat="1" ht="11.25">
      <c r="A128" s="269" t="s">
        <v>229</v>
      </c>
      <c r="B128" s="299"/>
      <c r="C128" s="299">
        <f>C64-B64</f>
        <v>0</v>
      </c>
      <c r="D128" s="299">
        <f>D64-C64</f>
        <v>0</v>
      </c>
      <c r="F128" s="253"/>
      <c r="G128" s="253"/>
      <c r="H128" s="253"/>
      <c r="I128" s="253"/>
      <c r="J128" s="253"/>
      <c r="K128" s="253"/>
      <c r="L128" s="253"/>
      <c r="M128" s="253"/>
      <c r="N128" s="253"/>
      <c r="O128" s="253"/>
      <c r="P128" s="253"/>
      <c r="Q128" s="253"/>
      <c r="R128" s="253"/>
      <c r="S128" s="253"/>
      <c r="T128" s="253"/>
      <c r="U128" s="253"/>
      <c r="V128" s="253"/>
      <c r="W128" s="253"/>
      <c r="X128" s="253"/>
      <c r="Y128" s="253"/>
      <c r="Z128" s="253"/>
      <c r="AA128" s="253"/>
      <c r="AB128" s="253"/>
      <c r="AC128" s="253"/>
      <c r="AD128" s="253"/>
      <c r="AE128" s="253"/>
      <c r="AF128" s="253"/>
      <c r="AG128" s="253"/>
      <c r="AH128" s="253"/>
      <c r="AI128" s="253"/>
      <c r="AJ128" s="253"/>
      <c r="AK128" s="253"/>
      <c r="AL128" s="253"/>
      <c r="AM128" s="253"/>
      <c r="AN128" s="253"/>
      <c r="AO128" s="253"/>
      <c r="AP128" s="253"/>
      <c r="AQ128" s="253"/>
      <c r="AR128" s="253"/>
      <c r="AS128" s="253"/>
      <c r="AT128" s="253"/>
      <c r="AU128" s="253"/>
      <c r="AV128" s="253"/>
      <c r="AW128" s="253"/>
      <c r="AX128" s="253"/>
      <c r="AY128" s="253"/>
      <c r="AZ128" s="253"/>
      <c r="BA128" s="253"/>
      <c r="BB128" s="253"/>
      <c r="BC128" s="253"/>
      <c r="BD128" s="253"/>
      <c r="BE128" s="253"/>
      <c r="BF128" s="253"/>
      <c r="BG128" s="253"/>
      <c r="BH128" s="253"/>
      <c r="BI128" s="253"/>
      <c r="BJ128" s="253"/>
      <c r="BK128" s="253"/>
      <c r="BL128" s="253"/>
      <c r="BM128" s="253"/>
      <c r="BN128" s="253"/>
      <c r="BO128" s="253"/>
      <c r="BP128" s="253"/>
      <c r="BQ128" s="253"/>
      <c r="BR128" s="253"/>
      <c r="BS128" s="253"/>
      <c r="BT128" s="253"/>
      <c r="BU128" s="253"/>
      <c r="BV128" s="253"/>
      <c r="BW128" s="253"/>
      <c r="BX128" s="253"/>
      <c r="BY128" s="253"/>
      <c r="BZ128" s="253"/>
      <c r="CA128" s="253"/>
      <c r="CB128" s="253"/>
      <c r="CC128" s="253"/>
      <c r="CD128" s="253"/>
      <c r="CE128" s="253"/>
      <c r="CF128" s="253"/>
      <c r="CG128" s="253"/>
      <c r="CH128" s="253"/>
      <c r="CI128" s="253"/>
      <c r="CJ128" s="253"/>
      <c r="CK128" s="253"/>
      <c r="CL128" s="253"/>
      <c r="CM128" s="253"/>
      <c r="CN128" s="253"/>
      <c r="CO128" s="253"/>
      <c r="CP128" s="253"/>
      <c r="CQ128" s="253"/>
      <c r="CR128" s="253"/>
      <c r="CS128" s="253"/>
      <c r="CT128" s="253"/>
      <c r="CU128" s="253"/>
      <c r="CV128" s="253"/>
      <c r="CW128" s="253"/>
      <c r="CX128" s="253"/>
      <c r="CY128" s="253"/>
      <c r="CZ128" s="253"/>
      <c r="DA128" s="253"/>
      <c r="DB128" s="253"/>
      <c r="DC128" s="253"/>
      <c r="DD128" s="253"/>
      <c r="DE128" s="253"/>
      <c r="DF128" s="253"/>
      <c r="DG128" s="253"/>
      <c r="DH128" s="253"/>
      <c r="DI128" s="253"/>
      <c r="DJ128" s="253"/>
      <c r="DK128" s="253"/>
      <c r="DL128" s="253"/>
      <c r="DM128" s="253"/>
      <c r="DN128" s="253"/>
      <c r="DO128" s="253"/>
      <c r="DP128" s="253"/>
      <c r="DQ128" s="253"/>
      <c r="DR128" s="253"/>
      <c r="DS128" s="253"/>
      <c r="DT128" s="253"/>
      <c r="DU128" s="253"/>
      <c r="DV128" s="253"/>
      <c r="DW128" s="253"/>
      <c r="DX128" s="253"/>
      <c r="DY128" s="253"/>
      <c r="DZ128" s="253"/>
      <c r="EA128" s="253"/>
      <c r="EB128" s="253"/>
      <c r="EC128" s="253"/>
      <c r="ED128" s="253"/>
      <c r="EE128" s="253"/>
      <c r="EF128" s="253"/>
      <c r="EG128" s="253"/>
      <c r="EH128" s="253"/>
      <c r="EI128" s="253"/>
      <c r="EJ128" s="253"/>
      <c r="EK128" s="253"/>
      <c r="EL128" s="253"/>
      <c r="EM128" s="253"/>
      <c r="EN128" s="253"/>
      <c r="EO128" s="253"/>
      <c r="EP128" s="253"/>
      <c r="EQ128" s="253"/>
      <c r="ER128" s="253"/>
      <c r="ES128" s="253"/>
      <c r="ET128" s="253"/>
      <c r="EU128" s="253"/>
      <c r="EV128" s="253"/>
      <c r="EW128" s="253"/>
      <c r="EX128" s="253"/>
      <c r="EY128" s="253"/>
      <c r="EZ128" s="253"/>
      <c r="FA128" s="253"/>
      <c r="FB128" s="253"/>
      <c r="FC128" s="253"/>
      <c r="FD128" s="253"/>
      <c r="FE128" s="253"/>
      <c r="FF128" s="253"/>
      <c r="FG128" s="253"/>
      <c r="FH128" s="253"/>
      <c r="FI128" s="253"/>
      <c r="FJ128" s="253"/>
      <c r="FK128" s="253"/>
      <c r="FL128" s="253"/>
      <c r="FM128" s="253"/>
      <c r="FN128" s="253"/>
      <c r="FO128" s="253"/>
      <c r="FP128" s="253"/>
      <c r="FQ128" s="253"/>
      <c r="FR128" s="253"/>
      <c r="FS128" s="253"/>
      <c r="FT128" s="253"/>
      <c r="FU128" s="253"/>
      <c r="FV128" s="253"/>
      <c r="FW128" s="253"/>
      <c r="FX128" s="253"/>
      <c r="FY128" s="253"/>
      <c r="FZ128" s="253"/>
      <c r="GA128" s="253"/>
      <c r="GB128" s="253"/>
      <c r="GC128" s="253"/>
      <c r="GD128" s="253"/>
      <c r="GE128" s="253"/>
      <c r="GF128" s="253"/>
      <c r="GG128" s="253"/>
      <c r="GH128" s="253"/>
      <c r="GI128" s="253"/>
      <c r="GJ128" s="253"/>
      <c r="GK128" s="253"/>
      <c r="GL128" s="253"/>
      <c r="GM128" s="253"/>
      <c r="GN128" s="253"/>
      <c r="GO128" s="253"/>
      <c r="GP128" s="253"/>
      <c r="GQ128" s="253"/>
      <c r="GR128" s="253"/>
      <c r="GS128" s="253"/>
      <c r="GT128" s="253"/>
      <c r="GU128" s="253"/>
      <c r="GV128" s="253"/>
      <c r="GW128" s="253"/>
      <c r="GX128" s="253"/>
      <c r="GY128" s="253"/>
      <c r="GZ128" s="253"/>
      <c r="HA128" s="253"/>
      <c r="HB128" s="253"/>
      <c r="HC128" s="253"/>
      <c r="HD128" s="253"/>
      <c r="HE128" s="253"/>
      <c r="HF128" s="253"/>
      <c r="HG128" s="253"/>
      <c r="HH128" s="253"/>
      <c r="HI128" s="253"/>
      <c r="HJ128" s="253"/>
      <c r="HK128" s="253"/>
      <c r="HL128" s="253"/>
      <c r="HM128" s="253"/>
      <c r="HN128" s="253"/>
      <c r="HO128" s="253"/>
      <c r="HP128" s="253"/>
      <c r="HQ128" s="253"/>
      <c r="HR128" s="253"/>
      <c r="HS128" s="253"/>
      <c r="HT128" s="253"/>
      <c r="HU128" s="253"/>
      <c r="HV128" s="253"/>
      <c r="HW128" s="253"/>
      <c r="HX128" s="253"/>
      <c r="HY128" s="253"/>
      <c r="HZ128" s="253"/>
      <c r="IA128" s="253"/>
      <c r="IB128" s="253"/>
      <c r="IC128" s="253"/>
      <c r="ID128" s="253"/>
      <c r="IE128" s="253"/>
      <c r="IF128" s="253"/>
      <c r="IG128" s="253"/>
      <c r="IH128" s="253"/>
      <c r="II128" s="253"/>
      <c r="IJ128" s="253"/>
      <c r="IK128" s="253"/>
      <c r="IL128" s="253"/>
      <c r="IM128" s="253"/>
      <c r="IN128" s="253"/>
      <c r="IO128" s="253"/>
      <c r="IP128" s="253"/>
      <c r="IQ128" s="253"/>
      <c r="IR128" s="253"/>
      <c r="IS128" s="253"/>
      <c r="IT128" s="253"/>
      <c r="IU128" s="253"/>
      <c r="IV128" s="253"/>
      <c r="IW128" s="253"/>
      <c r="IX128" s="253"/>
      <c r="IY128" s="253"/>
      <c r="IZ128" s="253"/>
      <c r="JA128" s="253"/>
      <c r="JB128" s="253"/>
      <c r="JC128" s="253"/>
      <c r="JD128" s="253"/>
      <c r="JE128" s="253"/>
      <c r="JF128" s="253"/>
      <c r="JG128" s="253"/>
      <c r="JH128" s="253"/>
      <c r="JI128" s="253"/>
      <c r="JJ128" s="253"/>
      <c r="JK128" s="253"/>
      <c r="JL128" s="253"/>
      <c r="JM128" s="253"/>
      <c r="JN128" s="253"/>
      <c r="JO128" s="253"/>
      <c r="JP128" s="253"/>
      <c r="JQ128" s="253"/>
      <c r="JR128" s="253"/>
      <c r="JS128" s="253"/>
      <c r="JT128" s="253"/>
      <c r="JU128" s="253"/>
      <c r="JV128" s="253"/>
      <c r="JW128" s="253"/>
      <c r="JX128" s="253"/>
      <c r="JY128" s="253"/>
      <c r="JZ128" s="253"/>
      <c r="KA128" s="253"/>
      <c r="KB128" s="253"/>
      <c r="KC128" s="253"/>
      <c r="KD128" s="253"/>
      <c r="KE128" s="253"/>
      <c r="KF128" s="253"/>
      <c r="KG128" s="253"/>
      <c r="KH128" s="253"/>
      <c r="KI128" s="253"/>
      <c r="KJ128" s="253"/>
      <c r="KK128" s="253"/>
      <c r="KL128" s="253"/>
      <c r="KM128" s="253"/>
      <c r="KN128" s="253"/>
      <c r="KO128" s="253"/>
      <c r="KP128" s="253"/>
      <c r="KQ128" s="253"/>
      <c r="KR128" s="253"/>
      <c r="KS128" s="253"/>
      <c r="KT128" s="253"/>
      <c r="KU128" s="253"/>
      <c r="KV128" s="253"/>
      <c r="KW128" s="253"/>
      <c r="KX128" s="253"/>
      <c r="KY128" s="253"/>
      <c r="KZ128" s="253"/>
      <c r="LA128" s="253"/>
      <c r="LB128" s="253"/>
      <c r="LC128" s="253"/>
      <c r="LD128" s="253"/>
      <c r="LE128" s="253"/>
      <c r="LF128" s="253"/>
      <c r="LG128" s="253"/>
      <c r="LH128" s="253"/>
      <c r="LI128" s="253"/>
      <c r="LJ128" s="253"/>
      <c r="LK128" s="253"/>
      <c r="LL128" s="253"/>
      <c r="LM128" s="253"/>
      <c r="LN128" s="253"/>
      <c r="LO128" s="253"/>
      <c r="LP128" s="253"/>
      <c r="LQ128" s="253"/>
      <c r="LR128" s="253"/>
      <c r="LS128" s="253"/>
      <c r="LT128" s="253"/>
      <c r="LU128" s="253"/>
      <c r="LV128" s="253"/>
      <c r="LW128" s="253"/>
      <c r="LX128" s="253"/>
      <c r="LY128" s="253"/>
      <c r="LZ128" s="253"/>
      <c r="MA128" s="253"/>
      <c r="MB128" s="253"/>
      <c r="MC128" s="253"/>
      <c r="MD128" s="253"/>
      <c r="ME128" s="253"/>
      <c r="MF128" s="253"/>
      <c r="MG128" s="253"/>
      <c r="MH128" s="253"/>
      <c r="MI128" s="253"/>
      <c r="MJ128" s="253"/>
      <c r="MK128" s="253"/>
      <c r="ML128" s="253"/>
      <c r="MM128" s="253"/>
      <c r="MN128" s="253"/>
      <c r="MO128" s="253"/>
      <c r="MP128" s="253"/>
      <c r="MQ128" s="253"/>
      <c r="MR128" s="253"/>
      <c r="MS128" s="253"/>
      <c r="MT128" s="253"/>
      <c r="MU128" s="253"/>
      <c r="MV128" s="253"/>
      <c r="MW128" s="253"/>
      <c r="MX128" s="253"/>
      <c r="MY128" s="253"/>
      <c r="MZ128" s="253"/>
      <c r="NA128" s="253"/>
      <c r="NB128" s="253"/>
      <c r="NC128" s="253"/>
      <c r="ND128" s="253"/>
      <c r="NE128" s="253"/>
      <c r="NF128" s="253"/>
      <c r="NG128" s="253"/>
      <c r="NH128" s="253"/>
      <c r="NI128" s="253"/>
      <c r="NJ128" s="253"/>
      <c r="NK128" s="253"/>
      <c r="NL128" s="253"/>
      <c r="NM128" s="253"/>
      <c r="NN128" s="253"/>
      <c r="NO128" s="253"/>
      <c r="NP128" s="253"/>
      <c r="NQ128" s="253"/>
      <c r="NR128" s="253"/>
      <c r="NS128" s="253"/>
      <c r="NT128" s="253"/>
      <c r="NU128" s="253"/>
      <c r="NV128" s="253"/>
      <c r="NW128" s="253"/>
      <c r="NX128" s="253"/>
      <c r="NY128" s="253"/>
      <c r="NZ128" s="253"/>
      <c r="OA128" s="253"/>
      <c r="OB128" s="253"/>
      <c r="OC128" s="253"/>
      <c r="OD128" s="253"/>
      <c r="OE128" s="253"/>
      <c r="OF128" s="253"/>
      <c r="OG128" s="253"/>
      <c r="OH128" s="253"/>
      <c r="OI128" s="253"/>
      <c r="OJ128" s="253"/>
      <c r="OK128" s="253"/>
      <c r="OL128" s="253"/>
      <c r="OM128" s="253"/>
      <c r="ON128" s="253"/>
      <c r="OO128" s="253"/>
      <c r="OP128" s="253"/>
      <c r="OQ128" s="253"/>
      <c r="OR128" s="253"/>
      <c r="OS128" s="253"/>
      <c r="OT128" s="253"/>
      <c r="OU128" s="253"/>
      <c r="OV128" s="253"/>
      <c r="OW128" s="253"/>
      <c r="OX128" s="253"/>
      <c r="OY128" s="253"/>
      <c r="OZ128" s="253"/>
      <c r="PA128" s="253"/>
      <c r="PB128" s="253"/>
      <c r="PC128" s="253"/>
      <c r="PD128" s="253"/>
      <c r="PE128" s="253"/>
      <c r="PF128" s="253"/>
      <c r="PG128" s="253"/>
      <c r="PH128" s="253"/>
      <c r="PI128" s="253"/>
      <c r="PJ128" s="253"/>
      <c r="PK128" s="253"/>
      <c r="PL128" s="253"/>
      <c r="PM128" s="253"/>
      <c r="PN128" s="253"/>
      <c r="PO128" s="253"/>
      <c r="PP128" s="253"/>
      <c r="PQ128" s="253"/>
      <c r="PR128" s="253"/>
      <c r="PS128" s="253"/>
      <c r="PT128" s="253"/>
      <c r="PU128" s="253"/>
      <c r="PV128" s="253"/>
      <c r="PW128" s="253"/>
      <c r="PX128" s="253"/>
      <c r="PY128" s="253"/>
      <c r="PZ128" s="253"/>
      <c r="QA128" s="253"/>
      <c r="QB128" s="253"/>
      <c r="QC128" s="253"/>
      <c r="QD128" s="253"/>
      <c r="QE128" s="253"/>
      <c r="QF128" s="253"/>
      <c r="QG128" s="253"/>
      <c r="QH128" s="253"/>
      <c r="QI128" s="253"/>
      <c r="QJ128" s="253"/>
      <c r="QK128" s="253"/>
      <c r="QL128" s="253"/>
      <c r="QM128" s="253"/>
      <c r="QN128" s="253"/>
      <c r="QO128" s="253"/>
      <c r="QP128" s="253"/>
      <c r="QQ128" s="253"/>
      <c r="QR128" s="253"/>
      <c r="QS128" s="253"/>
      <c r="QT128" s="253"/>
      <c r="QU128" s="253"/>
      <c r="QV128" s="253"/>
      <c r="QW128" s="253"/>
      <c r="QX128" s="253"/>
      <c r="QY128" s="253"/>
      <c r="QZ128" s="253"/>
      <c r="RA128" s="253"/>
      <c r="RB128" s="253"/>
      <c r="RC128" s="253"/>
      <c r="RD128" s="253"/>
      <c r="RE128" s="253"/>
      <c r="RF128" s="253"/>
      <c r="RG128" s="253"/>
      <c r="RH128" s="253"/>
      <c r="RI128" s="253"/>
      <c r="RJ128" s="253"/>
      <c r="RK128" s="253"/>
      <c r="RL128" s="253"/>
      <c r="RM128" s="253"/>
      <c r="RN128" s="253"/>
      <c r="RO128" s="253"/>
      <c r="RP128" s="253"/>
      <c r="RQ128" s="253"/>
      <c r="RR128" s="253"/>
      <c r="RS128" s="253"/>
      <c r="RT128" s="253"/>
      <c r="RU128" s="253"/>
      <c r="RV128" s="253"/>
      <c r="RW128" s="253"/>
      <c r="RX128" s="253"/>
      <c r="RY128" s="253"/>
      <c r="RZ128" s="253"/>
      <c r="SA128" s="253"/>
      <c r="SB128" s="253"/>
      <c r="SC128" s="253"/>
      <c r="SD128" s="253"/>
      <c r="SE128" s="253"/>
      <c r="SF128" s="253"/>
      <c r="SG128" s="253"/>
      <c r="SH128" s="253"/>
      <c r="SI128" s="253"/>
      <c r="SJ128" s="253"/>
      <c r="SK128" s="253"/>
      <c r="SL128" s="253"/>
      <c r="SM128" s="253"/>
      <c r="SN128" s="253"/>
      <c r="SO128" s="253"/>
      <c r="SP128" s="253"/>
      <c r="SQ128" s="253"/>
      <c r="SR128" s="253"/>
      <c r="SS128" s="253"/>
      <c r="ST128" s="253"/>
      <c r="SU128" s="253"/>
      <c r="SV128" s="253"/>
      <c r="SW128" s="253"/>
      <c r="SX128" s="253"/>
      <c r="SY128" s="253"/>
      <c r="SZ128" s="253"/>
      <c r="TA128" s="253"/>
      <c r="TB128" s="253"/>
      <c r="TC128" s="253"/>
      <c r="TD128" s="253"/>
      <c r="TE128" s="253"/>
      <c r="TF128" s="253"/>
      <c r="TG128" s="253"/>
      <c r="TH128" s="253"/>
      <c r="TI128" s="253"/>
      <c r="TJ128" s="253"/>
      <c r="TK128" s="253"/>
      <c r="TL128" s="253"/>
      <c r="TM128" s="253"/>
      <c r="TN128" s="253"/>
      <c r="TO128" s="253"/>
      <c r="TP128" s="253"/>
      <c r="TQ128" s="253"/>
      <c r="TR128" s="253"/>
      <c r="TS128" s="253"/>
      <c r="TT128" s="253"/>
      <c r="TU128" s="253"/>
      <c r="TV128" s="253"/>
      <c r="TW128" s="253"/>
      <c r="TX128" s="253"/>
      <c r="TY128" s="253"/>
      <c r="TZ128" s="253"/>
      <c r="UA128" s="253"/>
      <c r="UB128" s="253"/>
      <c r="UC128" s="253"/>
      <c r="UD128" s="253"/>
      <c r="UE128" s="253"/>
      <c r="UF128" s="253"/>
      <c r="UG128" s="253"/>
      <c r="UH128" s="253"/>
      <c r="UI128" s="253"/>
      <c r="UJ128" s="253"/>
      <c r="UK128" s="253"/>
      <c r="UL128" s="253"/>
      <c r="UM128" s="253"/>
      <c r="UN128" s="253"/>
      <c r="UO128" s="253"/>
      <c r="UP128" s="253"/>
      <c r="UQ128" s="253"/>
      <c r="UR128" s="253"/>
      <c r="US128" s="253"/>
      <c r="UT128" s="253"/>
      <c r="UU128" s="253"/>
      <c r="UV128" s="253"/>
      <c r="UW128" s="253"/>
      <c r="UX128" s="253"/>
      <c r="UY128" s="253"/>
      <c r="UZ128" s="253"/>
      <c r="VA128" s="253"/>
      <c r="VB128" s="253"/>
      <c r="VC128" s="253"/>
      <c r="VD128" s="253"/>
      <c r="VE128" s="253"/>
      <c r="VF128" s="253"/>
      <c r="VG128" s="253"/>
      <c r="VH128" s="253"/>
      <c r="VI128" s="253"/>
      <c r="VJ128" s="253"/>
      <c r="VK128" s="253"/>
      <c r="VL128" s="253"/>
      <c r="VM128" s="253"/>
      <c r="VN128" s="253"/>
      <c r="VO128" s="253"/>
      <c r="VP128" s="253"/>
      <c r="VQ128" s="253"/>
      <c r="VR128" s="253"/>
      <c r="VS128" s="253"/>
      <c r="VT128" s="253"/>
      <c r="VU128" s="253"/>
      <c r="VV128" s="253"/>
      <c r="VW128" s="253"/>
      <c r="VX128" s="253"/>
      <c r="VY128" s="253"/>
      <c r="VZ128" s="253"/>
      <c r="WA128" s="253"/>
      <c r="WB128" s="253"/>
      <c r="WC128" s="253"/>
      <c r="WD128" s="253"/>
      <c r="WE128" s="253"/>
      <c r="WF128" s="253"/>
      <c r="WG128" s="253"/>
      <c r="WH128" s="253"/>
      <c r="WI128" s="253"/>
      <c r="WJ128" s="253"/>
      <c r="WK128" s="253"/>
      <c r="WL128" s="253"/>
      <c r="WM128" s="253"/>
      <c r="WN128" s="253"/>
      <c r="WO128" s="253"/>
      <c r="WP128" s="253"/>
      <c r="WQ128" s="253"/>
      <c r="WR128" s="253"/>
      <c r="WS128" s="253"/>
      <c r="WT128" s="253"/>
      <c r="WU128" s="253"/>
      <c r="WV128" s="253"/>
      <c r="WW128" s="253"/>
      <c r="WX128" s="253"/>
      <c r="WY128" s="253"/>
      <c r="WZ128" s="253"/>
      <c r="XA128" s="253"/>
      <c r="XB128" s="253"/>
      <c r="XC128" s="253"/>
      <c r="XD128" s="253"/>
      <c r="XE128" s="253"/>
      <c r="XF128" s="253"/>
      <c r="XG128" s="253"/>
      <c r="XH128" s="253"/>
      <c r="XI128" s="253"/>
      <c r="XJ128" s="253"/>
      <c r="XK128" s="253"/>
      <c r="XL128" s="253"/>
      <c r="XM128" s="253"/>
      <c r="XN128" s="253"/>
      <c r="XO128" s="253"/>
      <c r="XP128" s="253"/>
      <c r="XQ128" s="253"/>
      <c r="XR128" s="253"/>
      <c r="XS128" s="253"/>
      <c r="XT128" s="253"/>
      <c r="XU128" s="253"/>
      <c r="XV128" s="253"/>
      <c r="XW128" s="253"/>
      <c r="XX128" s="253"/>
      <c r="XY128" s="253"/>
      <c r="XZ128" s="253"/>
      <c r="YA128" s="253"/>
      <c r="YB128" s="253"/>
      <c r="YC128" s="253"/>
      <c r="YD128" s="253"/>
      <c r="YE128" s="253"/>
      <c r="YF128" s="253"/>
      <c r="YG128" s="253"/>
      <c r="YH128" s="253"/>
      <c r="YI128" s="253"/>
      <c r="YJ128" s="253"/>
      <c r="YK128" s="253"/>
      <c r="YL128" s="253"/>
      <c r="YM128" s="253"/>
      <c r="YN128" s="253"/>
      <c r="YO128" s="253"/>
      <c r="YP128" s="253"/>
      <c r="YQ128" s="253"/>
      <c r="YR128" s="253"/>
      <c r="YS128" s="253"/>
      <c r="YT128" s="253"/>
      <c r="YU128" s="253"/>
      <c r="YV128" s="253"/>
      <c r="YW128" s="253"/>
      <c r="YX128" s="253"/>
      <c r="YY128" s="253"/>
      <c r="YZ128" s="253"/>
      <c r="ZA128" s="253"/>
      <c r="ZB128" s="253"/>
      <c r="ZC128" s="253"/>
      <c r="ZD128" s="253"/>
      <c r="ZE128" s="253"/>
      <c r="ZF128" s="253"/>
      <c r="ZG128" s="253"/>
      <c r="ZH128" s="253"/>
      <c r="ZI128" s="253"/>
      <c r="ZJ128" s="253"/>
      <c r="ZK128" s="253"/>
      <c r="ZL128" s="253"/>
      <c r="ZM128" s="253"/>
      <c r="ZN128" s="253"/>
      <c r="ZO128" s="253"/>
      <c r="ZP128" s="253"/>
      <c r="ZQ128" s="253"/>
      <c r="ZR128" s="253"/>
      <c r="ZS128" s="253"/>
      <c r="ZT128" s="253"/>
      <c r="ZU128" s="253"/>
      <c r="ZV128" s="253"/>
      <c r="ZW128" s="253"/>
      <c r="ZX128" s="253"/>
      <c r="ZY128" s="253"/>
      <c r="ZZ128" s="253"/>
      <c r="AAA128" s="253"/>
      <c r="AAB128" s="253"/>
      <c r="AAC128" s="253"/>
      <c r="AAD128" s="253"/>
      <c r="AAE128" s="253"/>
      <c r="AAF128" s="253"/>
      <c r="AAG128" s="253"/>
      <c r="AAH128" s="253"/>
      <c r="AAI128" s="253"/>
      <c r="AAJ128" s="253"/>
      <c r="AAK128" s="253"/>
      <c r="AAL128" s="253"/>
      <c r="AAM128" s="253"/>
      <c r="AAN128" s="253"/>
      <c r="AAO128" s="253"/>
      <c r="AAP128" s="253"/>
      <c r="AAQ128" s="253"/>
      <c r="AAR128" s="253"/>
      <c r="AAS128" s="253"/>
      <c r="AAT128" s="253"/>
      <c r="AAU128" s="253"/>
      <c r="AAV128" s="253"/>
      <c r="AAW128" s="253"/>
      <c r="AAX128" s="253"/>
      <c r="AAY128" s="253"/>
      <c r="AAZ128" s="253"/>
      <c r="ABA128" s="253"/>
      <c r="ABB128" s="253"/>
      <c r="ABC128" s="253"/>
      <c r="ABD128" s="253"/>
      <c r="ABE128" s="253"/>
      <c r="ABF128" s="253"/>
      <c r="ABG128" s="253"/>
      <c r="ABH128" s="253"/>
      <c r="ABI128" s="253"/>
      <c r="ABJ128" s="253"/>
      <c r="ABK128" s="253"/>
      <c r="ABL128" s="253"/>
      <c r="ABM128" s="253"/>
      <c r="ABN128" s="253"/>
      <c r="ABO128" s="253"/>
      <c r="ABP128" s="253"/>
      <c r="ABQ128" s="253"/>
      <c r="ABR128" s="253"/>
      <c r="ABS128" s="253"/>
      <c r="ABT128" s="253"/>
      <c r="ABU128" s="253"/>
      <c r="ABV128" s="253"/>
      <c r="ABW128" s="253"/>
      <c r="ABX128" s="253"/>
      <c r="ABY128" s="253"/>
      <c r="ABZ128" s="253"/>
      <c r="ACA128" s="253"/>
      <c r="ACB128" s="253"/>
      <c r="ACC128" s="253"/>
      <c r="ACD128" s="253"/>
      <c r="ACE128" s="253"/>
      <c r="ACF128" s="253"/>
      <c r="ACG128" s="253"/>
      <c r="ACH128" s="253"/>
      <c r="ACI128" s="253"/>
      <c r="ACJ128" s="253"/>
      <c r="ACK128" s="253"/>
      <c r="ACL128" s="253"/>
      <c r="ACM128" s="253"/>
      <c r="ACN128" s="253"/>
      <c r="ACO128" s="253"/>
      <c r="ACP128" s="253"/>
      <c r="ACQ128" s="253"/>
      <c r="ACR128" s="253"/>
      <c r="ACS128" s="253"/>
      <c r="ACT128" s="253"/>
      <c r="ACU128" s="253"/>
      <c r="ACV128" s="253"/>
      <c r="ACW128" s="253"/>
      <c r="ACX128" s="253"/>
      <c r="ACY128" s="253"/>
      <c r="ACZ128" s="253"/>
      <c r="ADA128" s="253"/>
      <c r="ADB128" s="253"/>
      <c r="ADC128" s="253"/>
      <c r="ADD128" s="253"/>
      <c r="ADE128" s="253"/>
      <c r="ADF128" s="253"/>
      <c r="ADG128" s="253"/>
      <c r="ADH128" s="253"/>
      <c r="ADI128" s="253"/>
      <c r="ADJ128" s="253"/>
      <c r="ADK128" s="253"/>
      <c r="ADL128" s="253"/>
      <c r="ADM128" s="253"/>
      <c r="ADN128" s="253"/>
      <c r="ADO128" s="253"/>
      <c r="ADP128" s="253"/>
      <c r="ADQ128" s="253"/>
      <c r="ADR128" s="253"/>
      <c r="ADS128" s="253"/>
      <c r="ADT128" s="253"/>
      <c r="ADU128" s="253"/>
      <c r="ADV128" s="253"/>
      <c r="ADW128" s="253"/>
      <c r="ADX128" s="253"/>
      <c r="ADY128" s="253"/>
      <c r="ADZ128" s="253"/>
      <c r="AEA128" s="253"/>
      <c r="AEB128" s="253"/>
      <c r="AEC128" s="253"/>
      <c r="AED128" s="253"/>
      <c r="AEE128" s="253"/>
      <c r="AEF128" s="253"/>
      <c r="AEG128" s="253"/>
      <c r="AEH128" s="253"/>
      <c r="AEI128" s="253"/>
      <c r="AEJ128" s="253"/>
      <c r="AEK128" s="253"/>
      <c r="AEL128" s="253"/>
      <c r="AEM128" s="253"/>
      <c r="AEN128" s="253"/>
      <c r="AEO128" s="253"/>
      <c r="AEP128" s="253"/>
      <c r="AEQ128" s="253"/>
      <c r="AER128" s="253"/>
      <c r="AES128" s="253"/>
      <c r="AET128" s="253"/>
      <c r="AEU128" s="253"/>
      <c r="AEV128" s="253"/>
      <c r="AEW128" s="253"/>
      <c r="AEX128" s="253"/>
      <c r="AEY128" s="253"/>
      <c r="AEZ128" s="253"/>
      <c r="AFA128" s="253"/>
      <c r="AFB128" s="253"/>
      <c r="AFC128" s="253"/>
      <c r="AFD128" s="253"/>
      <c r="AFE128" s="253"/>
      <c r="AFF128" s="253"/>
      <c r="AFG128" s="253"/>
      <c r="AFH128" s="253"/>
      <c r="AFI128" s="253"/>
      <c r="AFJ128" s="253"/>
      <c r="AFK128" s="253"/>
      <c r="AFL128" s="253"/>
      <c r="AFM128" s="253"/>
      <c r="AFN128" s="253"/>
      <c r="AFO128" s="253"/>
      <c r="AFP128" s="253"/>
      <c r="AFQ128" s="253"/>
      <c r="AFR128" s="253"/>
      <c r="AFS128" s="253"/>
      <c r="AFT128" s="253"/>
      <c r="AFU128" s="253"/>
      <c r="AFV128" s="253"/>
      <c r="AFW128" s="253"/>
      <c r="AFX128" s="253"/>
      <c r="AFY128" s="253"/>
      <c r="AFZ128" s="253"/>
      <c r="AGA128" s="253"/>
      <c r="AGB128" s="253"/>
      <c r="AGC128" s="253"/>
      <c r="AGD128" s="253"/>
      <c r="AGE128" s="253"/>
      <c r="AGF128" s="253"/>
      <c r="AGG128" s="253"/>
      <c r="AGH128" s="253"/>
      <c r="AGI128" s="253"/>
      <c r="AGJ128" s="253"/>
      <c r="AGK128" s="253"/>
      <c r="AGL128" s="253"/>
      <c r="AGM128" s="253"/>
      <c r="AGN128" s="253"/>
      <c r="AGO128" s="253"/>
      <c r="AGP128" s="253"/>
      <c r="AGQ128" s="253"/>
      <c r="AGR128" s="253"/>
      <c r="AGS128" s="253"/>
      <c r="AGT128" s="253"/>
      <c r="AGU128" s="253"/>
      <c r="AGV128" s="253"/>
      <c r="AGW128" s="253"/>
      <c r="AGX128" s="253"/>
      <c r="AGY128" s="253"/>
      <c r="AGZ128" s="253"/>
      <c r="AHA128" s="253"/>
      <c r="AHB128" s="253"/>
      <c r="AHC128" s="253"/>
      <c r="AHD128" s="253"/>
      <c r="AHE128" s="253"/>
      <c r="AHF128" s="253"/>
      <c r="AHG128" s="253"/>
      <c r="AHH128" s="253"/>
      <c r="AHI128" s="253"/>
      <c r="AHJ128" s="253"/>
      <c r="AHK128" s="253"/>
      <c r="AHL128" s="253"/>
      <c r="AHM128" s="253"/>
      <c r="AHN128" s="253"/>
      <c r="AHO128" s="253"/>
      <c r="AHP128" s="253"/>
      <c r="AHQ128" s="253"/>
      <c r="AHR128" s="253"/>
      <c r="AHS128" s="253"/>
      <c r="AHT128" s="253"/>
      <c r="AHU128" s="253"/>
      <c r="AHV128" s="253"/>
      <c r="AHW128" s="253"/>
      <c r="AHX128" s="253"/>
      <c r="AHY128" s="253"/>
      <c r="AHZ128" s="253"/>
      <c r="AIA128" s="253"/>
      <c r="AIB128" s="253"/>
      <c r="AIC128" s="253"/>
      <c r="AID128" s="253"/>
      <c r="AIE128" s="253"/>
      <c r="AIF128" s="253"/>
      <c r="AIG128" s="253"/>
      <c r="AIH128" s="253"/>
      <c r="AII128" s="253"/>
      <c r="AIJ128" s="253"/>
      <c r="AIK128" s="253"/>
      <c r="AIL128" s="253"/>
      <c r="AIM128" s="253"/>
      <c r="AIN128" s="253"/>
      <c r="AIO128" s="253"/>
      <c r="AIP128" s="253"/>
      <c r="AIQ128" s="253"/>
      <c r="AIR128" s="253"/>
      <c r="AIS128" s="253"/>
      <c r="AIT128" s="253"/>
      <c r="AIU128" s="253"/>
      <c r="AIV128" s="253"/>
      <c r="AIW128" s="253"/>
      <c r="AIX128" s="253"/>
      <c r="AIY128" s="253"/>
      <c r="AIZ128" s="253"/>
      <c r="AJA128" s="253"/>
      <c r="AJB128" s="253"/>
      <c r="AJC128" s="253"/>
      <c r="AJD128" s="253"/>
      <c r="AJE128" s="253"/>
      <c r="AJF128" s="253"/>
      <c r="AJG128" s="253"/>
      <c r="AJH128" s="253"/>
      <c r="AJI128" s="253"/>
      <c r="AJJ128" s="253"/>
      <c r="AJK128" s="253"/>
      <c r="AJL128" s="253"/>
      <c r="AJM128" s="253"/>
      <c r="AJN128" s="253"/>
      <c r="AJO128" s="253"/>
      <c r="AJP128" s="253"/>
      <c r="AJQ128" s="253"/>
      <c r="AJR128" s="253"/>
      <c r="AJS128" s="253"/>
      <c r="AJT128" s="253"/>
      <c r="AJU128" s="253"/>
      <c r="AJV128" s="253"/>
      <c r="AJW128" s="253"/>
      <c r="AJX128" s="253"/>
      <c r="AJY128" s="253"/>
      <c r="AJZ128" s="253"/>
      <c r="AKA128" s="253"/>
      <c r="AKB128" s="253"/>
      <c r="AKC128" s="253"/>
      <c r="AKD128" s="253"/>
      <c r="AKE128" s="253"/>
      <c r="AKF128" s="253"/>
      <c r="AKG128" s="253"/>
      <c r="AKH128" s="253"/>
      <c r="AKI128" s="253"/>
      <c r="AKJ128" s="253"/>
      <c r="AKK128" s="253"/>
      <c r="AKL128" s="253"/>
      <c r="AKM128" s="253"/>
      <c r="AKN128" s="253"/>
      <c r="AKO128" s="253"/>
      <c r="AKP128" s="253"/>
      <c r="AKQ128" s="253"/>
      <c r="AKR128" s="253"/>
      <c r="AKS128" s="253"/>
      <c r="AKT128" s="253"/>
      <c r="AKU128" s="253"/>
      <c r="AKV128" s="253"/>
      <c r="AKW128" s="253"/>
      <c r="AKX128" s="253"/>
      <c r="AKY128" s="253"/>
      <c r="AKZ128" s="253"/>
      <c r="ALA128" s="253"/>
      <c r="ALB128" s="253"/>
      <c r="ALC128" s="253"/>
      <c r="ALD128" s="253"/>
      <c r="ALE128" s="253"/>
      <c r="ALF128" s="253"/>
      <c r="ALG128" s="253"/>
      <c r="ALH128" s="253"/>
      <c r="ALI128" s="253"/>
      <c r="ALJ128" s="253"/>
      <c r="ALK128" s="253"/>
      <c r="ALL128" s="253"/>
      <c r="ALM128" s="253"/>
      <c r="ALN128" s="253"/>
      <c r="ALO128" s="253"/>
      <c r="ALP128" s="253"/>
      <c r="ALQ128" s="253"/>
      <c r="ALR128" s="253"/>
      <c r="ALS128" s="253"/>
      <c r="ALT128" s="253"/>
      <c r="ALU128" s="253"/>
      <c r="ALV128" s="253"/>
      <c r="ALW128" s="253"/>
      <c r="ALX128" s="253"/>
      <c r="ALY128" s="253"/>
      <c r="ALZ128" s="253"/>
      <c r="AMA128" s="253"/>
      <c r="AMB128" s="253"/>
      <c r="AMC128" s="253"/>
      <c r="AMD128" s="253"/>
      <c r="AME128" s="253"/>
      <c r="AMF128" s="253"/>
      <c r="AMG128" s="253"/>
      <c r="AMH128" s="253"/>
      <c r="AMI128" s="253"/>
      <c r="AMJ128" s="253"/>
    </row>
    <row r="129" spans="1:4 16383:16383" ht="11.25">
      <c r="A129" s="300" t="s">
        <v>230</v>
      </c>
      <c r="B129" s="301"/>
      <c r="C129" s="302">
        <f>C125+C126+C128</f>
        <v>0</v>
      </c>
      <c r="D129" s="302">
        <f>D125+D126+D128</f>
        <v>0</v>
      </c>
    </row>
    <row r="130" spans="1:4 16383:16383" ht="11.25">
      <c r="A130" s="303" t="s">
        <v>231</v>
      </c>
      <c r="B130" s="301"/>
      <c r="C130" s="302">
        <f>C10</f>
        <v>0</v>
      </c>
      <c r="D130" s="302">
        <f>D10</f>
        <v>0</v>
      </c>
    </row>
    <row r="131" spans="1:4 16383:16383" ht="11.25">
      <c r="A131" s="269"/>
      <c r="B131" s="289"/>
      <c r="C131" s="299"/>
      <c r="D131" s="299"/>
    </row>
    <row r="132" spans="1:4 16383:16383" ht="11.25">
      <c r="A132" s="298" t="s">
        <v>232</v>
      </c>
      <c r="B132" s="289"/>
      <c r="C132" s="299"/>
      <c r="D132" s="299"/>
    </row>
    <row r="133" spans="1:4 16383:16383" ht="11.25">
      <c r="A133" s="269" t="s">
        <v>2010</v>
      </c>
      <c r="B133" s="299"/>
      <c r="C133" s="299">
        <f>B78+B75-C75-C78+B77-C77+B76-C76</f>
        <v>0</v>
      </c>
      <c r="D133" s="299">
        <f>C78+C75-D75-D78+C77-D77+C76-D76</f>
        <v>0</v>
      </c>
    </row>
    <row r="134" spans="1:4 16383:16383" ht="11.25">
      <c r="A134" s="269" t="s">
        <v>234</v>
      </c>
      <c r="B134" s="299"/>
      <c r="C134" s="299">
        <f>-(C84-B84+C87-B87+C90-B90)</f>
        <v>0</v>
      </c>
      <c r="D134" s="299">
        <f>-(D84-C84+D87-C87+D90-C90)</f>
        <v>0</v>
      </c>
    </row>
    <row r="135" spans="1:4 16383:16383" ht="11.25">
      <c r="A135" s="269" t="s">
        <v>235</v>
      </c>
      <c r="B135" s="299"/>
      <c r="C135" s="299">
        <f>B92-C92</f>
        <v>0</v>
      </c>
      <c r="D135" s="299">
        <f>C92-D92</f>
        <v>0</v>
      </c>
    </row>
    <row r="136" spans="1:4 16383:16383" ht="11.25">
      <c r="A136" s="303" t="s">
        <v>236</v>
      </c>
      <c r="B136" s="304"/>
      <c r="C136" s="302">
        <f>SUM(C133:C135)</f>
        <v>0</v>
      </c>
      <c r="D136" s="302">
        <f>SUM(D133:D135)</f>
        <v>0</v>
      </c>
    </row>
    <row r="137" spans="1:4 16383:16383" ht="11.25">
      <c r="A137" s="269"/>
      <c r="B137" s="289"/>
      <c r="C137" s="299"/>
      <c r="D137" s="299"/>
    </row>
    <row r="138" spans="1:4 16383:16383" ht="11.25">
      <c r="A138" s="298" t="s">
        <v>237</v>
      </c>
      <c r="B138" s="289"/>
      <c r="C138" s="299"/>
      <c r="D138" s="299"/>
    </row>
    <row r="139" spans="1:4 16383:16383" ht="11.25">
      <c r="A139" s="269" t="s">
        <v>238</v>
      </c>
      <c r="B139" s="299"/>
      <c r="C139" s="299">
        <f>C59-B59</f>
        <v>0</v>
      </c>
      <c r="D139" s="299">
        <f>D59-C59</f>
        <v>0</v>
      </c>
    </row>
    <row r="140" spans="1:4 16383:16383" ht="11.25">
      <c r="A140" s="269" t="s">
        <v>239</v>
      </c>
      <c r="B140" s="299"/>
      <c r="C140" s="299">
        <f>C60+C61-B60-B61</f>
        <v>0</v>
      </c>
      <c r="D140" s="299">
        <f>D60+D61-C60-C61</f>
        <v>0</v>
      </c>
    </row>
    <row r="141" spans="1:4 16383:16383" ht="11.25">
      <c r="A141" s="269" t="s">
        <v>241</v>
      </c>
      <c r="B141" s="299"/>
      <c r="C141" s="299">
        <f>(C55-C42)-B55</f>
        <v>0</v>
      </c>
      <c r="D141" s="299">
        <f>(D55-D42)-C55</f>
        <v>0</v>
      </c>
    </row>
    <row r="142" spans="1:4 16383:16383" ht="11.25">
      <c r="A142" s="269" t="s">
        <v>242</v>
      </c>
      <c r="B142" s="299"/>
      <c r="C142" s="299">
        <f>C56-B56</f>
        <v>0</v>
      </c>
      <c r="D142" s="299">
        <f>D56-C56</f>
        <v>0</v>
      </c>
    </row>
    <row r="143" spans="1:4 16383:16383" ht="11.25">
      <c r="A143" s="303" t="s">
        <v>243</v>
      </c>
      <c r="B143" s="304"/>
      <c r="C143" s="302">
        <f>SUM(C139:C142)</f>
        <v>0</v>
      </c>
      <c r="D143" s="302">
        <f>SUM(D139:D142)</f>
        <v>0</v>
      </c>
      <c r="XFC143" s="305"/>
    </row>
    <row r="144" spans="1:4 16383:16383" ht="11.25">
      <c r="A144" s="303" t="s">
        <v>244</v>
      </c>
      <c r="B144" s="304"/>
      <c r="C144" s="302">
        <f>C129+C130+C136+C143</f>
        <v>0</v>
      </c>
      <c r="D144" s="302">
        <f>D129+D130+D136+D143</f>
        <v>0</v>
      </c>
    </row>
    <row r="145" spans="1:1024" s="252" customFormat="1" ht="11.25">
      <c r="A145" s="269"/>
      <c r="B145" s="289"/>
      <c r="C145" s="299"/>
      <c r="D145" s="299"/>
      <c r="F145" s="253"/>
      <c r="G145" s="253"/>
      <c r="H145" s="253"/>
      <c r="I145" s="253"/>
      <c r="J145" s="253"/>
      <c r="K145" s="253"/>
      <c r="L145" s="253"/>
      <c r="M145" s="253"/>
      <c r="N145" s="253"/>
      <c r="O145" s="253"/>
      <c r="P145" s="253"/>
      <c r="Q145" s="253"/>
      <c r="R145" s="253"/>
      <c r="S145" s="253"/>
      <c r="T145" s="253"/>
      <c r="U145" s="253"/>
      <c r="V145" s="253"/>
      <c r="W145" s="253"/>
      <c r="X145" s="253"/>
      <c r="Y145" s="253"/>
      <c r="Z145" s="253"/>
      <c r="AA145" s="253"/>
      <c r="AB145" s="253"/>
      <c r="AC145" s="253"/>
      <c r="AD145" s="253"/>
      <c r="AE145" s="253"/>
      <c r="AF145" s="253"/>
      <c r="AG145" s="253"/>
      <c r="AH145" s="253"/>
      <c r="AI145" s="253"/>
      <c r="AJ145" s="253"/>
      <c r="AK145" s="253"/>
      <c r="AL145" s="253"/>
      <c r="AM145" s="253"/>
      <c r="AN145" s="253"/>
      <c r="AO145" s="253"/>
      <c r="AP145" s="253"/>
      <c r="AQ145" s="253"/>
      <c r="AR145" s="253"/>
      <c r="AS145" s="253"/>
      <c r="AT145" s="253"/>
      <c r="AU145" s="253"/>
      <c r="AV145" s="253"/>
      <c r="AW145" s="253"/>
      <c r="AX145" s="253"/>
      <c r="AY145" s="253"/>
      <c r="AZ145" s="253"/>
      <c r="BA145" s="253"/>
      <c r="BB145" s="253"/>
      <c r="BC145" s="253"/>
      <c r="BD145" s="253"/>
      <c r="BE145" s="253"/>
      <c r="BF145" s="253"/>
      <c r="BG145" s="253"/>
      <c r="BH145" s="253"/>
      <c r="BI145" s="253"/>
      <c r="BJ145" s="253"/>
      <c r="BK145" s="253"/>
      <c r="BL145" s="253"/>
      <c r="BM145" s="253"/>
      <c r="BN145" s="253"/>
      <c r="BO145" s="253"/>
      <c r="BP145" s="253"/>
      <c r="BQ145" s="253"/>
      <c r="BR145" s="253"/>
      <c r="BS145" s="253"/>
      <c r="BT145" s="253"/>
      <c r="BU145" s="253"/>
      <c r="BV145" s="253"/>
      <c r="BW145" s="253"/>
      <c r="BX145" s="253"/>
      <c r="BY145" s="253"/>
      <c r="BZ145" s="253"/>
      <c r="CA145" s="253"/>
      <c r="CB145" s="253"/>
      <c r="CC145" s="253"/>
      <c r="CD145" s="253"/>
      <c r="CE145" s="253"/>
      <c r="CF145" s="253"/>
      <c r="CG145" s="253"/>
      <c r="CH145" s="253"/>
      <c r="CI145" s="253"/>
      <c r="CJ145" s="253"/>
      <c r="CK145" s="253"/>
      <c r="CL145" s="253"/>
      <c r="CM145" s="253"/>
      <c r="CN145" s="253"/>
      <c r="CO145" s="253"/>
      <c r="CP145" s="253"/>
      <c r="CQ145" s="253"/>
      <c r="CR145" s="253"/>
      <c r="CS145" s="253"/>
      <c r="CT145" s="253"/>
      <c r="CU145" s="253"/>
      <c r="CV145" s="253"/>
      <c r="CW145" s="253"/>
      <c r="CX145" s="253"/>
      <c r="CY145" s="253"/>
      <c r="CZ145" s="253"/>
      <c r="DA145" s="253"/>
      <c r="DB145" s="253"/>
      <c r="DC145" s="253"/>
      <c r="DD145" s="253"/>
      <c r="DE145" s="253"/>
      <c r="DF145" s="253"/>
      <c r="DG145" s="253"/>
      <c r="DH145" s="253"/>
      <c r="DI145" s="253"/>
      <c r="DJ145" s="253"/>
      <c r="DK145" s="253"/>
      <c r="DL145" s="253"/>
      <c r="DM145" s="253"/>
      <c r="DN145" s="253"/>
      <c r="DO145" s="253"/>
      <c r="DP145" s="253"/>
      <c r="DQ145" s="253"/>
      <c r="DR145" s="253"/>
      <c r="DS145" s="253"/>
      <c r="DT145" s="253"/>
      <c r="DU145" s="253"/>
      <c r="DV145" s="253"/>
      <c r="DW145" s="253"/>
      <c r="DX145" s="253"/>
      <c r="DY145" s="253"/>
      <c r="DZ145" s="253"/>
      <c r="EA145" s="253"/>
      <c r="EB145" s="253"/>
      <c r="EC145" s="253"/>
      <c r="ED145" s="253"/>
      <c r="EE145" s="253"/>
      <c r="EF145" s="253"/>
      <c r="EG145" s="253"/>
      <c r="EH145" s="253"/>
      <c r="EI145" s="253"/>
      <c r="EJ145" s="253"/>
      <c r="EK145" s="253"/>
      <c r="EL145" s="253"/>
      <c r="EM145" s="253"/>
      <c r="EN145" s="253"/>
      <c r="EO145" s="253"/>
      <c r="EP145" s="253"/>
      <c r="EQ145" s="253"/>
      <c r="ER145" s="253"/>
      <c r="ES145" s="253"/>
      <c r="ET145" s="253"/>
      <c r="EU145" s="253"/>
      <c r="EV145" s="253"/>
      <c r="EW145" s="253"/>
      <c r="EX145" s="253"/>
      <c r="EY145" s="253"/>
      <c r="EZ145" s="253"/>
      <c r="FA145" s="253"/>
      <c r="FB145" s="253"/>
      <c r="FC145" s="253"/>
      <c r="FD145" s="253"/>
      <c r="FE145" s="253"/>
      <c r="FF145" s="253"/>
      <c r="FG145" s="253"/>
      <c r="FH145" s="253"/>
      <c r="FI145" s="253"/>
      <c r="FJ145" s="253"/>
      <c r="FK145" s="253"/>
      <c r="FL145" s="253"/>
      <c r="FM145" s="253"/>
      <c r="FN145" s="253"/>
      <c r="FO145" s="253"/>
      <c r="FP145" s="253"/>
      <c r="FQ145" s="253"/>
      <c r="FR145" s="253"/>
      <c r="FS145" s="253"/>
      <c r="FT145" s="253"/>
      <c r="FU145" s="253"/>
      <c r="FV145" s="253"/>
      <c r="FW145" s="253"/>
      <c r="FX145" s="253"/>
      <c r="FY145" s="253"/>
      <c r="FZ145" s="253"/>
      <c r="GA145" s="253"/>
      <c r="GB145" s="253"/>
      <c r="GC145" s="253"/>
      <c r="GD145" s="253"/>
      <c r="GE145" s="253"/>
      <c r="GF145" s="253"/>
      <c r="GG145" s="253"/>
      <c r="GH145" s="253"/>
      <c r="GI145" s="253"/>
      <c r="GJ145" s="253"/>
      <c r="GK145" s="253"/>
      <c r="GL145" s="253"/>
      <c r="GM145" s="253"/>
      <c r="GN145" s="253"/>
      <c r="GO145" s="253"/>
      <c r="GP145" s="253"/>
      <c r="GQ145" s="253"/>
      <c r="GR145" s="253"/>
      <c r="GS145" s="253"/>
      <c r="GT145" s="253"/>
      <c r="GU145" s="253"/>
      <c r="GV145" s="253"/>
      <c r="GW145" s="253"/>
      <c r="GX145" s="253"/>
      <c r="GY145" s="253"/>
      <c r="GZ145" s="253"/>
      <c r="HA145" s="253"/>
      <c r="HB145" s="253"/>
      <c r="HC145" s="253"/>
      <c r="HD145" s="253"/>
      <c r="HE145" s="253"/>
      <c r="HF145" s="253"/>
      <c r="HG145" s="253"/>
      <c r="HH145" s="253"/>
      <c r="HI145" s="253"/>
      <c r="HJ145" s="253"/>
      <c r="HK145" s="253"/>
      <c r="HL145" s="253"/>
      <c r="HM145" s="253"/>
      <c r="HN145" s="253"/>
      <c r="HO145" s="253"/>
      <c r="HP145" s="253"/>
      <c r="HQ145" s="253"/>
      <c r="HR145" s="253"/>
      <c r="HS145" s="253"/>
      <c r="HT145" s="253"/>
      <c r="HU145" s="253"/>
      <c r="HV145" s="253"/>
      <c r="HW145" s="253"/>
      <c r="HX145" s="253"/>
      <c r="HY145" s="253"/>
      <c r="HZ145" s="253"/>
      <c r="IA145" s="253"/>
      <c r="IB145" s="253"/>
      <c r="IC145" s="253"/>
      <c r="ID145" s="253"/>
      <c r="IE145" s="253"/>
      <c r="IF145" s="253"/>
      <c r="IG145" s="253"/>
      <c r="IH145" s="253"/>
      <c r="II145" s="253"/>
      <c r="IJ145" s="253"/>
      <c r="IK145" s="253"/>
      <c r="IL145" s="253"/>
      <c r="IM145" s="253"/>
      <c r="IN145" s="253"/>
      <c r="IO145" s="253"/>
      <c r="IP145" s="253"/>
      <c r="IQ145" s="253"/>
      <c r="IR145" s="253"/>
      <c r="IS145" s="253"/>
      <c r="IT145" s="253"/>
      <c r="IU145" s="253"/>
      <c r="IV145" s="253"/>
      <c r="IW145" s="253"/>
      <c r="IX145" s="253"/>
      <c r="IY145" s="253"/>
      <c r="IZ145" s="253"/>
      <c r="JA145" s="253"/>
      <c r="JB145" s="253"/>
      <c r="JC145" s="253"/>
      <c r="JD145" s="253"/>
      <c r="JE145" s="253"/>
      <c r="JF145" s="253"/>
      <c r="JG145" s="253"/>
      <c r="JH145" s="253"/>
      <c r="JI145" s="253"/>
      <c r="JJ145" s="253"/>
      <c r="JK145" s="253"/>
      <c r="JL145" s="253"/>
      <c r="JM145" s="253"/>
      <c r="JN145" s="253"/>
      <c r="JO145" s="253"/>
      <c r="JP145" s="253"/>
      <c r="JQ145" s="253"/>
      <c r="JR145" s="253"/>
      <c r="JS145" s="253"/>
      <c r="JT145" s="253"/>
      <c r="JU145" s="253"/>
      <c r="JV145" s="253"/>
      <c r="JW145" s="253"/>
      <c r="JX145" s="253"/>
      <c r="JY145" s="253"/>
      <c r="JZ145" s="253"/>
      <c r="KA145" s="253"/>
      <c r="KB145" s="253"/>
      <c r="KC145" s="253"/>
      <c r="KD145" s="253"/>
      <c r="KE145" s="253"/>
      <c r="KF145" s="253"/>
      <c r="KG145" s="253"/>
      <c r="KH145" s="253"/>
      <c r="KI145" s="253"/>
      <c r="KJ145" s="253"/>
      <c r="KK145" s="253"/>
      <c r="KL145" s="253"/>
      <c r="KM145" s="253"/>
      <c r="KN145" s="253"/>
      <c r="KO145" s="253"/>
      <c r="KP145" s="253"/>
      <c r="KQ145" s="253"/>
      <c r="KR145" s="253"/>
      <c r="KS145" s="253"/>
      <c r="KT145" s="253"/>
      <c r="KU145" s="253"/>
      <c r="KV145" s="253"/>
      <c r="KW145" s="253"/>
      <c r="KX145" s="253"/>
      <c r="KY145" s="253"/>
      <c r="KZ145" s="253"/>
      <c r="LA145" s="253"/>
      <c r="LB145" s="253"/>
      <c r="LC145" s="253"/>
      <c r="LD145" s="253"/>
      <c r="LE145" s="253"/>
      <c r="LF145" s="253"/>
      <c r="LG145" s="253"/>
      <c r="LH145" s="253"/>
      <c r="LI145" s="253"/>
      <c r="LJ145" s="253"/>
      <c r="LK145" s="253"/>
      <c r="LL145" s="253"/>
      <c r="LM145" s="253"/>
      <c r="LN145" s="253"/>
      <c r="LO145" s="253"/>
      <c r="LP145" s="253"/>
      <c r="LQ145" s="253"/>
      <c r="LR145" s="253"/>
      <c r="LS145" s="253"/>
      <c r="LT145" s="253"/>
      <c r="LU145" s="253"/>
      <c r="LV145" s="253"/>
      <c r="LW145" s="253"/>
      <c r="LX145" s="253"/>
      <c r="LY145" s="253"/>
      <c r="LZ145" s="253"/>
      <c r="MA145" s="253"/>
      <c r="MB145" s="253"/>
      <c r="MC145" s="253"/>
      <c r="MD145" s="253"/>
      <c r="ME145" s="253"/>
      <c r="MF145" s="253"/>
      <c r="MG145" s="253"/>
      <c r="MH145" s="253"/>
      <c r="MI145" s="253"/>
      <c r="MJ145" s="253"/>
      <c r="MK145" s="253"/>
      <c r="ML145" s="253"/>
      <c r="MM145" s="253"/>
      <c r="MN145" s="253"/>
      <c r="MO145" s="253"/>
      <c r="MP145" s="253"/>
      <c r="MQ145" s="253"/>
      <c r="MR145" s="253"/>
      <c r="MS145" s="253"/>
      <c r="MT145" s="253"/>
      <c r="MU145" s="253"/>
      <c r="MV145" s="253"/>
      <c r="MW145" s="253"/>
      <c r="MX145" s="253"/>
      <c r="MY145" s="253"/>
      <c r="MZ145" s="253"/>
      <c r="NA145" s="253"/>
      <c r="NB145" s="253"/>
      <c r="NC145" s="253"/>
      <c r="ND145" s="253"/>
      <c r="NE145" s="253"/>
      <c r="NF145" s="253"/>
      <c r="NG145" s="253"/>
      <c r="NH145" s="253"/>
      <c r="NI145" s="253"/>
      <c r="NJ145" s="253"/>
      <c r="NK145" s="253"/>
      <c r="NL145" s="253"/>
      <c r="NM145" s="253"/>
      <c r="NN145" s="253"/>
      <c r="NO145" s="253"/>
      <c r="NP145" s="253"/>
      <c r="NQ145" s="253"/>
      <c r="NR145" s="253"/>
      <c r="NS145" s="253"/>
      <c r="NT145" s="253"/>
      <c r="NU145" s="253"/>
      <c r="NV145" s="253"/>
      <c r="NW145" s="253"/>
      <c r="NX145" s="253"/>
      <c r="NY145" s="253"/>
      <c r="NZ145" s="253"/>
      <c r="OA145" s="253"/>
      <c r="OB145" s="253"/>
      <c r="OC145" s="253"/>
      <c r="OD145" s="253"/>
      <c r="OE145" s="253"/>
      <c r="OF145" s="253"/>
      <c r="OG145" s="253"/>
      <c r="OH145" s="253"/>
      <c r="OI145" s="253"/>
      <c r="OJ145" s="253"/>
      <c r="OK145" s="253"/>
      <c r="OL145" s="253"/>
      <c r="OM145" s="253"/>
      <c r="ON145" s="253"/>
      <c r="OO145" s="253"/>
      <c r="OP145" s="253"/>
      <c r="OQ145" s="253"/>
      <c r="OR145" s="253"/>
      <c r="OS145" s="253"/>
      <c r="OT145" s="253"/>
      <c r="OU145" s="253"/>
      <c r="OV145" s="253"/>
      <c r="OW145" s="253"/>
      <c r="OX145" s="253"/>
      <c r="OY145" s="253"/>
      <c r="OZ145" s="253"/>
      <c r="PA145" s="253"/>
      <c r="PB145" s="253"/>
      <c r="PC145" s="253"/>
      <c r="PD145" s="253"/>
      <c r="PE145" s="253"/>
      <c r="PF145" s="253"/>
      <c r="PG145" s="253"/>
      <c r="PH145" s="253"/>
      <c r="PI145" s="253"/>
      <c r="PJ145" s="253"/>
      <c r="PK145" s="253"/>
      <c r="PL145" s="253"/>
      <c r="PM145" s="253"/>
      <c r="PN145" s="253"/>
      <c r="PO145" s="253"/>
      <c r="PP145" s="253"/>
      <c r="PQ145" s="253"/>
      <c r="PR145" s="253"/>
      <c r="PS145" s="253"/>
      <c r="PT145" s="253"/>
      <c r="PU145" s="253"/>
      <c r="PV145" s="253"/>
      <c r="PW145" s="253"/>
      <c r="PX145" s="253"/>
      <c r="PY145" s="253"/>
      <c r="PZ145" s="253"/>
      <c r="QA145" s="253"/>
      <c r="QB145" s="253"/>
      <c r="QC145" s="253"/>
      <c r="QD145" s="253"/>
      <c r="QE145" s="253"/>
      <c r="QF145" s="253"/>
      <c r="QG145" s="253"/>
      <c r="QH145" s="253"/>
      <c r="QI145" s="253"/>
      <c r="QJ145" s="253"/>
      <c r="QK145" s="253"/>
      <c r="QL145" s="253"/>
      <c r="QM145" s="253"/>
      <c r="QN145" s="253"/>
      <c r="QO145" s="253"/>
      <c r="QP145" s="253"/>
      <c r="QQ145" s="253"/>
      <c r="QR145" s="253"/>
      <c r="QS145" s="253"/>
      <c r="QT145" s="253"/>
      <c r="QU145" s="253"/>
      <c r="QV145" s="253"/>
      <c r="QW145" s="253"/>
      <c r="QX145" s="253"/>
      <c r="QY145" s="253"/>
      <c r="QZ145" s="253"/>
      <c r="RA145" s="253"/>
      <c r="RB145" s="253"/>
      <c r="RC145" s="253"/>
      <c r="RD145" s="253"/>
      <c r="RE145" s="253"/>
      <c r="RF145" s="253"/>
      <c r="RG145" s="253"/>
      <c r="RH145" s="253"/>
      <c r="RI145" s="253"/>
      <c r="RJ145" s="253"/>
      <c r="RK145" s="253"/>
      <c r="RL145" s="253"/>
      <c r="RM145" s="253"/>
      <c r="RN145" s="253"/>
      <c r="RO145" s="253"/>
      <c r="RP145" s="253"/>
      <c r="RQ145" s="253"/>
      <c r="RR145" s="253"/>
      <c r="RS145" s="253"/>
      <c r="RT145" s="253"/>
      <c r="RU145" s="253"/>
      <c r="RV145" s="253"/>
      <c r="RW145" s="253"/>
      <c r="RX145" s="253"/>
      <c r="RY145" s="253"/>
      <c r="RZ145" s="253"/>
      <c r="SA145" s="253"/>
      <c r="SB145" s="253"/>
      <c r="SC145" s="253"/>
      <c r="SD145" s="253"/>
      <c r="SE145" s="253"/>
      <c r="SF145" s="253"/>
      <c r="SG145" s="253"/>
      <c r="SH145" s="253"/>
      <c r="SI145" s="253"/>
      <c r="SJ145" s="253"/>
      <c r="SK145" s="253"/>
      <c r="SL145" s="253"/>
      <c r="SM145" s="253"/>
      <c r="SN145" s="253"/>
      <c r="SO145" s="253"/>
      <c r="SP145" s="253"/>
      <c r="SQ145" s="253"/>
      <c r="SR145" s="253"/>
      <c r="SS145" s="253"/>
      <c r="ST145" s="253"/>
      <c r="SU145" s="253"/>
      <c r="SV145" s="253"/>
      <c r="SW145" s="253"/>
      <c r="SX145" s="253"/>
      <c r="SY145" s="253"/>
      <c r="SZ145" s="253"/>
      <c r="TA145" s="253"/>
      <c r="TB145" s="253"/>
      <c r="TC145" s="253"/>
      <c r="TD145" s="253"/>
      <c r="TE145" s="253"/>
      <c r="TF145" s="253"/>
      <c r="TG145" s="253"/>
      <c r="TH145" s="253"/>
      <c r="TI145" s="253"/>
      <c r="TJ145" s="253"/>
      <c r="TK145" s="253"/>
      <c r="TL145" s="253"/>
      <c r="TM145" s="253"/>
      <c r="TN145" s="253"/>
      <c r="TO145" s="253"/>
      <c r="TP145" s="253"/>
      <c r="TQ145" s="253"/>
      <c r="TR145" s="253"/>
      <c r="TS145" s="253"/>
      <c r="TT145" s="253"/>
      <c r="TU145" s="253"/>
      <c r="TV145" s="253"/>
      <c r="TW145" s="253"/>
      <c r="TX145" s="253"/>
      <c r="TY145" s="253"/>
      <c r="TZ145" s="253"/>
      <c r="UA145" s="253"/>
      <c r="UB145" s="253"/>
      <c r="UC145" s="253"/>
      <c r="UD145" s="253"/>
      <c r="UE145" s="253"/>
      <c r="UF145" s="253"/>
      <c r="UG145" s="253"/>
      <c r="UH145" s="253"/>
      <c r="UI145" s="253"/>
      <c r="UJ145" s="253"/>
      <c r="UK145" s="253"/>
      <c r="UL145" s="253"/>
      <c r="UM145" s="253"/>
      <c r="UN145" s="253"/>
      <c r="UO145" s="253"/>
      <c r="UP145" s="253"/>
      <c r="UQ145" s="253"/>
      <c r="UR145" s="253"/>
      <c r="US145" s="253"/>
      <c r="UT145" s="253"/>
      <c r="UU145" s="253"/>
      <c r="UV145" s="253"/>
      <c r="UW145" s="253"/>
      <c r="UX145" s="253"/>
      <c r="UY145" s="253"/>
      <c r="UZ145" s="253"/>
      <c r="VA145" s="253"/>
      <c r="VB145" s="253"/>
      <c r="VC145" s="253"/>
      <c r="VD145" s="253"/>
      <c r="VE145" s="253"/>
      <c r="VF145" s="253"/>
      <c r="VG145" s="253"/>
      <c r="VH145" s="253"/>
      <c r="VI145" s="253"/>
      <c r="VJ145" s="253"/>
      <c r="VK145" s="253"/>
      <c r="VL145" s="253"/>
      <c r="VM145" s="253"/>
      <c r="VN145" s="253"/>
      <c r="VO145" s="253"/>
      <c r="VP145" s="253"/>
      <c r="VQ145" s="253"/>
      <c r="VR145" s="253"/>
      <c r="VS145" s="253"/>
      <c r="VT145" s="253"/>
      <c r="VU145" s="253"/>
      <c r="VV145" s="253"/>
      <c r="VW145" s="253"/>
      <c r="VX145" s="253"/>
      <c r="VY145" s="253"/>
      <c r="VZ145" s="253"/>
      <c r="WA145" s="253"/>
      <c r="WB145" s="253"/>
      <c r="WC145" s="253"/>
      <c r="WD145" s="253"/>
      <c r="WE145" s="253"/>
      <c r="WF145" s="253"/>
      <c r="WG145" s="253"/>
      <c r="WH145" s="253"/>
      <c r="WI145" s="253"/>
      <c r="WJ145" s="253"/>
      <c r="WK145" s="253"/>
      <c r="WL145" s="253"/>
      <c r="WM145" s="253"/>
      <c r="WN145" s="253"/>
      <c r="WO145" s="253"/>
      <c r="WP145" s="253"/>
      <c r="WQ145" s="253"/>
      <c r="WR145" s="253"/>
      <c r="WS145" s="253"/>
      <c r="WT145" s="253"/>
      <c r="WU145" s="253"/>
      <c r="WV145" s="253"/>
      <c r="WW145" s="253"/>
      <c r="WX145" s="253"/>
      <c r="WY145" s="253"/>
      <c r="WZ145" s="253"/>
      <c r="XA145" s="253"/>
      <c r="XB145" s="253"/>
      <c r="XC145" s="253"/>
      <c r="XD145" s="253"/>
      <c r="XE145" s="253"/>
      <c r="XF145" s="253"/>
      <c r="XG145" s="253"/>
      <c r="XH145" s="253"/>
      <c r="XI145" s="253"/>
      <c r="XJ145" s="253"/>
      <c r="XK145" s="253"/>
      <c r="XL145" s="253"/>
      <c r="XM145" s="253"/>
      <c r="XN145" s="253"/>
      <c r="XO145" s="253"/>
      <c r="XP145" s="253"/>
      <c r="XQ145" s="253"/>
      <c r="XR145" s="253"/>
      <c r="XS145" s="253"/>
      <c r="XT145" s="253"/>
      <c r="XU145" s="253"/>
      <c r="XV145" s="253"/>
      <c r="XW145" s="253"/>
      <c r="XX145" s="253"/>
      <c r="XY145" s="253"/>
      <c r="XZ145" s="253"/>
      <c r="YA145" s="253"/>
      <c r="YB145" s="253"/>
      <c r="YC145" s="253"/>
      <c r="YD145" s="253"/>
      <c r="YE145" s="253"/>
      <c r="YF145" s="253"/>
      <c r="YG145" s="253"/>
      <c r="YH145" s="253"/>
      <c r="YI145" s="253"/>
      <c r="YJ145" s="253"/>
      <c r="YK145" s="253"/>
      <c r="YL145" s="253"/>
      <c r="YM145" s="253"/>
      <c r="YN145" s="253"/>
      <c r="YO145" s="253"/>
      <c r="YP145" s="253"/>
      <c r="YQ145" s="253"/>
      <c r="YR145" s="253"/>
      <c r="YS145" s="253"/>
      <c r="YT145" s="253"/>
      <c r="YU145" s="253"/>
      <c r="YV145" s="253"/>
      <c r="YW145" s="253"/>
      <c r="YX145" s="253"/>
      <c r="YY145" s="253"/>
      <c r="YZ145" s="253"/>
      <c r="ZA145" s="253"/>
      <c r="ZB145" s="253"/>
      <c r="ZC145" s="253"/>
      <c r="ZD145" s="253"/>
      <c r="ZE145" s="253"/>
      <c r="ZF145" s="253"/>
      <c r="ZG145" s="253"/>
      <c r="ZH145" s="253"/>
      <c r="ZI145" s="253"/>
      <c r="ZJ145" s="253"/>
      <c r="ZK145" s="253"/>
      <c r="ZL145" s="253"/>
      <c r="ZM145" s="253"/>
      <c r="ZN145" s="253"/>
      <c r="ZO145" s="253"/>
      <c r="ZP145" s="253"/>
      <c r="ZQ145" s="253"/>
      <c r="ZR145" s="253"/>
      <c r="ZS145" s="253"/>
      <c r="ZT145" s="253"/>
      <c r="ZU145" s="253"/>
      <c r="ZV145" s="253"/>
      <c r="ZW145" s="253"/>
      <c r="ZX145" s="253"/>
      <c r="ZY145" s="253"/>
      <c r="ZZ145" s="253"/>
      <c r="AAA145" s="253"/>
      <c r="AAB145" s="253"/>
      <c r="AAC145" s="253"/>
      <c r="AAD145" s="253"/>
      <c r="AAE145" s="253"/>
      <c r="AAF145" s="253"/>
      <c r="AAG145" s="253"/>
      <c r="AAH145" s="253"/>
      <c r="AAI145" s="253"/>
      <c r="AAJ145" s="253"/>
      <c r="AAK145" s="253"/>
      <c r="AAL145" s="253"/>
      <c r="AAM145" s="253"/>
      <c r="AAN145" s="253"/>
      <c r="AAO145" s="253"/>
      <c r="AAP145" s="253"/>
      <c r="AAQ145" s="253"/>
      <c r="AAR145" s="253"/>
      <c r="AAS145" s="253"/>
      <c r="AAT145" s="253"/>
      <c r="AAU145" s="253"/>
      <c r="AAV145" s="253"/>
      <c r="AAW145" s="253"/>
      <c r="AAX145" s="253"/>
      <c r="AAY145" s="253"/>
      <c r="AAZ145" s="253"/>
      <c r="ABA145" s="253"/>
      <c r="ABB145" s="253"/>
      <c r="ABC145" s="253"/>
      <c r="ABD145" s="253"/>
      <c r="ABE145" s="253"/>
      <c r="ABF145" s="253"/>
      <c r="ABG145" s="253"/>
      <c r="ABH145" s="253"/>
      <c r="ABI145" s="253"/>
      <c r="ABJ145" s="253"/>
      <c r="ABK145" s="253"/>
      <c r="ABL145" s="253"/>
      <c r="ABM145" s="253"/>
      <c r="ABN145" s="253"/>
      <c r="ABO145" s="253"/>
      <c r="ABP145" s="253"/>
      <c r="ABQ145" s="253"/>
      <c r="ABR145" s="253"/>
      <c r="ABS145" s="253"/>
      <c r="ABT145" s="253"/>
      <c r="ABU145" s="253"/>
      <c r="ABV145" s="253"/>
      <c r="ABW145" s="253"/>
      <c r="ABX145" s="253"/>
      <c r="ABY145" s="253"/>
      <c r="ABZ145" s="253"/>
      <c r="ACA145" s="253"/>
      <c r="ACB145" s="253"/>
      <c r="ACC145" s="253"/>
      <c r="ACD145" s="253"/>
      <c r="ACE145" s="253"/>
      <c r="ACF145" s="253"/>
      <c r="ACG145" s="253"/>
      <c r="ACH145" s="253"/>
      <c r="ACI145" s="253"/>
      <c r="ACJ145" s="253"/>
      <c r="ACK145" s="253"/>
      <c r="ACL145" s="253"/>
      <c r="ACM145" s="253"/>
      <c r="ACN145" s="253"/>
      <c r="ACO145" s="253"/>
      <c r="ACP145" s="253"/>
      <c r="ACQ145" s="253"/>
      <c r="ACR145" s="253"/>
      <c r="ACS145" s="253"/>
      <c r="ACT145" s="253"/>
      <c r="ACU145" s="253"/>
      <c r="ACV145" s="253"/>
      <c r="ACW145" s="253"/>
      <c r="ACX145" s="253"/>
      <c r="ACY145" s="253"/>
      <c r="ACZ145" s="253"/>
      <c r="ADA145" s="253"/>
      <c r="ADB145" s="253"/>
      <c r="ADC145" s="253"/>
      <c r="ADD145" s="253"/>
      <c r="ADE145" s="253"/>
      <c r="ADF145" s="253"/>
      <c r="ADG145" s="253"/>
      <c r="ADH145" s="253"/>
      <c r="ADI145" s="253"/>
      <c r="ADJ145" s="253"/>
      <c r="ADK145" s="253"/>
      <c r="ADL145" s="253"/>
      <c r="ADM145" s="253"/>
      <c r="ADN145" s="253"/>
      <c r="ADO145" s="253"/>
      <c r="ADP145" s="253"/>
      <c r="ADQ145" s="253"/>
      <c r="ADR145" s="253"/>
      <c r="ADS145" s="253"/>
      <c r="ADT145" s="253"/>
      <c r="ADU145" s="253"/>
      <c r="ADV145" s="253"/>
      <c r="ADW145" s="253"/>
      <c r="ADX145" s="253"/>
      <c r="ADY145" s="253"/>
      <c r="ADZ145" s="253"/>
      <c r="AEA145" s="253"/>
      <c r="AEB145" s="253"/>
      <c r="AEC145" s="253"/>
      <c r="AED145" s="253"/>
      <c r="AEE145" s="253"/>
      <c r="AEF145" s="253"/>
      <c r="AEG145" s="253"/>
      <c r="AEH145" s="253"/>
      <c r="AEI145" s="253"/>
      <c r="AEJ145" s="253"/>
      <c r="AEK145" s="253"/>
      <c r="AEL145" s="253"/>
      <c r="AEM145" s="253"/>
      <c r="AEN145" s="253"/>
      <c r="AEO145" s="253"/>
      <c r="AEP145" s="253"/>
      <c r="AEQ145" s="253"/>
      <c r="AER145" s="253"/>
      <c r="AES145" s="253"/>
      <c r="AET145" s="253"/>
      <c r="AEU145" s="253"/>
      <c r="AEV145" s="253"/>
      <c r="AEW145" s="253"/>
      <c r="AEX145" s="253"/>
      <c r="AEY145" s="253"/>
      <c r="AEZ145" s="253"/>
      <c r="AFA145" s="253"/>
      <c r="AFB145" s="253"/>
      <c r="AFC145" s="253"/>
      <c r="AFD145" s="253"/>
      <c r="AFE145" s="253"/>
      <c r="AFF145" s="253"/>
      <c r="AFG145" s="253"/>
      <c r="AFH145" s="253"/>
      <c r="AFI145" s="253"/>
      <c r="AFJ145" s="253"/>
      <c r="AFK145" s="253"/>
      <c r="AFL145" s="253"/>
      <c r="AFM145" s="253"/>
      <c r="AFN145" s="253"/>
      <c r="AFO145" s="253"/>
      <c r="AFP145" s="253"/>
      <c r="AFQ145" s="253"/>
      <c r="AFR145" s="253"/>
      <c r="AFS145" s="253"/>
      <c r="AFT145" s="253"/>
      <c r="AFU145" s="253"/>
      <c r="AFV145" s="253"/>
      <c r="AFW145" s="253"/>
      <c r="AFX145" s="253"/>
      <c r="AFY145" s="253"/>
      <c r="AFZ145" s="253"/>
      <c r="AGA145" s="253"/>
      <c r="AGB145" s="253"/>
      <c r="AGC145" s="253"/>
      <c r="AGD145" s="253"/>
      <c r="AGE145" s="253"/>
      <c r="AGF145" s="253"/>
      <c r="AGG145" s="253"/>
      <c r="AGH145" s="253"/>
      <c r="AGI145" s="253"/>
      <c r="AGJ145" s="253"/>
      <c r="AGK145" s="253"/>
      <c r="AGL145" s="253"/>
      <c r="AGM145" s="253"/>
      <c r="AGN145" s="253"/>
      <c r="AGO145" s="253"/>
      <c r="AGP145" s="253"/>
      <c r="AGQ145" s="253"/>
      <c r="AGR145" s="253"/>
      <c r="AGS145" s="253"/>
      <c r="AGT145" s="253"/>
      <c r="AGU145" s="253"/>
      <c r="AGV145" s="253"/>
      <c r="AGW145" s="253"/>
      <c r="AGX145" s="253"/>
      <c r="AGY145" s="253"/>
      <c r="AGZ145" s="253"/>
      <c r="AHA145" s="253"/>
      <c r="AHB145" s="253"/>
      <c r="AHC145" s="253"/>
      <c r="AHD145" s="253"/>
      <c r="AHE145" s="253"/>
      <c r="AHF145" s="253"/>
      <c r="AHG145" s="253"/>
      <c r="AHH145" s="253"/>
      <c r="AHI145" s="253"/>
      <c r="AHJ145" s="253"/>
      <c r="AHK145" s="253"/>
      <c r="AHL145" s="253"/>
      <c r="AHM145" s="253"/>
      <c r="AHN145" s="253"/>
      <c r="AHO145" s="253"/>
      <c r="AHP145" s="253"/>
      <c r="AHQ145" s="253"/>
      <c r="AHR145" s="253"/>
      <c r="AHS145" s="253"/>
      <c r="AHT145" s="253"/>
      <c r="AHU145" s="253"/>
      <c r="AHV145" s="253"/>
      <c r="AHW145" s="253"/>
      <c r="AHX145" s="253"/>
      <c r="AHY145" s="253"/>
      <c r="AHZ145" s="253"/>
      <c r="AIA145" s="253"/>
      <c r="AIB145" s="253"/>
      <c r="AIC145" s="253"/>
      <c r="AID145" s="253"/>
      <c r="AIE145" s="253"/>
      <c r="AIF145" s="253"/>
      <c r="AIG145" s="253"/>
      <c r="AIH145" s="253"/>
      <c r="AII145" s="253"/>
      <c r="AIJ145" s="253"/>
      <c r="AIK145" s="253"/>
      <c r="AIL145" s="253"/>
      <c r="AIM145" s="253"/>
      <c r="AIN145" s="253"/>
      <c r="AIO145" s="253"/>
      <c r="AIP145" s="253"/>
      <c r="AIQ145" s="253"/>
      <c r="AIR145" s="253"/>
      <c r="AIS145" s="253"/>
      <c r="AIT145" s="253"/>
      <c r="AIU145" s="253"/>
      <c r="AIV145" s="253"/>
      <c r="AIW145" s="253"/>
      <c r="AIX145" s="253"/>
      <c r="AIY145" s="253"/>
      <c r="AIZ145" s="253"/>
      <c r="AJA145" s="253"/>
      <c r="AJB145" s="253"/>
      <c r="AJC145" s="253"/>
      <c r="AJD145" s="253"/>
      <c r="AJE145" s="253"/>
      <c r="AJF145" s="253"/>
      <c r="AJG145" s="253"/>
      <c r="AJH145" s="253"/>
      <c r="AJI145" s="253"/>
      <c r="AJJ145" s="253"/>
      <c r="AJK145" s="253"/>
      <c r="AJL145" s="253"/>
      <c r="AJM145" s="253"/>
      <c r="AJN145" s="253"/>
      <c r="AJO145" s="253"/>
      <c r="AJP145" s="253"/>
      <c r="AJQ145" s="253"/>
      <c r="AJR145" s="253"/>
      <c r="AJS145" s="253"/>
      <c r="AJT145" s="253"/>
      <c r="AJU145" s="253"/>
      <c r="AJV145" s="253"/>
      <c r="AJW145" s="253"/>
      <c r="AJX145" s="253"/>
      <c r="AJY145" s="253"/>
      <c r="AJZ145" s="253"/>
      <c r="AKA145" s="253"/>
      <c r="AKB145" s="253"/>
      <c r="AKC145" s="253"/>
      <c r="AKD145" s="253"/>
      <c r="AKE145" s="253"/>
      <c r="AKF145" s="253"/>
      <c r="AKG145" s="253"/>
      <c r="AKH145" s="253"/>
      <c r="AKI145" s="253"/>
      <c r="AKJ145" s="253"/>
      <c r="AKK145" s="253"/>
      <c r="AKL145" s="253"/>
      <c r="AKM145" s="253"/>
      <c r="AKN145" s="253"/>
      <c r="AKO145" s="253"/>
      <c r="AKP145" s="253"/>
      <c r="AKQ145" s="253"/>
      <c r="AKR145" s="253"/>
      <c r="AKS145" s="253"/>
      <c r="AKT145" s="253"/>
      <c r="AKU145" s="253"/>
      <c r="AKV145" s="253"/>
      <c r="AKW145" s="253"/>
      <c r="AKX145" s="253"/>
      <c r="AKY145" s="253"/>
      <c r="AKZ145" s="253"/>
      <c r="ALA145" s="253"/>
      <c r="ALB145" s="253"/>
      <c r="ALC145" s="253"/>
      <c r="ALD145" s="253"/>
      <c r="ALE145" s="253"/>
      <c r="ALF145" s="253"/>
      <c r="ALG145" s="253"/>
      <c r="ALH145" s="253"/>
      <c r="ALI145" s="253"/>
      <c r="ALJ145" s="253"/>
      <c r="ALK145" s="253"/>
      <c r="ALL145" s="253"/>
      <c r="ALM145" s="253"/>
      <c r="ALN145" s="253"/>
      <c r="ALO145" s="253"/>
      <c r="ALP145" s="253"/>
      <c r="ALQ145" s="253"/>
      <c r="ALR145" s="253"/>
      <c r="ALS145" s="253"/>
      <c r="ALT145" s="253"/>
      <c r="ALU145" s="253"/>
      <c r="ALV145" s="253"/>
      <c r="ALW145" s="253"/>
      <c r="ALX145" s="253"/>
      <c r="ALY145" s="253"/>
      <c r="ALZ145" s="253"/>
      <c r="AMA145" s="253"/>
      <c r="AMB145" s="253"/>
      <c r="AMC145" s="253"/>
      <c r="AMD145" s="253"/>
      <c r="AME145" s="253"/>
      <c r="AMF145" s="253"/>
      <c r="AMG145" s="253"/>
      <c r="AMH145" s="253"/>
      <c r="AMI145" s="253"/>
      <c r="AMJ145" s="253"/>
    </row>
    <row r="146" spans="1:1024" s="252" customFormat="1" ht="11.25">
      <c r="A146" s="303" t="s">
        <v>245</v>
      </c>
      <c r="B146" s="304"/>
      <c r="C146" s="306">
        <f>B86</f>
        <v>0</v>
      </c>
      <c r="D146" s="306">
        <f>C86</f>
        <v>0</v>
      </c>
      <c r="F146" s="253"/>
      <c r="G146" s="253"/>
      <c r="H146" s="253"/>
      <c r="I146" s="253"/>
      <c r="J146" s="253"/>
      <c r="K146" s="253"/>
      <c r="L146" s="253"/>
      <c r="M146" s="253"/>
      <c r="N146" s="253"/>
      <c r="O146" s="253"/>
      <c r="P146" s="253"/>
      <c r="Q146" s="253"/>
      <c r="R146" s="253"/>
      <c r="S146" s="253"/>
      <c r="T146" s="253"/>
      <c r="U146" s="253"/>
      <c r="V146" s="253"/>
      <c r="W146" s="253"/>
      <c r="X146" s="253"/>
      <c r="Y146" s="253"/>
      <c r="Z146" s="253"/>
      <c r="AA146" s="253"/>
      <c r="AB146" s="253"/>
      <c r="AC146" s="253"/>
      <c r="AD146" s="253"/>
      <c r="AE146" s="253"/>
      <c r="AF146" s="253"/>
      <c r="AG146" s="253"/>
      <c r="AH146" s="253"/>
      <c r="AI146" s="253"/>
      <c r="AJ146" s="253"/>
      <c r="AK146" s="253"/>
      <c r="AL146" s="253"/>
      <c r="AM146" s="253"/>
      <c r="AN146" s="253"/>
      <c r="AO146" s="253"/>
      <c r="AP146" s="253"/>
      <c r="AQ146" s="253"/>
      <c r="AR146" s="253"/>
      <c r="AS146" s="253"/>
      <c r="AT146" s="253"/>
      <c r="AU146" s="253"/>
      <c r="AV146" s="253"/>
      <c r="AW146" s="253"/>
      <c r="AX146" s="253"/>
      <c r="AY146" s="253"/>
      <c r="AZ146" s="253"/>
      <c r="BA146" s="253"/>
      <c r="BB146" s="253"/>
      <c r="BC146" s="253"/>
      <c r="BD146" s="253"/>
      <c r="BE146" s="253"/>
      <c r="BF146" s="253"/>
      <c r="BG146" s="253"/>
      <c r="BH146" s="253"/>
      <c r="BI146" s="253"/>
      <c r="BJ146" s="253"/>
      <c r="BK146" s="253"/>
      <c r="BL146" s="253"/>
      <c r="BM146" s="253"/>
      <c r="BN146" s="253"/>
      <c r="BO146" s="253"/>
      <c r="BP146" s="253"/>
      <c r="BQ146" s="253"/>
      <c r="BR146" s="253"/>
      <c r="BS146" s="253"/>
      <c r="BT146" s="253"/>
      <c r="BU146" s="253"/>
      <c r="BV146" s="253"/>
      <c r="BW146" s="253"/>
      <c r="BX146" s="253"/>
      <c r="BY146" s="253"/>
      <c r="BZ146" s="253"/>
      <c r="CA146" s="253"/>
      <c r="CB146" s="253"/>
      <c r="CC146" s="253"/>
      <c r="CD146" s="253"/>
      <c r="CE146" s="253"/>
      <c r="CF146" s="253"/>
      <c r="CG146" s="253"/>
      <c r="CH146" s="253"/>
      <c r="CI146" s="253"/>
      <c r="CJ146" s="253"/>
      <c r="CK146" s="253"/>
      <c r="CL146" s="253"/>
      <c r="CM146" s="253"/>
      <c r="CN146" s="253"/>
      <c r="CO146" s="253"/>
      <c r="CP146" s="253"/>
      <c r="CQ146" s="253"/>
      <c r="CR146" s="253"/>
      <c r="CS146" s="253"/>
      <c r="CT146" s="253"/>
      <c r="CU146" s="253"/>
      <c r="CV146" s="253"/>
      <c r="CW146" s="253"/>
      <c r="CX146" s="253"/>
      <c r="CY146" s="253"/>
      <c r="CZ146" s="253"/>
      <c r="DA146" s="253"/>
      <c r="DB146" s="253"/>
      <c r="DC146" s="253"/>
      <c r="DD146" s="253"/>
      <c r="DE146" s="253"/>
      <c r="DF146" s="253"/>
      <c r="DG146" s="253"/>
      <c r="DH146" s="253"/>
      <c r="DI146" s="253"/>
      <c r="DJ146" s="253"/>
      <c r="DK146" s="253"/>
      <c r="DL146" s="253"/>
      <c r="DM146" s="253"/>
      <c r="DN146" s="253"/>
      <c r="DO146" s="253"/>
      <c r="DP146" s="253"/>
      <c r="DQ146" s="253"/>
      <c r="DR146" s="253"/>
      <c r="DS146" s="253"/>
      <c r="DT146" s="253"/>
      <c r="DU146" s="253"/>
      <c r="DV146" s="253"/>
      <c r="DW146" s="253"/>
      <c r="DX146" s="253"/>
      <c r="DY146" s="253"/>
      <c r="DZ146" s="253"/>
      <c r="EA146" s="253"/>
      <c r="EB146" s="253"/>
      <c r="EC146" s="253"/>
      <c r="ED146" s="253"/>
      <c r="EE146" s="253"/>
      <c r="EF146" s="253"/>
      <c r="EG146" s="253"/>
      <c r="EH146" s="253"/>
      <c r="EI146" s="253"/>
      <c r="EJ146" s="253"/>
      <c r="EK146" s="253"/>
      <c r="EL146" s="253"/>
      <c r="EM146" s="253"/>
      <c r="EN146" s="253"/>
      <c r="EO146" s="253"/>
      <c r="EP146" s="253"/>
      <c r="EQ146" s="253"/>
      <c r="ER146" s="253"/>
      <c r="ES146" s="253"/>
      <c r="ET146" s="253"/>
      <c r="EU146" s="253"/>
      <c r="EV146" s="253"/>
      <c r="EW146" s="253"/>
      <c r="EX146" s="253"/>
      <c r="EY146" s="253"/>
      <c r="EZ146" s="253"/>
      <c r="FA146" s="253"/>
      <c r="FB146" s="253"/>
      <c r="FC146" s="253"/>
      <c r="FD146" s="253"/>
      <c r="FE146" s="253"/>
      <c r="FF146" s="253"/>
      <c r="FG146" s="253"/>
      <c r="FH146" s="253"/>
      <c r="FI146" s="253"/>
      <c r="FJ146" s="253"/>
      <c r="FK146" s="253"/>
      <c r="FL146" s="253"/>
      <c r="FM146" s="253"/>
      <c r="FN146" s="253"/>
      <c r="FO146" s="253"/>
      <c r="FP146" s="253"/>
      <c r="FQ146" s="253"/>
      <c r="FR146" s="253"/>
      <c r="FS146" s="253"/>
      <c r="FT146" s="253"/>
      <c r="FU146" s="253"/>
      <c r="FV146" s="253"/>
      <c r="FW146" s="253"/>
      <c r="FX146" s="253"/>
      <c r="FY146" s="253"/>
      <c r="FZ146" s="253"/>
      <c r="GA146" s="253"/>
      <c r="GB146" s="253"/>
      <c r="GC146" s="253"/>
      <c r="GD146" s="253"/>
      <c r="GE146" s="253"/>
      <c r="GF146" s="253"/>
      <c r="GG146" s="253"/>
      <c r="GH146" s="253"/>
      <c r="GI146" s="253"/>
      <c r="GJ146" s="253"/>
      <c r="GK146" s="253"/>
      <c r="GL146" s="253"/>
      <c r="GM146" s="253"/>
      <c r="GN146" s="253"/>
      <c r="GO146" s="253"/>
      <c r="GP146" s="253"/>
      <c r="GQ146" s="253"/>
      <c r="GR146" s="253"/>
      <c r="GS146" s="253"/>
      <c r="GT146" s="253"/>
      <c r="GU146" s="253"/>
      <c r="GV146" s="253"/>
      <c r="GW146" s="253"/>
      <c r="GX146" s="253"/>
      <c r="GY146" s="253"/>
      <c r="GZ146" s="253"/>
      <c r="HA146" s="253"/>
      <c r="HB146" s="253"/>
      <c r="HC146" s="253"/>
      <c r="HD146" s="253"/>
      <c r="HE146" s="253"/>
      <c r="HF146" s="253"/>
      <c r="HG146" s="253"/>
      <c r="HH146" s="253"/>
      <c r="HI146" s="253"/>
      <c r="HJ146" s="253"/>
      <c r="HK146" s="253"/>
      <c r="HL146" s="253"/>
      <c r="HM146" s="253"/>
      <c r="HN146" s="253"/>
      <c r="HO146" s="253"/>
      <c r="HP146" s="253"/>
      <c r="HQ146" s="253"/>
      <c r="HR146" s="253"/>
      <c r="HS146" s="253"/>
      <c r="HT146" s="253"/>
      <c r="HU146" s="253"/>
      <c r="HV146" s="253"/>
      <c r="HW146" s="253"/>
      <c r="HX146" s="253"/>
      <c r="HY146" s="253"/>
      <c r="HZ146" s="253"/>
      <c r="IA146" s="253"/>
      <c r="IB146" s="253"/>
      <c r="IC146" s="253"/>
      <c r="ID146" s="253"/>
      <c r="IE146" s="253"/>
      <c r="IF146" s="253"/>
      <c r="IG146" s="253"/>
      <c r="IH146" s="253"/>
      <c r="II146" s="253"/>
      <c r="IJ146" s="253"/>
      <c r="IK146" s="253"/>
      <c r="IL146" s="253"/>
      <c r="IM146" s="253"/>
      <c r="IN146" s="253"/>
      <c r="IO146" s="253"/>
      <c r="IP146" s="253"/>
      <c r="IQ146" s="253"/>
      <c r="IR146" s="253"/>
      <c r="IS146" s="253"/>
      <c r="IT146" s="253"/>
      <c r="IU146" s="253"/>
      <c r="IV146" s="253"/>
      <c r="IW146" s="253"/>
      <c r="IX146" s="253"/>
      <c r="IY146" s="253"/>
      <c r="IZ146" s="253"/>
      <c r="JA146" s="253"/>
      <c r="JB146" s="253"/>
      <c r="JC146" s="253"/>
      <c r="JD146" s="253"/>
      <c r="JE146" s="253"/>
      <c r="JF146" s="253"/>
      <c r="JG146" s="253"/>
      <c r="JH146" s="253"/>
      <c r="JI146" s="253"/>
      <c r="JJ146" s="253"/>
      <c r="JK146" s="253"/>
      <c r="JL146" s="253"/>
      <c r="JM146" s="253"/>
      <c r="JN146" s="253"/>
      <c r="JO146" s="253"/>
      <c r="JP146" s="253"/>
      <c r="JQ146" s="253"/>
      <c r="JR146" s="253"/>
      <c r="JS146" s="253"/>
      <c r="JT146" s="253"/>
      <c r="JU146" s="253"/>
      <c r="JV146" s="253"/>
      <c r="JW146" s="253"/>
      <c r="JX146" s="253"/>
      <c r="JY146" s="253"/>
      <c r="JZ146" s="253"/>
      <c r="KA146" s="253"/>
      <c r="KB146" s="253"/>
      <c r="KC146" s="253"/>
      <c r="KD146" s="253"/>
      <c r="KE146" s="253"/>
      <c r="KF146" s="253"/>
      <c r="KG146" s="253"/>
      <c r="KH146" s="253"/>
      <c r="KI146" s="253"/>
      <c r="KJ146" s="253"/>
      <c r="KK146" s="253"/>
      <c r="KL146" s="253"/>
      <c r="KM146" s="253"/>
      <c r="KN146" s="253"/>
      <c r="KO146" s="253"/>
      <c r="KP146" s="253"/>
      <c r="KQ146" s="253"/>
      <c r="KR146" s="253"/>
      <c r="KS146" s="253"/>
      <c r="KT146" s="253"/>
      <c r="KU146" s="253"/>
      <c r="KV146" s="253"/>
      <c r="KW146" s="253"/>
      <c r="KX146" s="253"/>
      <c r="KY146" s="253"/>
      <c r="KZ146" s="253"/>
      <c r="LA146" s="253"/>
      <c r="LB146" s="253"/>
      <c r="LC146" s="253"/>
      <c r="LD146" s="253"/>
      <c r="LE146" s="253"/>
      <c r="LF146" s="253"/>
      <c r="LG146" s="253"/>
      <c r="LH146" s="253"/>
      <c r="LI146" s="253"/>
      <c r="LJ146" s="253"/>
      <c r="LK146" s="253"/>
      <c r="LL146" s="253"/>
      <c r="LM146" s="253"/>
      <c r="LN146" s="253"/>
      <c r="LO146" s="253"/>
      <c r="LP146" s="253"/>
      <c r="LQ146" s="253"/>
      <c r="LR146" s="253"/>
      <c r="LS146" s="253"/>
      <c r="LT146" s="253"/>
      <c r="LU146" s="253"/>
      <c r="LV146" s="253"/>
      <c r="LW146" s="253"/>
      <c r="LX146" s="253"/>
      <c r="LY146" s="253"/>
      <c r="LZ146" s="253"/>
      <c r="MA146" s="253"/>
      <c r="MB146" s="253"/>
      <c r="MC146" s="253"/>
      <c r="MD146" s="253"/>
      <c r="ME146" s="253"/>
      <c r="MF146" s="253"/>
      <c r="MG146" s="253"/>
      <c r="MH146" s="253"/>
      <c r="MI146" s="253"/>
      <c r="MJ146" s="253"/>
      <c r="MK146" s="253"/>
      <c r="ML146" s="253"/>
      <c r="MM146" s="253"/>
      <c r="MN146" s="253"/>
      <c r="MO146" s="253"/>
      <c r="MP146" s="253"/>
      <c r="MQ146" s="253"/>
      <c r="MR146" s="253"/>
      <c r="MS146" s="253"/>
      <c r="MT146" s="253"/>
      <c r="MU146" s="253"/>
      <c r="MV146" s="253"/>
      <c r="MW146" s="253"/>
      <c r="MX146" s="253"/>
      <c r="MY146" s="253"/>
      <c r="MZ146" s="253"/>
      <c r="NA146" s="253"/>
      <c r="NB146" s="253"/>
      <c r="NC146" s="253"/>
      <c r="ND146" s="253"/>
      <c r="NE146" s="253"/>
      <c r="NF146" s="253"/>
      <c r="NG146" s="253"/>
      <c r="NH146" s="253"/>
      <c r="NI146" s="253"/>
      <c r="NJ146" s="253"/>
      <c r="NK146" s="253"/>
      <c r="NL146" s="253"/>
      <c r="NM146" s="253"/>
      <c r="NN146" s="253"/>
      <c r="NO146" s="253"/>
      <c r="NP146" s="253"/>
      <c r="NQ146" s="253"/>
      <c r="NR146" s="253"/>
      <c r="NS146" s="253"/>
      <c r="NT146" s="253"/>
      <c r="NU146" s="253"/>
      <c r="NV146" s="253"/>
      <c r="NW146" s="253"/>
      <c r="NX146" s="253"/>
      <c r="NY146" s="253"/>
      <c r="NZ146" s="253"/>
      <c r="OA146" s="253"/>
      <c r="OB146" s="253"/>
      <c r="OC146" s="253"/>
      <c r="OD146" s="253"/>
      <c r="OE146" s="253"/>
      <c r="OF146" s="253"/>
      <c r="OG146" s="253"/>
      <c r="OH146" s="253"/>
      <c r="OI146" s="253"/>
      <c r="OJ146" s="253"/>
      <c r="OK146" s="253"/>
      <c r="OL146" s="253"/>
      <c r="OM146" s="253"/>
      <c r="ON146" s="253"/>
      <c r="OO146" s="253"/>
      <c r="OP146" s="253"/>
      <c r="OQ146" s="253"/>
      <c r="OR146" s="253"/>
      <c r="OS146" s="253"/>
      <c r="OT146" s="253"/>
      <c r="OU146" s="253"/>
      <c r="OV146" s="253"/>
      <c r="OW146" s="253"/>
      <c r="OX146" s="253"/>
      <c r="OY146" s="253"/>
      <c r="OZ146" s="253"/>
      <c r="PA146" s="253"/>
      <c r="PB146" s="253"/>
      <c r="PC146" s="253"/>
      <c r="PD146" s="253"/>
      <c r="PE146" s="253"/>
      <c r="PF146" s="253"/>
      <c r="PG146" s="253"/>
      <c r="PH146" s="253"/>
      <c r="PI146" s="253"/>
      <c r="PJ146" s="253"/>
      <c r="PK146" s="253"/>
      <c r="PL146" s="253"/>
      <c r="PM146" s="253"/>
      <c r="PN146" s="253"/>
      <c r="PO146" s="253"/>
      <c r="PP146" s="253"/>
      <c r="PQ146" s="253"/>
      <c r="PR146" s="253"/>
      <c r="PS146" s="253"/>
      <c r="PT146" s="253"/>
      <c r="PU146" s="253"/>
      <c r="PV146" s="253"/>
      <c r="PW146" s="253"/>
      <c r="PX146" s="253"/>
      <c r="PY146" s="253"/>
      <c r="PZ146" s="253"/>
      <c r="QA146" s="253"/>
      <c r="QB146" s="253"/>
      <c r="QC146" s="253"/>
      <c r="QD146" s="253"/>
      <c r="QE146" s="253"/>
      <c r="QF146" s="253"/>
      <c r="QG146" s="253"/>
      <c r="QH146" s="253"/>
      <c r="QI146" s="253"/>
      <c r="QJ146" s="253"/>
      <c r="QK146" s="253"/>
      <c r="QL146" s="253"/>
      <c r="QM146" s="253"/>
      <c r="QN146" s="253"/>
      <c r="QO146" s="253"/>
      <c r="QP146" s="253"/>
      <c r="QQ146" s="253"/>
      <c r="QR146" s="253"/>
      <c r="QS146" s="253"/>
      <c r="QT146" s="253"/>
      <c r="QU146" s="253"/>
      <c r="QV146" s="253"/>
      <c r="QW146" s="253"/>
      <c r="QX146" s="253"/>
      <c r="QY146" s="253"/>
      <c r="QZ146" s="253"/>
      <c r="RA146" s="253"/>
      <c r="RB146" s="253"/>
      <c r="RC146" s="253"/>
      <c r="RD146" s="253"/>
      <c r="RE146" s="253"/>
      <c r="RF146" s="253"/>
      <c r="RG146" s="253"/>
      <c r="RH146" s="253"/>
      <c r="RI146" s="253"/>
      <c r="RJ146" s="253"/>
      <c r="RK146" s="253"/>
      <c r="RL146" s="253"/>
      <c r="RM146" s="253"/>
      <c r="RN146" s="253"/>
      <c r="RO146" s="253"/>
      <c r="RP146" s="253"/>
      <c r="RQ146" s="253"/>
      <c r="RR146" s="253"/>
      <c r="RS146" s="253"/>
      <c r="RT146" s="253"/>
      <c r="RU146" s="253"/>
      <c r="RV146" s="253"/>
      <c r="RW146" s="253"/>
      <c r="RX146" s="253"/>
      <c r="RY146" s="253"/>
      <c r="RZ146" s="253"/>
      <c r="SA146" s="253"/>
      <c r="SB146" s="253"/>
      <c r="SC146" s="253"/>
      <c r="SD146" s="253"/>
      <c r="SE146" s="253"/>
      <c r="SF146" s="253"/>
      <c r="SG146" s="253"/>
      <c r="SH146" s="253"/>
      <c r="SI146" s="253"/>
      <c r="SJ146" s="253"/>
      <c r="SK146" s="253"/>
      <c r="SL146" s="253"/>
      <c r="SM146" s="253"/>
      <c r="SN146" s="253"/>
      <c r="SO146" s="253"/>
      <c r="SP146" s="253"/>
      <c r="SQ146" s="253"/>
      <c r="SR146" s="253"/>
      <c r="SS146" s="253"/>
      <c r="ST146" s="253"/>
      <c r="SU146" s="253"/>
      <c r="SV146" s="253"/>
      <c r="SW146" s="253"/>
      <c r="SX146" s="253"/>
      <c r="SY146" s="253"/>
      <c r="SZ146" s="253"/>
      <c r="TA146" s="253"/>
      <c r="TB146" s="253"/>
      <c r="TC146" s="253"/>
      <c r="TD146" s="253"/>
      <c r="TE146" s="253"/>
      <c r="TF146" s="253"/>
      <c r="TG146" s="253"/>
      <c r="TH146" s="253"/>
      <c r="TI146" s="253"/>
      <c r="TJ146" s="253"/>
      <c r="TK146" s="253"/>
      <c r="TL146" s="253"/>
      <c r="TM146" s="253"/>
      <c r="TN146" s="253"/>
      <c r="TO146" s="253"/>
      <c r="TP146" s="253"/>
      <c r="TQ146" s="253"/>
      <c r="TR146" s="253"/>
      <c r="TS146" s="253"/>
      <c r="TT146" s="253"/>
      <c r="TU146" s="253"/>
      <c r="TV146" s="253"/>
      <c r="TW146" s="253"/>
      <c r="TX146" s="253"/>
      <c r="TY146" s="253"/>
      <c r="TZ146" s="253"/>
      <c r="UA146" s="253"/>
      <c r="UB146" s="253"/>
      <c r="UC146" s="253"/>
      <c r="UD146" s="253"/>
      <c r="UE146" s="253"/>
      <c r="UF146" s="253"/>
      <c r="UG146" s="253"/>
      <c r="UH146" s="253"/>
      <c r="UI146" s="253"/>
      <c r="UJ146" s="253"/>
      <c r="UK146" s="253"/>
      <c r="UL146" s="253"/>
      <c r="UM146" s="253"/>
      <c r="UN146" s="253"/>
      <c r="UO146" s="253"/>
      <c r="UP146" s="253"/>
      <c r="UQ146" s="253"/>
      <c r="UR146" s="253"/>
      <c r="US146" s="253"/>
      <c r="UT146" s="253"/>
      <c r="UU146" s="253"/>
      <c r="UV146" s="253"/>
      <c r="UW146" s="253"/>
      <c r="UX146" s="253"/>
      <c r="UY146" s="253"/>
      <c r="UZ146" s="253"/>
      <c r="VA146" s="253"/>
      <c r="VB146" s="253"/>
      <c r="VC146" s="253"/>
      <c r="VD146" s="253"/>
      <c r="VE146" s="253"/>
      <c r="VF146" s="253"/>
      <c r="VG146" s="253"/>
      <c r="VH146" s="253"/>
      <c r="VI146" s="253"/>
      <c r="VJ146" s="253"/>
      <c r="VK146" s="253"/>
      <c r="VL146" s="253"/>
      <c r="VM146" s="253"/>
      <c r="VN146" s="253"/>
      <c r="VO146" s="253"/>
      <c r="VP146" s="253"/>
      <c r="VQ146" s="253"/>
      <c r="VR146" s="253"/>
      <c r="VS146" s="253"/>
      <c r="VT146" s="253"/>
      <c r="VU146" s="253"/>
      <c r="VV146" s="253"/>
      <c r="VW146" s="253"/>
      <c r="VX146" s="253"/>
      <c r="VY146" s="253"/>
      <c r="VZ146" s="253"/>
      <c r="WA146" s="253"/>
      <c r="WB146" s="253"/>
      <c r="WC146" s="253"/>
      <c r="WD146" s="253"/>
      <c r="WE146" s="253"/>
      <c r="WF146" s="253"/>
      <c r="WG146" s="253"/>
      <c r="WH146" s="253"/>
      <c r="WI146" s="253"/>
      <c r="WJ146" s="253"/>
      <c r="WK146" s="253"/>
      <c r="WL146" s="253"/>
      <c r="WM146" s="253"/>
      <c r="WN146" s="253"/>
      <c r="WO146" s="253"/>
      <c r="WP146" s="253"/>
      <c r="WQ146" s="253"/>
      <c r="WR146" s="253"/>
      <c r="WS146" s="253"/>
      <c r="WT146" s="253"/>
      <c r="WU146" s="253"/>
      <c r="WV146" s="253"/>
      <c r="WW146" s="253"/>
      <c r="WX146" s="253"/>
      <c r="WY146" s="253"/>
      <c r="WZ146" s="253"/>
      <c r="XA146" s="253"/>
      <c r="XB146" s="253"/>
      <c r="XC146" s="253"/>
      <c r="XD146" s="253"/>
      <c r="XE146" s="253"/>
      <c r="XF146" s="253"/>
      <c r="XG146" s="253"/>
      <c r="XH146" s="253"/>
      <c r="XI146" s="253"/>
      <c r="XJ146" s="253"/>
      <c r="XK146" s="253"/>
      <c r="XL146" s="253"/>
      <c r="XM146" s="253"/>
      <c r="XN146" s="253"/>
      <c r="XO146" s="253"/>
      <c r="XP146" s="253"/>
      <c r="XQ146" s="253"/>
      <c r="XR146" s="253"/>
      <c r="XS146" s="253"/>
      <c r="XT146" s="253"/>
      <c r="XU146" s="253"/>
      <c r="XV146" s="253"/>
      <c r="XW146" s="253"/>
      <c r="XX146" s="253"/>
      <c r="XY146" s="253"/>
      <c r="XZ146" s="253"/>
      <c r="YA146" s="253"/>
      <c r="YB146" s="253"/>
      <c r="YC146" s="253"/>
      <c r="YD146" s="253"/>
      <c r="YE146" s="253"/>
      <c r="YF146" s="253"/>
      <c r="YG146" s="253"/>
      <c r="YH146" s="253"/>
      <c r="YI146" s="253"/>
      <c r="YJ146" s="253"/>
      <c r="YK146" s="253"/>
      <c r="YL146" s="253"/>
      <c r="YM146" s="253"/>
      <c r="YN146" s="253"/>
      <c r="YO146" s="253"/>
      <c r="YP146" s="253"/>
      <c r="YQ146" s="253"/>
      <c r="YR146" s="253"/>
      <c r="YS146" s="253"/>
      <c r="YT146" s="253"/>
      <c r="YU146" s="253"/>
      <c r="YV146" s="253"/>
      <c r="YW146" s="253"/>
      <c r="YX146" s="253"/>
      <c r="YY146" s="253"/>
      <c r="YZ146" s="253"/>
      <c r="ZA146" s="253"/>
      <c r="ZB146" s="253"/>
      <c r="ZC146" s="253"/>
      <c r="ZD146" s="253"/>
      <c r="ZE146" s="253"/>
      <c r="ZF146" s="253"/>
      <c r="ZG146" s="253"/>
      <c r="ZH146" s="253"/>
      <c r="ZI146" s="253"/>
      <c r="ZJ146" s="253"/>
      <c r="ZK146" s="253"/>
      <c r="ZL146" s="253"/>
      <c r="ZM146" s="253"/>
      <c r="ZN146" s="253"/>
      <c r="ZO146" s="253"/>
      <c r="ZP146" s="253"/>
      <c r="ZQ146" s="253"/>
      <c r="ZR146" s="253"/>
      <c r="ZS146" s="253"/>
      <c r="ZT146" s="253"/>
      <c r="ZU146" s="253"/>
      <c r="ZV146" s="253"/>
      <c r="ZW146" s="253"/>
      <c r="ZX146" s="253"/>
      <c r="ZY146" s="253"/>
      <c r="ZZ146" s="253"/>
      <c r="AAA146" s="253"/>
      <c r="AAB146" s="253"/>
      <c r="AAC146" s="253"/>
      <c r="AAD146" s="253"/>
      <c r="AAE146" s="253"/>
      <c r="AAF146" s="253"/>
      <c r="AAG146" s="253"/>
      <c r="AAH146" s="253"/>
      <c r="AAI146" s="253"/>
      <c r="AAJ146" s="253"/>
      <c r="AAK146" s="253"/>
      <c r="AAL146" s="253"/>
      <c r="AAM146" s="253"/>
      <c r="AAN146" s="253"/>
      <c r="AAO146" s="253"/>
      <c r="AAP146" s="253"/>
      <c r="AAQ146" s="253"/>
      <c r="AAR146" s="253"/>
      <c r="AAS146" s="253"/>
      <c r="AAT146" s="253"/>
      <c r="AAU146" s="253"/>
      <c r="AAV146" s="253"/>
      <c r="AAW146" s="253"/>
      <c r="AAX146" s="253"/>
      <c r="AAY146" s="253"/>
      <c r="AAZ146" s="253"/>
      <c r="ABA146" s="253"/>
      <c r="ABB146" s="253"/>
      <c r="ABC146" s="253"/>
      <c r="ABD146" s="253"/>
      <c r="ABE146" s="253"/>
      <c r="ABF146" s="253"/>
      <c r="ABG146" s="253"/>
      <c r="ABH146" s="253"/>
      <c r="ABI146" s="253"/>
      <c r="ABJ146" s="253"/>
      <c r="ABK146" s="253"/>
      <c r="ABL146" s="253"/>
      <c r="ABM146" s="253"/>
      <c r="ABN146" s="253"/>
      <c r="ABO146" s="253"/>
      <c r="ABP146" s="253"/>
      <c r="ABQ146" s="253"/>
      <c r="ABR146" s="253"/>
      <c r="ABS146" s="253"/>
      <c r="ABT146" s="253"/>
      <c r="ABU146" s="253"/>
      <c r="ABV146" s="253"/>
      <c r="ABW146" s="253"/>
      <c r="ABX146" s="253"/>
      <c r="ABY146" s="253"/>
      <c r="ABZ146" s="253"/>
      <c r="ACA146" s="253"/>
      <c r="ACB146" s="253"/>
      <c r="ACC146" s="253"/>
      <c r="ACD146" s="253"/>
      <c r="ACE146" s="253"/>
      <c r="ACF146" s="253"/>
      <c r="ACG146" s="253"/>
      <c r="ACH146" s="253"/>
      <c r="ACI146" s="253"/>
      <c r="ACJ146" s="253"/>
      <c r="ACK146" s="253"/>
      <c r="ACL146" s="253"/>
      <c r="ACM146" s="253"/>
      <c r="ACN146" s="253"/>
      <c r="ACO146" s="253"/>
      <c r="ACP146" s="253"/>
      <c r="ACQ146" s="253"/>
      <c r="ACR146" s="253"/>
      <c r="ACS146" s="253"/>
      <c r="ACT146" s="253"/>
      <c r="ACU146" s="253"/>
      <c r="ACV146" s="253"/>
      <c r="ACW146" s="253"/>
      <c r="ACX146" s="253"/>
      <c r="ACY146" s="253"/>
      <c r="ACZ146" s="253"/>
      <c r="ADA146" s="253"/>
      <c r="ADB146" s="253"/>
      <c r="ADC146" s="253"/>
      <c r="ADD146" s="253"/>
      <c r="ADE146" s="253"/>
      <c r="ADF146" s="253"/>
      <c r="ADG146" s="253"/>
      <c r="ADH146" s="253"/>
      <c r="ADI146" s="253"/>
      <c r="ADJ146" s="253"/>
      <c r="ADK146" s="253"/>
      <c r="ADL146" s="253"/>
      <c r="ADM146" s="253"/>
      <c r="ADN146" s="253"/>
      <c r="ADO146" s="253"/>
      <c r="ADP146" s="253"/>
      <c r="ADQ146" s="253"/>
      <c r="ADR146" s="253"/>
      <c r="ADS146" s="253"/>
      <c r="ADT146" s="253"/>
      <c r="ADU146" s="253"/>
      <c r="ADV146" s="253"/>
      <c r="ADW146" s="253"/>
      <c r="ADX146" s="253"/>
      <c r="ADY146" s="253"/>
      <c r="ADZ146" s="253"/>
      <c r="AEA146" s="253"/>
      <c r="AEB146" s="253"/>
      <c r="AEC146" s="253"/>
      <c r="AED146" s="253"/>
      <c r="AEE146" s="253"/>
      <c r="AEF146" s="253"/>
      <c r="AEG146" s="253"/>
      <c r="AEH146" s="253"/>
      <c r="AEI146" s="253"/>
      <c r="AEJ146" s="253"/>
      <c r="AEK146" s="253"/>
      <c r="AEL146" s="253"/>
      <c r="AEM146" s="253"/>
      <c r="AEN146" s="253"/>
      <c r="AEO146" s="253"/>
      <c r="AEP146" s="253"/>
      <c r="AEQ146" s="253"/>
      <c r="AER146" s="253"/>
      <c r="AES146" s="253"/>
      <c r="AET146" s="253"/>
      <c r="AEU146" s="253"/>
      <c r="AEV146" s="253"/>
      <c r="AEW146" s="253"/>
      <c r="AEX146" s="253"/>
      <c r="AEY146" s="253"/>
      <c r="AEZ146" s="253"/>
      <c r="AFA146" s="253"/>
      <c r="AFB146" s="253"/>
      <c r="AFC146" s="253"/>
      <c r="AFD146" s="253"/>
      <c r="AFE146" s="253"/>
      <c r="AFF146" s="253"/>
      <c r="AFG146" s="253"/>
      <c r="AFH146" s="253"/>
      <c r="AFI146" s="253"/>
      <c r="AFJ146" s="253"/>
      <c r="AFK146" s="253"/>
      <c r="AFL146" s="253"/>
      <c r="AFM146" s="253"/>
      <c r="AFN146" s="253"/>
      <c r="AFO146" s="253"/>
      <c r="AFP146" s="253"/>
      <c r="AFQ146" s="253"/>
      <c r="AFR146" s="253"/>
      <c r="AFS146" s="253"/>
      <c r="AFT146" s="253"/>
      <c r="AFU146" s="253"/>
      <c r="AFV146" s="253"/>
      <c r="AFW146" s="253"/>
      <c r="AFX146" s="253"/>
      <c r="AFY146" s="253"/>
      <c r="AFZ146" s="253"/>
      <c r="AGA146" s="253"/>
      <c r="AGB146" s="253"/>
      <c r="AGC146" s="253"/>
      <c r="AGD146" s="253"/>
      <c r="AGE146" s="253"/>
      <c r="AGF146" s="253"/>
      <c r="AGG146" s="253"/>
      <c r="AGH146" s="253"/>
      <c r="AGI146" s="253"/>
      <c r="AGJ146" s="253"/>
      <c r="AGK146" s="253"/>
      <c r="AGL146" s="253"/>
      <c r="AGM146" s="253"/>
      <c r="AGN146" s="253"/>
      <c r="AGO146" s="253"/>
      <c r="AGP146" s="253"/>
      <c r="AGQ146" s="253"/>
      <c r="AGR146" s="253"/>
      <c r="AGS146" s="253"/>
      <c r="AGT146" s="253"/>
      <c r="AGU146" s="253"/>
      <c r="AGV146" s="253"/>
      <c r="AGW146" s="253"/>
      <c r="AGX146" s="253"/>
      <c r="AGY146" s="253"/>
      <c r="AGZ146" s="253"/>
      <c r="AHA146" s="253"/>
      <c r="AHB146" s="253"/>
      <c r="AHC146" s="253"/>
      <c r="AHD146" s="253"/>
      <c r="AHE146" s="253"/>
      <c r="AHF146" s="253"/>
      <c r="AHG146" s="253"/>
      <c r="AHH146" s="253"/>
      <c r="AHI146" s="253"/>
      <c r="AHJ146" s="253"/>
      <c r="AHK146" s="253"/>
      <c r="AHL146" s="253"/>
      <c r="AHM146" s="253"/>
      <c r="AHN146" s="253"/>
      <c r="AHO146" s="253"/>
      <c r="AHP146" s="253"/>
      <c r="AHQ146" s="253"/>
      <c r="AHR146" s="253"/>
      <c r="AHS146" s="253"/>
      <c r="AHT146" s="253"/>
      <c r="AHU146" s="253"/>
      <c r="AHV146" s="253"/>
      <c r="AHW146" s="253"/>
      <c r="AHX146" s="253"/>
      <c r="AHY146" s="253"/>
      <c r="AHZ146" s="253"/>
      <c r="AIA146" s="253"/>
      <c r="AIB146" s="253"/>
      <c r="AIC146" s="253"/>
      <c r="AID146" s="253"/>
      <c r="AIE146" s="253"/>
      <c r="AIF146" s="253"/>
      <c r="AIG146" s="253"/>
      <c r="AIH146" s="253"/>
      <c r="AII146" s="253"/>
      <c r="AIJ146" s="253"/>
      <c r="AIK146" s="253"/>
      <c r="AIL146" s="253"/>
      <c r="AIM146" s="253"/>
      <c r="AIN146" s="253"/>
      <c r="AIO146" s="253"/>
      <c r="AIP146" s="253"/>
      <c r="AIQ146" s="253"/>
      <c r="AIR146" s="253"/>
      <c r="AIS146" s="253"/>
      <c r="AIT146" s="253"/>
      <c r="AIU146" s="253"/>
      <c r="AIV146" s="253"/>
      <c r="AIW146" s="253"/>
      <c r="AIX146" s="253"/>
      <c r="AIY146" s="253"/>
      <c r="AIZ146" s="253"/>
      <c r="AJA146" s="253"/>
      <c r="AJB146" s="253"/>
      <c r="AJC146" s="253"/>
      <c r="AJD146" s="253"/>
      <c r="AJE146" s="253"/>
      <c r="AJF146" s="253"/>
      <c r="AJG146" s="253"/>
      <c r="AJH146" s="253"/>
      <c r="AJI146" s="253"/>
      <c r="AJJ146" s="253"/>
      <c r="AJK146" s="253"/>
      <c r="AJL146" s="253"/>
      <c r="AJM146" s="253"/>
      <c r="AJN146" s="253"/>
      <c r="AJO146" s="253"/>
      <c r="AJP146" s="253"/>
      <c r="AJQ146" s="253"/>
      <c r="AJR146" s="253"/>
      <c r="AJS146" s="253"/>
      <c r="AJT146" s="253"/>
      <c r="AJU146" s="253"/>
      <c r="AJV146" s="253"/>
      <c r="AJW146" s="253"/>
      <c r="AJX146" s="253"/>
      <c r="AJY146" s="253"/>
      <c r="AJZ146" s="253"/>
      <c r="AKA146" s="253"/>
      <c r="AKB146" s="253"/>
      <c r="AKC146" s="253"/>
      <c r="AKD146" s="253"/>
      <c r="AKE146" s="253"/>
      <c r="AKF146" s="253"/>
      <c r="AKG146" s="253"/>
      <c r="AKH146" s="253"/>
      <c r="AKI146" s="253"/>
      <c r="AKJ146" s="253"/>
      <c r="AKK146" s="253"/>
      <c r="AKL146" s="253"/>
      <c r="AKM146" s="253"/>
      <c r="AKN146" s="253"/>
      <c r="AKO146" s="253"/>
      <c r="AKP146" s="253"/>
      <c r="AKQ146" s="253"/>
      <c r="AKR146" s="253"/>
      <c r="AKS146" s="253"/>
      <c r="AKT146" s="253"/>
      <c r="AKU146" s="253"/>
      <c r="AKV146" s="253"/>
      <c r="AKW146" s="253"/>
      <c r="AKX146" s="253"/>
      <c r="AKY146" s="253"/>
      <c r="AKZ146" s="253"/>
      <c r="ALA146" s="253"/>
      <c r="ALB146" s="253"/>
      <c r="ALC146" s="253"/>
      <c r="ALD146" s="253"/>
      <c r="ALE146" s="253"/>
      <c r="ALF146" s="253"/>
      <c r="ALG146" s="253"/>
      <c r="ALH146" s="253"/>
      <c r="ALI146" s="253"/>
      <c r="ALJ146" s="253"/>
      <c r="ALK146" s="253"/>
      <c r="ALL146" s="253"/>
      <c r="ALM146" s="253"/>
      <c r="ALN146" s="253"/>
      <c r="ALO146" s="253"/>
      <c r="ALP146" s="253"/>
      <c r="ALQ146" s="253"/>
      <c r="ALR146" s="253"/>
      <c r="ALS146" s="253"/>
      <c r="ALT146" s="253"/>
      <c r="ALU146" s="253"/>
      <c r="ALV146" s="253"/>
      <c r="ALW146" s="253"/>
      <c r="ALX146" s="253"/>
      <c r="ALY146" s="253"/>
      <c r="ALZ146" s="253"/>
      <c r="AMA146" s="253"/>
      <c r="AMB146" s="253"/>
      <c r="AMC146" s="253"/>
      <c r="AMD146" s="253"/>
      <c r="AME146" s="253"/>
      <c r="AMF146" s="253"/>
      <c r="AMG146" s="253"/>
      <c r="AMH146" s="253"/>
      <c r="AMI146" s="253"/>
      <c r="AMJ146" s="253"/>
    </row>
    <row r="147" spans="1:1024" s="252" customFormat="1" ht="11.25">
      <c r="A147" s="303" t="s">
        <v>246</v>
      </c>
      <c r="B147" s="304"/>
      <c r="C147" s="306">
        <f>C86</f>
        <v>0</v>
      </c>
      <c r="D147" s="306">
        <f>D86</f>
        <v>0</v>
      </c>
      <c r="F147" s="253"/>
      <c r="G147" s="253"/>
      <c r="H147" s="253"/>
      <c r="I147" s="253"/>
      <c r="J147" s="253"/>
      <c r="K147" s="253"/>
      <c r="L147" s="253"/>
      <c r="M147" s="253"/>
      <c r="N147" s="253"/>
      <c r="O147" s="253"/>
      <c r="P147" s="253"/>
      <c r="Q147" s="253"/>
      <c r="R147" s="253"/>
      <c r="S147" s="253"/>
      <c r="T147" s="253"/>
      <c r="U147" s="253"/>
      <c r="V147" s="253"/>
      <c r="W147" s="253"/>
      <c r="X147" s="253"/>
      <c r="Y147" s="253"/>
      <c r="Z147" s="253"/>
      <c r="AA147" s="253"/>
      <c r="AB147" s="253"/>
      <c r="AC147" s="253"/>
      <c r="AD147" s="253"/>
      <c r="AE147" s="253"/>
      <c r="AF147" s="253"/>
      <c r="AG147" s="253"/>
      <c r="AH147" s="253"/>
      <c r="AI147" s="253"/>
      <c r="AJ147" s="253"/>
      <c r="AK147" s="253"/>
      <c r="AL147" s="253"/>
      <c r="AM147" s="253"/>
      <c r="AN147" s="253"/>
      <c r="AO147" s="253"/>
      <c r="AP147" s="253"/>
      <c r="AQ147" s="253"/>
      <c r="AR147" s="253"/>
      <c r="AS147" s="253"/>
      <c r="AT147" s="253"/>
      <c r="AU147" s="253"/>
      <c r="AV147" s="253"/>
      <c r="AW147" s="253"/>
      <c r="AX147" s="253"/>
      <c r="AY147" s="253"/>
      <c r="AZ147" s="253"/>
      <c r="BA147" s="253"/>
      <c r="BB147" s="253"/>
      <c r="BC147" s="253"/>
      <c r="BD147" s="253"/>
      <c r="BE147" s="253"/>
      <c r="BF147" s="253"/>
      <c r="BG147" s="253"/>
      <c r="BH147" s="253"/>
      <c r="BI147" s="253"/>
      <c r="BJ147" s="253"/>
      <c r="BK147" s="253"/>
      <c r="BL147" s="253"/>
      <c r="BM147" s="253"/>
      <c r="BN147" s="253"/>
      <c r="BO147" s="253"/>
      <c r="BP147" s="253"/>
      <c r="BQ147" s="253"/>
      <c r="BR147" s="253"/>
      <c r="BS147" s="253"/>
      <c r="BT147" s="253"/>
      <c r="BU147" s="253"/>
      <c r="BV147" s="253"/>
      <c r="BW147" s="253"/>
      <c r="BX147" s="253"/>
      <c r="BY147" s="253"/>
      <c r="BZ147" s="253"/>
      <c r="CA147" s="253"/>
      <c r="CB147" s="253"/>
      <c r="CC147" s="253"/>
      <c r="CD147" s="253"/>
      <c r="CE147" s="253"/>
      <c r="CF147" s="253"/>
      <c r="CG147" s="253"/>
      <c r="CH147" s="253"/>
      <c r="CI147" s="253"/>
      <c r="CJ147" s="253"/>
      <c r="CK147" s="253"/>
      <c r="CL147" s="253"/>
      <c r="CM147" s="253"/>
      <c r="CN147" s="253"/>
      <c r="CO147" s="253"/>
      <c r="CP147" s="253"/>
      <c r="CQ147" s="253"/>
      <c r="CR147" s="253"/>
      <c r="CS147" s="253"/>
      <c r="CT147" s="253"/>
      <c r="CU147" s="253"/>
      <c r="CV147" s="253"/>
      <c r="CW147" s="253"/>
      <c r="CX147" s="253"/>
      <c r="CY147" s="253"/>
      <c r="CZ147" s="253"/>
      <c r="DA147" s="253"/>
      <c r="DB147" s="253"/>
      <c r="DC147" s="253"/>
      <c r="DD147" s="253"/>
      <c r="DE147" s="253"/>
      <c r="DF147" s="253"/>
      <c r="DG147" s="253"/>
      <c r="DH147" s="253"/>
      <c r="DI147" s="253"/>
      <c r="DJ147" s="253"/>
      <c r="DK147" s="253"/>
      <c r="DL147" s="253"/>
      <c r="DM147" s="253"/>
      <c r="DN147" s="253"/>
      <c r="DO147" s="253"/>
      <c r="DP147" s="253"/>
      <c r="DQ147" s="253"/>
      <c r="DR147" s="253"/>
      <c r="DS147" s="253"/>
      <c r="DT147" s="253"/>
      <c r="DU147" s="253"/>
      <c r="DV147" s="253"/>
      <c r="DW147" s="253"/>
      <c r="DX147" s="253"/>
      <c r="DY147" s="253"/>
      <c r="DZ147" s="253"/>
      <c r="EA147" s="253"/>
      <c r="EB147" s="253"/>
      <c r="EC147" s="253"/>
      <c r="ED147" s="253"/>
      <c r="EE147" s="253"/>
      <c r="EF147" s="253"/>
      <c r="EG147" s="253"/>
      <c r="EH147" s="253"/>
      <c r="EI147" s="253"/>
      <c r="EJ147" s="253"/>
      <c r="EK147" s="253"/>
      <c r="EL147" s="253"/>
      <c r="EM147" s="253"/>
      <c r="EN147" s="253"/>
      <c r="EO147" s="253"/>
      <c r="EP147" s="253"/>
      <c r="EQ147" s="253"/>
      <c r="ER147" s="253"/>
      <c r="ES147" s="253"/>
      <c r="ET147" s="253"/>
      <c r="EU147" s="253"/>
      <c r="EV147" s="253"/>
      <c r="EW147" s="253"/>
      <c r="EX147" s="253"/>
      <c r="EY147" s="253"/>
      <c r="EZ147" s="253"/>
      <c r="FA147" s="253"/>
      <c r="FB147" s="253"/>
      <c r="FC147" s="253"/>
      <c r="FD147" s="253"/>
      <c r="FE147" s="253"/>
      <c r="FF147" s="253"/>
      <c r="FG147" s="253"/>
      <c r="FH147" s="253"/>
      <c r="FI147" s="253"/>
      <c r="FJ147" s="253"/>
      <c r="FK147" s="253"/>
      <c r="FL147" s="253"/>
      <c r="FM147" s="253"/>
      <c r="FN147" s="253"/>
      <c r="FO147" s="253"/>
      <c r="FP147" s="253"/>
      <c r="FQ147" s="253"/>
      <c r="FR147" s="253"/>
      <c r="FS147" s="253"/>
      <c r="FT147" s="253"/>
      <c r="FU147" s="253"/>
      <c r="FV147" s="253"/>
      <c r="FW147" s="253"/>
      <c r="FX147" s="253"/>
      <c r="FY147" s="253"/>
      <c r="FZ147" s="253"/>
      <c r="GA147" s="253"/>
      <c r="GB147" s="253"/>
      <c r="GC147" s="253"/>
      <c r="GD147" s="253"/>
      <c r="GE147" s="253"/>
      <c r="GF147" s="253"/>
      <c r="GG147" s="253"/>
      <c r="GH147" s="253"/>
      <c r="GI147" s="253"/>
      <c r="GJ147" s="253"/>
      <c r="GK147" s="253"/>
      <c r="GL147" s="253"/>
      <c r="GM147" s="253"/>
      <c r="GN147" s="253"/>
      <c r="GO147" s="253"/>
      <c r="GP147" s="253"/>
      <c r="GQ147" s="253"/>
      <c r="GR147" s="253"/>
      <c r="GS147" s="253"/>
      <c r="GT147" s="253"/>
      <c r="GU147" s="253"/>
      <c r="GV147" s="253"/>
      <c r="GW147" s="253"/>
      <c r="GX147" s="253"/>
      <c r="GY147" s="253"/>
      <c r="GZ147" s="253"/>
      <c r="HA147" s="253"/>
      <c r="HB147" s="253"/>
      <c r="HC147" s="253"/>
      <c r="HD147" s="253"/>
      <c r="HE147" s="253"/>
      <c r="HF147" s="253"/>
      <c r="HG147" s="253"/>
      <c r="HH147" s="253"/>
      <c r="HI147" s="253"/>
      <c r="HJ147" s="253"/>
      <c r="HK147" s="253"/>
      <c r="HL147" s="253"/>
      <c r="HM147" s="253"/>
      <c r="HN147" s="253"/>
      <c r="HO147" s="253"/>
      <c r="HP147" s="253"/>
      <c r="HQ147" s="253"/>
      <c r="HR147" s="253"/>
      <c r="HS147" s="253"/>
      <c r="HT147" s="253"/>
      <c r="HU147" s="253"/>
      <c r="HV147" s="253"/>
      <c r="HW147" s="253"/>
      <c r="HX147" s="253"/>
      <c r="HY147" s="253"/>
      <c r="HZ147" s="253"/>
      <c r="IA147" s="253"/>
      <c r="IB147" s="253"/>
      <c r="IC147" s="253"/>
      <c r="ID147" s="253"/>
      <c r="IE147" s="253"/>
      <c r="IF147" s="253"/>
      <c r="IG147" s="253"/>
      <c r="IH147" s="253"/>
      <c r="II147" s="253"/>
      <c r="IJ147" s="253"/>
      <c r="IK147" s="253"/>
      <c r="IL147" s="253"/>
      <c r="IM147" s="253"/>
      <c r="IN147" s="253"/>
      <c r="IO147" s="253"/>
      <c r="IP147" s="253"/>
      <c r="IQ147" s="253"/>
      <c r="IR147" s="253"/>
      <c r="IS147" s="253"/>
      <c r="IT147" s="253"/>
      <c r="IU147" s="253"/>
      <c r="IV147" s="253"/>
      <c r="IW147" s="253"/>
      <c r="IX147" s="253"/>
      <c r="IY147" s="253"/>
      <c r="IZ147" s="253"/>
      <c r="JA147" s="253"/>
      <c r="JB147" s="253"/>
      <c r="JC147" s="253"/>
      <c r="JD147" s="253"/>
      <c r="JE147" s="253"/>
      <c r="JF147" s="253"/>
      <c r="JG147" s="253"/>
      <c r="JH147" s="253"/>
      <c r="JI147" s="253"/>
      <c r="JJ147" s="253"/>
      <c r="JK147" s="253"/>
      <c r="JL147" s="253"/>
      <c r="JM147" s="253"/>
      <c r="JN147" s="253"/>
      <c r="JO147" s="253"/>
      <c r="JP147" s="253"/>
      <c r="JQ147" s="253"/>
      <c r="JR147" s="253"/>
      <c r="JS147" s="253"/>
      <c r="JT147" s="253"/>
      <c r="JU147" s="253"/>
      <c r="JV147" s="253"/>
      <c r="JW147" s="253"/>
      <c r="JX147" s="253"/>
      <c r="JY147" s="253"/>
      <c r="JZ147" s="253"/>
      <c r="KA147" s="253"/>
      <c r="KB147" s="253"/>
      <c r="KC147" s="253"/>
      <c r="KD147" s="253"/>
      <c r="KE147" s="253"/>
      <c r="KF147" s="253"/>
      <c r="KG147" s="253"/>
      <c r="KH147" s="253"/>
      <c r="KI147" s="253"/>
      <c r="KJ147" s="253"/>
      <c r="KK147" s="253"/>
      <c r="KL147" s="253"/>
      <c r="KM147" s="253"/>
      <c r="KN147" s="253"/>
      <c r="KO147" s="253"/>
      <c r="KP147" s="253"/>
      <c r="KQ147" s="253"/>
      <c r="KR147" s="253"/>
      <c r="KS147" s="253"/>
      <c r="KT147" s="253"/>
      <c r="KU147" s="253"/>
      <c r="KV147" s="253"/>
      <c r="KW147" s="253"/>
      <c r="KX147" s="253"/>
      <c r="KY147" s="253"/>
      <c r="KZ147" s="253"/>
      <c r="LA147" s="253"/>
      <c r="LB147" s="253"/>
      <c r="LC147" s="253"/>
      <c r="LD147" s="253"/>
      <c r="LE147" s="253"/>
      <c r="LF147" s="253"/>
      <c r="LG147" s="253"/>
      <c r="LH147" s="253"/>
      <c r="LI147" s="253"/>
      <c r="LJ147" s="253"/>
      <c r="LK147" s="253"/>
      <c r="LL147" s="253"/>
      <c r="LM147" s="253"/>
      <c r="LN147" s="253"/>
      <c r="LO147" s="253"/>
      <c r="LP147" s="253"/>
      <c r="LQ147" s="253"/>
      <c r="LR147" s="253"/>
      <c r="LS147" s="253"/>
      <c r="LT147" s="253"/>
      <c r="LU147" s="253"/>
      <c r="LV147" s="253"/>
      <c r="LW147" s="253"/>
      <c r="LX147" s="253"/>
      <c r="LY147" s="253"/>
      <c r="LZ147" s="253"/>
      <c r="MA147" s="253"/>
      <c r="MB147" s="253"/>
      <c r="MC147" s="253"/>
      <c r="MD147" s="253"/>
      <c r="ME147" s="253"/>
      <c r="MF147" s="253"/>
      <c r="MG147" s="253"/>
      <c r="MH147" s="253"/>
      <c r="MI147" s="253"/>
      <c r="MJ147" s="253"/>
      <c r="MK147" s="253"/>
      <c r="ML147" s="253"/>
      <c r="MM147" s="253"/>
      <c r="MN147" s="253"/>
      <c r="MO147" s="253"/>
      <c r="MP147" s="253"/>
      <c r="MQ147" s="253"/>
      <c r="MR147" s="253"/>
      <c r="MS147" s="253"/>
      <c r="MT147" s="253"/>
      <c r="MU147" s="253"/>
      <c r="MV147" s="253"/>
      <c r="MW147" s="253"/>
      <c r="MX147" s="253"/>
      <c r="MY147" s="253"/>
      <c r="MZ147" s="253"/>
      <c r="NA147" s="253"/>
      <c r="NB147" s="253"/>
      <c r="NC147" s="253"/>
      <c r="ND147" s="253"/>
      <c r="NE147" s="253"/>
      <c r="NF147" s="253"/>
      <c r="NG147" s="253"/>
      <c r="NH147" s="253"/>
      <c r="NI147" s="253"/>
      <c r="NJ147" s="253"/>
      <c r="NK147" s="253"/>
      <c r="NL147" s="253"/>
      <c r="NM147" s="253"/>
      <c r="NN147" s="253"/>
      <c r="NO147" s="253"/>
      <c r="NP147" s="253"/>
      <c r="NQ147" s="253"/>
      <c r="NR147" s="253"/>
      <c r="NS147" s="253"/>
      <c r="NT147" s="253"/>
      <c r="NU147" s="253"/>
      <c r="NV147" s="253"/>
      <c r="NW147" s="253"/>
      <c r="NX147" s="253"/>
      <c r="NY147" s="253"/>
      <c r="NZ147" s="253"/>
      <c r="OA147" s="253"/>
      <c r="OB147" s="253"/>
      <c r="OC147" s="253"/>
      <c r="OD147" s="253"/>
      <c r="OE147" s="253"/>
      <c r="OF147" s="253"/>
      <c r="OG147" s="253"/>
      <c r="OH147" s="253"/>
      <c r="OI147" s="253"/>
      <c r="OJ147" s="253"/>
      <c r="OK147" s="253"/>
      <c r="OL147" s="253"/>
      <c r="OM147" s="253"/>
      <c r="ON147" s="253"/>
      <c r="OO147" s="253"/>
      <c r="OP147" s="253"/>
      <c r="OQ147" s="253"/>
      <c r="OR147" s="253"/>
      <c r="OS147" s="253"/>
      <c r="OT147" s="253"/>
      <c r="OU147" s="253"/>
      <c r="OV147" s="253"/>
      <c r="OW147" s="253"/>
      <c r="OX147" s="253"/>
      <c r="OY147" s="253"/>
      <c r="OZ147" s="253"/>
      <c r="PA147" s="253"/>
      <c r="PB147" s="253"/>
      <c r="PC147" s="253"/>
      <c r="PD147" s="253"/>
      <c r="PE147" s="253"/>
      <c r="PF147" s="253"/>
      <c r="PG147" s="253"/>
      <c r="PH147" s="253"/>
      <c r="PI147" s="253"/>
      <c r="PJ147" s="253"/>
      <c r="PK147" s="253"/>
      <c r="PL147" s="253"/>
      <c r="PM147" s="253"/>
      <c r="PN147" s="253"/>
      <c r="PO147" s="253"/>
      <c r="PP147" s="253"/>
      <c r="PQ147" s="253"/>
      <c r="PR147" s="253"/>
      <c r="PS147" s="253"/>
      <c r="PT147" s="253"/>
      <c r="PU147" s="253"/>
      <c r="PV147" s="253"/>
      <c r="PW147" s="253"/>
      <c r="PX147" s="253"/>
      <c r="PY147" s="253"/>
      <c r="PZ147" s="253"/>
      <c r="QA147" s="253"/>
      <c r="QB147" s="253"/>
      <c r="QC147" s="253"/>
      <c r="QD147" s="253"/>
      <c r="QE147" s="253"/>
      <c r="QF147" s="253"/>
      <c r="QG147" s="253"/>
      <c r="QH147" s="253"/>
      <c r="QI147" s="253"/>
      <c r="QJ147" s="253"/>
      <c r="QK147" s="253"/>
      <c r="QL147" s="253"/>
      <c r="QM147" s="253"/>
      <c r="QN147" s="253"/>
      <c r="QO147" s="253"/>
      <c r="QP147" s="253"/>
      <c r="QQ147" s="253"/>
      <c r="QR147" s="253"/>
      <c r="QS147" s="253"/>
      <c r="QT147" s="253"/>
      <c r="QU147" s="253"/>
      <c r="QV147" s="253"/>
      <c r="QW147" s="253"/>
      <c r="QX147" s="253"/>
      <c r="QY147" s="253"/>
      <c r="QZ147" s="253"/>
      <c r="RA147" s="253"/>
      <c r="RB147" s="253"/>
      <c r="RC147" s="253"/>
      <c r="RD147" s="253"/>
      <c r="RE147" s="253"/>
      <c r="RF147" s="253"/>
      <c r="RG147" s="253"/>
      <c r="RH147" s="253"/>
      <c r="RI147" s="253"/>
      <c r="RJ147" s="253"/>
      <c r="RK147" s="253"/>
      <c r="RL147" s="253"/>
      <c r="RM147" s="253"/>
      <c r="RN147" s="253"/>
      <c r="RO147" s="253"/>
      <c r="RP147" s="253"/>
      <c r="RQ147" s="253"/>
      <c r="RR147" s="253"/>
      <c r="RS147" s="253"/>
      <c r="RT147" s="253"/>
      <c r="RU147" s="253"/>
      <c r="RV147" s="253"/>
      <c r="RW147" s="253"/>
      <c r="RX147" s="253"/>
      <c r="RY147" s="253"/>
      <c r="RZ147" s="253"/>
      <c r="SA147" s="253"/>
      <c r="SB147" s="253"/>
      <c r="SC147" s="253"/>
      <c r="SD147" s="253"/>
      <c r="SE147" s="253"/>
      <c r="SF147" s="253"/>
      <c r="SG147" s="253"/>
      <c r="SH147" s="253"/>
      <c r="SI147" s="253"/>
      <c r="SJ147" s="253"/>
      <c r="SK147" s="253"/>
      <c r="SL147" s="253"/>
      <c r="SM147" s="253"/>
      <c r="SN147" s="253"/>
      <c r="SO147" s="253"/>
      <c r="SP147" s="253"/>
      <c r="SQ147" s="253"/>
      <c r="SR147" s="253"/>
      <c r="SS147" s="253"/>
      <c r="ST147" s="253"/>
      <c r="SU147" s="253"/>
      <c r="SV147" s="253"/>
      <c r="SW147" s="253"/>
      <c r="SX147" s="253"/>
      <c r="SY147" s="253"/>
      <c r="SZ147" s="253"/>
      <c r="TA147" s="253"/>
      <c r="TB147" s="253"/>
      <c r="TC147" s="253"/>
      <c r="TD147" s="253"/>
      <c r="TE147" s="253"/>
      <c r="TF147" s="253"/>
      <c r="TG147" s="253"/>
      <c r="TH147" s="253"/>
      <c r="TI147" s="253"/>
      <c r="TJ147" s="253"/>
      <c r="TK147" s="253"/>
      <c r="TL147" s="253"/>
      <c r="TM147" s="253"/>
      <c r="TN147" s="253"/>
      <c r="TO147" s="253"/>
      <c r="TP147" s="253"/>
      <c r="TQ147" s="253"/>
      <c r="TR147" s="253"/>
      <c r="TS147" s="253"/>
      <c r="TT147" s="253"/>
      <c r="TU147" s="253"/>
      <c r="TV147" s="253"/>
      <c r="TW147" s="253"/>
      <c r="TX147" s="253"/>
      <c r="TY147" s="253"/>
      <c r="TZ147" s="253"/>
      <c r="UA147" s="253"/>
      <c r="UB147" s="253"/>
      <c r="UC147" s="253"/>
      <c r="UD147" s="253"/>
      <c r="UE147" s="253"/>
      <c r="UF147" s="253"/>
      <c r="UG147" s="253"/>
      <c r="UH147" s="253"/>
      <c r="UI147" s="253"/>
      <c r="UJ147" s="253"/>
      <c r="UK147" s="253"/>
      <c r="UL147" s="253"/>
      <c r="UM147" s="253"/>
      <c r="UN147" s="253"/>
      <c r="UO147" s="253"/>
      <c r="UP147" s="253"/>
      <c r="UQ147" s="253"/>
      <c r="UR147" s="253"/>
      <c r="US147" s="253"/>
      <c r="UT147" s="253"/>
      <c r="UU147" s="253"/>
      <c r="UV147" s="253"/>
      <c r="UW147" s="253"/>
      <c r="UX147" s="253"/>
      <c r="UY147" s="253"/>
      <c r="UZ147" s="253"/>
      <c r="VA147" s="253"/>
      <c r="VB147" s="253"/>
      <c r="VC147" s="253"/>
      <c r="VD147" s="253"/>
      <c r="VE147" s="253"/>
      <c r="VF147" s="253"/>
      <c r="VG147" s="253"/>
      <c r="VH147" s="253"/>
      <c r="VI147" s="253"/>
      <c r="VJ147" s="253"/>
      <c r="VK147" s="253"/>
      <c r="VL147" s="253"/>
      <c r="VM147" s="253"/>
      <c r="VN147" s="253"/>
      <c r="VO147" s="253"/>
      <c r="VP147" s="253"/>
      <c r="VQ147" s="253"/>
      <c r="VR147" s="253"/>
      <c r="VS147" s="253"/>
      <c r="VT147" s="253"/>
      <c r="VU147" s="253"/>
      <c r="VV147" s="253"/>
      <c r="VW147" s="253"/>
      <c r="VX147" s="253"/>
      <c r="VY147" s="253"/>
      <c r="VZ147" s="253"/>
      <c r="WA147" s="253"/>
      <c r="WB147" s="253"/>
      <c r="WC147" s="253"/>
      <c r="WD147" s="253"/>
      <c r="WE147" s="253"/>
      <c r="WF147" s="253"/>
      <c r="WG147" s="253"/>
      <c r="WH147" s="253"/>
      <c r="WI147" s="253"/>
      <c r="WJ147" s="253"/>
      <c r="WK147" s="253"/>
      <c r="WL147" s="253"/>
      <c r="WM147" s="253"/>
      <c r="WN147" s="253"/>
      <c r="WO147" s="253"/>
      <c r="WP147" s="253"/>
      <c r="WQ147" s="253"/>
      <c r="WR147" s="253"/>
      <c r="WS147" s="253"/>
      <c r="WT147" s="253"/>
      <c r="WU147" s="253"/>
      <c r="WV147" s="253"/>
      <c r="WW147" s="253"/>
      <c r="WX147" s="253"/>
      <c r="WY147" s="253"/>
      <c r="WZ147" s="253"/>
      <c r="XA147" s="253"/>
      <c r="XB147" s="253"/>
      <c r="XC147" s="253"/>
      <c r="XD147" s="253"/>
      <c r="XE147" s="253"/>
      <c r="XF147" s="253"/>
      <c r="XG147" s="253"/>
      <c r="XH147" s="253"/>
      <c r="XI147" s="253"/>
      <c r="XJ147" s="253"/>
      <c r="XK147" s="253"/>
      <c r="XL147" s="253"/>
      <c r="XM147" s="253"/>
      <c r="XN147" s="253"/>
      <c r="XO147" s="253"/>
      <c r="XP147" s="253"/>
      <c r="XQ147" s="253"/>
      <c r="XR147" s="253"/>
      <c r="XS147" s="253"/>
      <c r="XT147" s="253"/>
      <c r="XU147" s="253"/>
      <c r="XV147" s="253"/>
      <c r="XW147" s="253"/>
      <c r="XX147" s="253"/>
      <c r="XY147" s="253"/>
      <c r="XZ147" s="253"/>
      <c r="YA147" s="253"/>
      <c r="YB147" s="253"/>
      <c r="YC147" s="253"/>
      <c r="YD147" s="253"/>
      <c r="YE147" s="253"/>
      <c r="YF147" s="253"/>
      <c r="YG147" s="253"/>
      <c r="YH147" s="253"/>
      <c r="YI147" s="253"/>
      <c r="YJ147" s="253"/>
      <c r="YK147" s="253"/>
      <c r="YL147" s="253"/>
      <c r="YM147" s="253"/>
      <c r="YN147" s="253"/>
      <c r="YO147" s="253"/>
      <c r="YP147" s="253"/>
      <c r="YQ147" s="253"/>
      <c r="YR147" s="253"/>
      <c r="YS147" s="253"/>
      <c r="YT147" s="253"/>
      <c r="YU147" s="253"/>
      <c r="YV147" s="253"/>
      <c r="YW147" s="253"/>
      <c r="YX147" s="253"/>
      <c r="YY147" s="253"/>
      <c r="YZ147" s="253"/>
      <c r="ZA147" s="253"/>
      <c r="ZB147" s="253"/>
      <c r="ZC147" s="253"/>
      <c r="ZD147" s="253"/>
      <c r="ZE147" s="253"/>
      <c r="ZF147" s="253"/>
      <c r="ZG147" s="253"/>
      <c r="ZH147" s="253"/>
      <c r="ZI147" s="253"/>
      <c r="ZJ147" s="253"/>
      <c r="ZK147" s="253"/>
      <c r="ZL147" s="253"/>
      <c r="ZM147" s="253"/>
      <c r="ZN147" s="253"/>
      <c r="ZO147" s="253"/>
      <c r="ZP147" s="253"/>
      <c r="ZQ147" s="253"/>
      <c r="ZR147" s="253"/>
      <c r="ZS147" s="253"/>
      <c r="ZT147" s="253"/>
      <c r="ZU147" s="253"/>
      <c r="ZV147" s="253"/>
      <c r="ZW147" s="253"/>
      <c r="ZX147" s="253"/>
      <c r="ZY147" s="253"/>
      <c r="ZZ147" s="253"/>
      <c r="AAA147" s="253"/>
      <c r="AAB147" s="253"/>
      <c r="AAC147" s="253"/>
      <c r="AAD147" s="253"/>
      <c r="AAE147" s="253"/>
      <c r="AAF147" s="253"/>
      <c r="AAG147" s="253"/>
      <c r="AAH147" s="253"/>
      <c r="AAI147" s="253"/>
      <c r="AAJ147" s="253"/>
      <c r="AAK147" s="253"/>
      <c r="AAL147" s="253"/>
      <c r="AAM147" s="253"/>
      <c r="AAN147" s="253"/>
      <c r="AAO147" s="253"/>
      <c r="AAP147" s="253"/>
      <c r="AAQ147" s="253"/>
      <c r="AAR147" s="253"/>
      <c r="AAS147" s="253"/>
      <c r="AAT147" s="253"/>
      <c r="AAU147" s="253"/>
      <c r="AAV147" s="253"/>
      <c r="AAW147" s="253"/>
      <c r="AAX147" s="253"/>
      <c r="AAY147" s="253"/>
      <c r="AAZ147" s="253"/>
      <c r="ABA147" s="253"/>
      <c r="ABB147" s="253"/>
      <c r="ABC147" s="253"/>
      <c r="ABD147" s="253"/>
      <c r="ABE147" s="253"/>
      <c r="ABF147" s="253"/>
      <c r="ABG147" s="253"/>
      <c r="ABH147" s="253"/>
      <c r="ABI147" s="253"/>
      <c r="ABJ147" s="253"/>
      <c r="ABK147" s="253"/>
      <c r="ABL147" s="253"/>
      <c r="ABM147" s="253"/>
      <c r="ABN147" s="253"/>
      <c r="ABO147" s="253"/>
      <c r="ABP147" s="253"/>
      <c r="ABQ147" s="253"/>
      <c r="ABR147" s="253"/>
      <c r="ABS147" s="253"/>
      <c r="ABT147" s="253"/>
      <c r="ABU147" s="253"/>
      <c r="ABV147" s="253"/>
      <c r="ABW147" s="253"/>
      <c r="ABX147" s="253"/>
      <c r="ABY147" s="253"/>
      <c r="ABZ147" s="253"/>
      <c r="ACA147" s="253"/>
      <c r="ACB147" s="253"/>
      <c r="ACC147" s="253"/>
      <c r="ACD147" s="253"/>
      <c r="ACE147" s="253"/>
      <c r="ACF147" s="253"/>
      <c r="ACG147" s="253"/>
      <c r="ACH147" s="253"/>
      <c r="ACI147" s="253"/>
      <c r="ACJ147" s="253"/>
      <c r="ACK147" s="253"/>
      <c r="ACL147" s="253"/>
      <c r="ACM147" s="253"/>
      <c r="ACN147" s="253"/>
      <c r="ACO147" s="253"/>
      <c r="ACP147" s="253"/>
      <c r="ACQ147" s="253"/>
      <c r="ACR147" s="253"/>
      <c r="ACS147" s="253"/>
      <c r="ACT147" s="253"/>
      <c r="ACU147" s="253"/>
      <c r="ACV147" s="253"/>
      <c r="ACW147" s="253"/>
      <c r="ACX147" s="253"/>
      <c r="ACY147" s="253"/>
      <c r="ACZ147" s="253"/>
      <c r="ADA147" s="253"/>
      <c r="ADB147" s="253"/>
      <c r="ADC147" s="253"/>
      <c r="ADD147" s="253"/>
      <c r="ADE147" s="253"/>
      <c r="ADF147" s="253"/>
      <c r="ADG147" s="253"/>
      <c r="ADH147" s="253"/>
      <c r="ADI147" s="253"/>
      <c r="ADJ147" s="253"/>
      <c r="ADK147" s="253"/>
      <c r="ADL147" s="253"/>
      <c r="ADM147" s="253"/>
      <c r="ADN147" s="253"/>
      <c r="ADO147" s="253"/>
      <c r="ADP147" s="253"/>
      <c r="ADQ147" s="253"/>
      <c r="ADR147" s="253"/>
      <c r="ADS147" s="253"/>
      <c r="ADT147" s="253"/>
      <c r="ADU147" s="253"/>
      <c r="ADV147" s="253"/>
      <c r="ADW147" s="253"/>
      <c r="ADX147" s="253"/>
      <c r="ADY147" s="253"/>
      <c r="ADZ147" s="253"/>
      <c r="AEA147" s="253"/>
      <c r="AEB147" s="253"/>
      <c r="AEC147" s="253"/>
      <c r="AED147" s="253"/>
      <c r="AEE147" s="253"/>
      <c r="AEF147" s="253"/>
      <c r="AEG147" s="253"/>
      <c r="AEH147" s="253"/>
      <c r="AEI147" s="253"/>
      <c r="AEJ147" s="253"/>
      <c r="AEK147" s="253"/>
      <c r="AEL147" s="253"/>
      <c r="AEM147" s="253"/>
      <c r="AEN147" s="253"/>
      <c r="AEO147" s="253"/>
      <c r="AEP147" s="253"/>
      <c r="AEQ147" s="253"/>
      <c r="AER147" s="253"/>
      <c r="AES147" s="253"/>
      <c r="AET147" s="253"/>
      <c r="AEU147" s="253"/>
      <c r="AEV147" s="253"/>
      <c r="AEW147" s="253"/>
      <c r="AEX147" s="253"/>
      <c r="AEY147" s="253"/>
      <c r="AEZ147" s="253"/>
      <c r="AFA147" s="253"/>
      <c r="AFB147" s="253"/>
      <c r="AFC147" s="253"/>
      <c r="AFD147" s="253"/>
      <c r="AFE147" s="253"/>
      <c r="AFF147" s="253"/>
      <c r="AFG147" s="253"/>
      <c r="AFH147" s="253"/>
      <c r="AFI147" s="253"/>
      <c r="AFJ147" s="253"/>
      <c r="AFK147" s="253"/>
      <c r="AFL147" s="253"/>
      <c r="AFM147" s="253"/>
      <c r="AFN147" s="253"/>
      <c r="AFO147" s="253"/>
      <c r="AFP147" s="253"/>
      <c r="AFQ147" s="253"/>
      <c r="AFR147" s="253"/>
      <c r="AFS147" s="253"/>
      <c r="AFT147" s="253"/>
      <c r="AFU147" s="253"/>
      <c r="AFV147" s="253"/>
      <c r="AFW147" s="253"/>
      <c r="AFX147" s="253"/>
      <c r="AFY147" s="253"/>
      <c r="AFZ147" s="253"/>
      <c r="AGA147" s="253"/>
      <c r="AGB147" s="253"/>
      <c r="AGC147" s="253"/>
      <c r="AGD147" s="253"/>
      <c r="AGE147" s="253"/>
      <c r="AGF147" s="253"/>
      <c r="AGG147" s="253"/>
      <c r="AGH147" s="253"/>
      <c r="AGI147" s="253"/>
      <c r="AGJ147" s="253"/>
      <c r="AGK147" s="253"/>
      <c r="AGL147" s="253"/>
      <c r="AGM147" s="253"/>
      <c r="AGN147" s="253"/>
      <c r="AGO147" s="253"/>
      <c r="AGP147" s="253"/>
      <c r="AGQ147" s="253"/>
      <c r="AGR147" s="253"/>
      <c r="AGS147" s="253"/>
      <c r="AGT147" s="253"/>
      <c r="AGU147" s="253"/>
      <c r="AGV147" s="253"/>
      <c r="AGW147" s="253"/>
      <c r="AGX147" s="253"/>
      <c r="AGY147" s="253"/>
      <c r="AGZ147" s="253"/>
      <c r="AHA147" s="253"/>
      <c r="AHB147" s="253"/>
      <c r="AHC147" s="253"/>
      <c r="AHD147" s="253"/>
      <c r="AHE147" s="253"/>
      <c r="AHF147" s="253"/>
      <c r="AHG147" s="253"/>
      <c r="AHH147" s="253"/>
      <c r="AHI147" s="253"/>
      <c r="AHJ147" s="253"/>
      <c r="AHK147" s="253"/>
      <c r="AHL147" s="253"/>
      <c r="AHM147" s="253"/>
      <c r="AHN147" s="253"/>
      <c r="AHO147" s="253"/>
      <c r="AHP147" s="253"/>
      <c r="AHQ147" s="253"/>
      <c r="AHR147" s="253"/>
      <c r="AHS147" s="253"/>
      <c r="AHT147" s="253"/>
      <c r="AHU147" s="253"/>
      <c r="AHV147" s="253"/>
      <c r="AHW147" s="253"/>
      <c r="AHX147" s="253"/>
      <c r="AHY147" s="253"/>
      <c r="AHZ147" s="253"/>
      <c r="AIA147" s="253"/>
      <c r="AIB147" s="253"/>
      <c r="AIC147" s="253"/>
      <c r="AID147" s="253"/>
      <c r="AIE147" s="253"/>
      <c r="AIF147" s="253"/>
      <c r="AIG147" s="253"/>
      <c r="AIH147" s="253"/>
      <c r="AII147" s="253"/>
      <c r="AIJ147" s="253"/>
      <c r="AIK147" s="253"/>
      <c r="AIL147" s="253"/>
      <c r="AIM147" s="253"/>
      <c r="AIN147" s="253"/>
      <c r="AIO147" s="253"/>
      <c r="AIP147" s="253"/>
      <c r="AIQ147" s="253"/>
      <c r="AIR147" s="253"/>
      <c r="AIS147" s="253"/>
      <c r="AIT147" s="253"/>
      <c r="AIU147" s="253"/>
      <c r="AIV147" s="253"/>
      <c r="AIW147" s="253"/>
      <c r="AIX147" s="253"/>
      <c r="AIY147" s="253"/>
      <c r="AIZ147" s="253"/>
      <c r="AJA147" s="253"/>
      <c r="AJB147" s="253"/>
      <c r="AJC147" s="253"/>
      <c r="AJD147" s="253"/>
      <c r="AJE147" s="253"/>
      <c r="AJF147" s="253"/>
      <c r="AJG147" s="253"/>
      <c r="AJH147" s="253"/>
      <c r="AJI147" s="253"/>
      <c r="AJJ147" s="253"/>
      <c r="AJK147" s="253"/>
      <c r="AJL147" s="253"/>
      <c r="AJM147" s="253"/>
      <c r="AJN147" s="253"/>
      <c r="AJO147" s="253"/>
      <c r="AJP147" s="253"/>
      <c r="AJQ147" s="253"/>
      <c r="AJR147" s="253"/>
      <c r="AJS147" s="253"/>
      <c r="AJT147" s="253"/>
      <c r="AJU147" s="253"/>
      <c r="AJV147" s="253"/>
      <c r="AJW147" s="253"/>
      <c r="AJX147" s="253"/>
      <c r="AJY147" s="253"/>
      <c r="AJZ147" s="253"/>
      <c r="AKA147" s="253"/>
      <c r="AKB147" s="253"/>
      <c r="AKC147" s="253"/>
      <c r="AKD147" s="253"/>
      <c r="AKE147" s="253"/>
      <c r="AKF147" s="253"/>
      <c r="AKG147" s="253"/>
      <c r="AKH147" s="253"/>
      <c r="AKI147" s="253"/>
      <c r="AKJ147" s="253"/>
      <c r="AKK147" s="253"/>
      <c r="AKL147" s="253"/>
      <c r="AKM147" s="253"/>
      <c r="AKN147" s="253"/>
      <c r="AKO147" s="253"/>
      <c r="AKP147" s="253"/>
      <c r="AKQ147" s="253"/>
      <c r="AKR147" s="253"/>
      <c r="AKS147" s="253"/>
      <c r="AKT147" s="253"/>
      <c r="AKU147" s="253"/>
      <c r="AKV147" s="253"/>
      <c r="AKW147" s="253"/>
      <c r="AKX147" s="253"/>
      <c r="AKY147" s="253"/>
      <c r="AKZ147" s="253"/>
      <c r="ALA147" s="253"/>
      <c r="ALB147" s="253"/>
      <c r="ALC147" s="253"/>
      <c r="ALD147" s="253"/>
      <c r="ALE147" s="253"/>
      <c r="ALF147" s="253"/>
      <c r="ALG147" s="253"/>
      <c r="ALH147" s="253"/>
      <c r="ALI147" s="253"/>
      <c r="ALJ147" s="253"/>
      <c r="ALK147" s="253"/>
      <c r="ALL147" s="253"/>
      <c r="ALM147" s="253"/>
      <c r="ALN147" s="253"/>
      <c r="ALO147" s="253"/>
      <c r="ALP147" s="253"/>
      <c r="ALQ147" s="253"/>
      <c r="ALR147" s="253"/>
      <c r="ALS147" s="253"/>
      <c r="ALT147" s="253"/>
      <c r="ALU147" s="253"/>
      <c r="ALV147" s="253"/>
      <c r="ALW147" s="253"/>
      <c r="ALX147" s="253"/>
      <c r="ALY147" s="253"/>
      <c r="ALZ147" s="253"/>
      <c r="AMA147" s="253"/>
      <c r="AMB147" s="253"/>
      <c r="AMC147" s="253"/>
      <c r="AMD147" s="253"/>
      <c r="AME147" s="253"/>
      <c r="AMF147" s="253"/>
      <c r="AMG147" s="253"/>
      <c r="AMH147" s="253"/>
      <c r="AMI147" s="253"/>
      <c r="AMJ147" s="253"/>
    </row>
    <row r="148" spans="1:1024" s="252" customFormat="1" ht="11.25">
      <c r="A148" s="269"/>
      <c r="B148" s="289"/>
      <c r="C148" s="299"/>
      <c r="D148" s="299"/>
      <c r="F148" s="253"/>
      <c r="G148" s="253"/>
      <c r="H148" s="253"/>
      <c r="I148" s="253"/>
      <c r="J148" s="253"/>
      <c r="K148" s="253"/>
      <c r="L148" s="253"/>
      <c r="M148" s="253"/>
      <c r="N148" s="253"/>
      <c r="O148" s="253"/>
      <c r="P148" s="253"/>
      <c r="Q148" s="253"/>
      <c r="R148" s="253"/>
      <c r="S148" s="253"/>
      <c r="T148" s="253"/>
      <c r="U148" s="253"/>
      <c r="V148" s="253"/>
      <c r="W148" s="253"/>
      <c r="X148" s="253"/>
      <c r="Y148" s="253"/>
      <c r="Z148" s="253"/>
      <c r="AA148" s="253"/>
      <c r="AB148" s="253"/>
      <c r="AC148" s="253"/>
      <c r="AD148" s="253"/>
      <c r="AE148" s="253"/>
      <c r="AF148" s="253"/>
      <c r="AG148" s="253"/>
      <c r="AH148" s="253"/>
      <c r="AI148" s="253"/>
      <c r="AJ148" s="253"/>
      <c r="AK148" s="253"/>
      <c r="AL148" s="253"/>
      <c r="AM148" s="253"/>
      <c r="AN148" s="253"/>
      <c r="AO148" s="253"/>
      <c r="AP148" s="253"/>
      <c r="AQ148" s="253"/>
      <c r="AR148" s="253"/>
      <c r="AS148" s="253"/>
      <c r="AT148" s="253"/>
      <c r="AU148" s="253"/>
      <c r="AV148" s="253"/>
      <c r="AW148" s="253"/>
      <c r="AX148" s="253"/>
      <c r="AY148" s="253"/>
      <c r="AZ148" s="253"/>
      <c r="BA148" s="253"/>
      <c r="BB148" s="253"/>
      <c r="BC148" s="253"/>
      <c r="BD148" s="253"/>
      <c r="BE148" s="253"/>
      <c r="BF148" s="253"/>
      <c r="BG148" s="253"/>
      <c r="BH148" s="253"/>
      <c r="BI148" s="253"/>
      <c r="BJ148" s="253"/>
      <c r="BK148" s="253"/>
      <c r="BL148" s="253"/>
      <c r="BM148" s="253"/>
      <c r="BN148" s="253"/>
      <c r="BO148" s="253"/>
      <c r="BP148" s="253"/>
      <c r="BQ148" s="253"/>
      <c r="BR148" s="253"/>
      <c r="BS148" s="253"/>
      <c r="BT148" s="253"/>
      <c r="BU148" s="253"/>
      <c r="BV148" s="253"/>
      <c r="BW148" s="253"/>
      <c r="BX148" s="253"/>
      <c r="BY148" s="253"/>
      <c r="BZ148" s="253"/>
      <c r="CA148" s="253"/>
      <c r="CB148" s="253"/>
      <c r="CC148" s="253"/>
      <c r="CD148" s="253"/>
      <c r="CE148" s="253"/>
      <c r="CF148" s="253"/>
      <c r="CG148" s="253"/>
      <c r="CH148" s="253"/>
      <c r="CI148" s="253"/>
      <c r="CJ148" s="253"/>
      <c r="CK148" s="253"/>
      <c r="CL148" s="253"/>
      <c r="CM148" s="253"/>
      <c r="CN148" s="253"/>
      <c r="CO148" s="253"/>
      <c r="CP148" s="253"/>
      <c r="CQ148" s="253"/>
      <c r="CR148" s="253"/>
      <c r="CS148" s="253"/>
      <c r="CT148" s="253"/>
      <c r="CU148" s="253"/>
      <c r="CV148" s="253"/>
      <c r="CW148" s="253"/>
      <c r="CX148" s="253"/>
      <c r="CY148" s="253"/>
      <c r="CZ148" s="253"/>
      <c r="DA148" s="253"/>
      <c r="DB148" s="253"/>
      <c r="DC148" s="253"/>
      <c r="DD148" s="253"/>
      <c r="DE148" s="253"/>
      <c r="DF148" s="253"/>
      <c r="DG148" s="253"/>
      <c r="DH148" s="253"/>
      <c r="DI148" s="253"/>
      <c r="DJ148" s="253"/>
      <c r="DK148" s="253"/>
      <c r="DL148" s="253"/>
      <c r="DM148" s="253"/>
      <c r="DN148" s="253"/>
      <c r="DO148" s="253"/>
      <c r="DP148" s="253"/>
      <c r="DQ148" s="253"/>
      <c r="DR148" s="253"/>
      <c r="DS148" s="253"/>
      <c r="DT148" s="253"/>
      <c r="DU148" s="253"/>
      <c r="DV148" s="253"/>
      <c r="DW148" s="253"/>
      <c r="DX148" s="253"/>
      <c r="DY148" s="253"/>
      <c r="DZ148" s="253"/>
      <c r="EA148" s="253"/>
      <c r="EB148" s="253"/>
      <c r="EC148" s="253"/>
      <c r="ED148" s="253"/>
      <c r="EE148" s="253"/>
      <c r="EF148" s="253"/>
      <c r="EG148" s="253"/>
      <c r="EH148" s="253"/>
      <c r="EI148" s="253"/>
      <c r="EJ148" s="253"/>
      <c r="EK148" s="253"/>
      <c r="EL148" s="253"/>
      <c r="EM148" s="253"/>
      <c r="EN148" s="253"/>
      <c r="EO148" s="253"/>
      <c r="EP148" s="253"/>
      <c r="EQ148" s="253"/>
      <c r="ER148" s="253"/>
      <c r="ES148" s="253"/>
      <c r="ET148" s="253"/>
      <c r="EU148" s="253"/>
      <c r="EV148" s="253"/>
      <c r="EW148" s="253"/>
      <c r="EX148" s="253"/>
      <c r="EY148" s="253"/>
      <c r="EZ148" s="253"/>
      <c r="FA148" s="253"/>
      <c r="FB148" s="253"/>
      <c r="FC148" s="253"/>
      <c r="FD148" s="253"/>
      <c r="FE148" s="253"/>
      <c r="FF148" s="253"/>
      <c r="FG148" s="253"/>
      <c r="FH148" s="253"/>
      <c r="FI148" s="253"/>
      <c r="FJ148" s="253"/>
      <c r="FK148" s="253"/>
      <c r="FL148" s="253"/>
      <c r="FM148" s="253"/>
      <c r="FN148" s="253"/>
      <c r="FO148" s="253"/>
      <c r="FP148" s="253"/>
      <c r="FQ148" s="253"/>
      <c r="FR148" s="253"/>
      <c r="FS148" s="253"/>
      <c r="FT148" s="253"/>
      <c r="FU148" s="253"/>
      <c r="FV148" s="253"/>
      <c r="FW148" s="253"/>
      <c r="FX148" s="253"/>
      <c r="FY148" s="253"/>
      <c r="FZ148" s="253"/>
      <c r="GA148" s="253"/>
      <c r="GB148" s="253"/>
      <c r="GC148" s="253"/>
      <c r="GD148" s="253"/>
      <c r="GE148" s="253"/>
      <c r="GF148" s="253"/>
      <c r="GG148" s="253"/>
      <c r="GH148" s="253"/>
      <c r="GI148" s="253"/>
      <c r="GJ148" s="253"/>
      <c r="GK148" s="253"/>
      <c r="GL148" s="253"/>
      <c r="GM148" s="253"/>
      <c r="GN148" s="253"/>
      <c r="GO148" s="253"/>
      <c r="GP148" s="253"/>
      <c r="GQ148" s="253"/>
      <c r="GR148" s="253"/>
      <c r="GS148" s="253"/>
      <c r="GT148" s="253"/>
      <c r="GU148" s="253"/>
      <c r="GV148" s="253"/>
      <c r="GW148" s="253"/>
      <c r="GX148" s="253"/>
      <c r="GY148" s="253"/>
      <c r="GZ148" s="253"/>
      <c r="HA148" s="253"/>
      <c r="HB148" s="253"/>
      <c r="HC148" s="253"/>
      <c r="HD148" s="253"/>
      <c r="HE148" s="253"/>
      <c r="HF148" s="253"/>
      <c r="HG148" s="253"/>
      <c r="HH148" s="253"/>
      <c r="HI148" s="253"/>
      <c r="HJ148" s="253"/>
      <c r="HK148" s="253"/>
      <c r="HL148" s="253"/>
      <c r="HM148" s="253"/>
      <c r="HN148" s="253"/>
      <c r="HO148" s="253"/>
      <c r="HP148" s="253"/>
      <c r="HQ148" s="253"/>
      <c r="HR148" s="253"/>
      <c r="HS148" s="253"/>
      <c r="HT148" s="253"/>
      <c r="HU148" s="253"/>
      <c r="HV148" s="253"/>
      <c r="HW148" s="253"/>
      <c r="HX148" s="253"/>
      <c r="HY148" s="253"/>
      <c r="HZ148" s="253"/>
      <c r="IA148" s="253"/>
      <c r="IB148" s="253"/>
      <c r="IC148" s="253"/>
      <c r="ID148" s="253"/>
      <c r="IE148" s="253"/>
      <c r="IF148" s="253"/>
      <c r="IG148" s="253"/>
      <c r="IH148" s="253"/>
      <c r="II148" s="253"/>
      <c r="IJ148" s="253"/>
      <c r="IK148" s="253"/>
      <c r="IL148" s="253"/>
      <c r="IM148" s="253"/>
      <c r="IN148" s="253"/>
      <c r="IO148" s="253"/>
      <c r="IP148" s="253"/>
      <c r="IQ148" s="253"/>
      <c r="IR148" s="253"/>
      <c r="IS148" s="253"/>
      <c r="IT148" s="253"/>
      <c r="IU148" s="253"/>
      <c r="IV148" s="253"/>
      <c r="IW148" s="253"/>
      <c r="IX148" s="253"/>
      <c r="IY148" s="253"/>
      <c r="IZ148" s="253"/>
      <c r="JA148" s="253"/>
      <c r="JB148" s="253"/>
      <c r="JC148" s="253"/>
      <c r="JD148" s="253"/>
      <c r="JE148" s="253"/>
      <c r="JF148" s="253"/>
      <c r="JG148" s="253"/>
      <c r="JH148" s="253"/>
      <c r="JI148" s="253"/>
      <c r="JJ148" s="253"/>
      <c r="JK148" s="253"/>
      <c r="JL148" s="253"/>
      <c r="JM148" s="253"/>
      <c r="JN148" s="253"/>
      <c r="JO148" s="253"/>
      <c r="JP148" s="253"/>
      <c r="JQ148" s="253"/>
      <c r="JR148" s="253"/>
      <c r="JS148" s="253"/>
      <c r="JT148" s="253"/>
      <c r="JU148" s="253"/>
      <c r="JV148" s="253"/>
      <c r="JW148" s="253"/>
      <c r="JX148" s="253"/>
      <c r="JY148" s="253"/>
      <c r="JZ148" s="253"/>
      <c r="KA148" s="253"/>
      <c r="KB148" s="253"/>
      <c r="KC148" s="253"/>
      <c r="KD148" s="253"/>
      <c r="KE148" s="253"/>
      <c r="KF148" s="253"/>
      <c r="KG148" s="253"/>
      <c r="KH148" s="253"/>
      <c r="KI148" s="253"/>
      <c r="KJ148" s="253"/>
      <c r="KK148" s="253"/>
      <c r="KL148" s="253"/>
      <c r="KM148" s="253"/>
      <c r="KN148" s="253"/>
      <c r="KO148" s="253"/>
      <c r="KP148" s="253"/>
      <c r="KQ148" s="253"/>
      <c r="KR148" s="253"/>
      <c r="KS148" s="253"/>
      <c r="KT148" s="253"/>
      <c r="KU148" s="253"/>
      <c r="KV148" s="253"/>
      <c r="KW148" s="253"/>
      <c r="KX148" s="253"/>
      <c r="KY148" s="253"/>
      <c r="KZ148" s="253"/>
      <c r="LA148" s="253"/>
      <c r="LB148" s="253"/>
      <c r="LC148" s="253"/>
      <c r="LD148" s="253"/>
      <c r="LE148" s="253"/>
      <c r="LF148" s="253"/>
      <c r="LG148" s="253"/>
      <c r="LH148" s="253"/>
      <c r="LI148" s="253"/>
      <c r="LJ148" s="253"/>
      <c r="LK148" s="253"/>
      <c r="LL148" s="253"/>
      <c r="LM148" s="253"/>
      <c r="LN148" s="253"/>
      <c r="LO148" s="253"/>
      <c r="LP148" s="253"/>
      <c r="LQ148" s="253"/>
      <c r="LR148" s="253"/>
      <c r="LS148" s="253"/>
      <c r="LT148" s="253"/>
      <c r="LU148" s="253"/>
      <c r="LV148" s="253"/>
      <c r="LW148" s="253"/>
      <c r="LX148" s="253"/>
      <c r="LY148" s="253"/>
      <c r="LZ148" s="253"/>
      <c r="MA148" s="253"/>
      <c r="MB148" s="253"/>
      <c r="MC148" s="253"/>
      <c r="MD148" s="253"/>
      <c r="ME148" s="253"/>
      <c r="MF148" s="253"/>
      <c r="MG148" s="253"/>
      <c r="MH148" s="253"/>
      <c r="MI148" s="253"/>
      <c r="MJ148" s="253"/>
      <c r="MK148" s="253"/>
      <c r="ML148" s="253"/>
      <c r="MM148" s="253"/>
      <c r="MN148" s="253"/>
      <c r="MO148" s="253"/>
      <c r="MP148" s="253"/>
      <c r="MQ148" s="253"/>
      <c r="MR148" s="253"/>
      <c r="MS148" s="253"/>
      <c r="MT148" s="253"/>
      <c r="MU148" s="253"/>
      <c r="MV148" s="253"/>
      <c r="MW148" s="253"/>
      <c r="MX148" s="253"/>
      <c r="MY148" s="253"/>
      <c r="MZ148" s="253"/>
      <c r="NA148" s="253"/>
      <c r="NB148" s="253"/>
      <c r="NC148" s="253"/>
      <c r="ND148" s="253"/>
      <c r="NE148" s="253"/>
      <c r="NF148" s="253"/>
      <c r="NG148" s="253"/>
      <c r="NH148" s="253"/>
      <c r="NI148" s="253"/>
      <c r="NJ148" s="253"/>
      <c r="NK148" s="253"/>
      <c r="NL148" s="253"/>
      <c r="NM148" s="253"/>
      <c r="NN148" s="253"/>
      <c r="NO148" s="253"/>
      <c r="NP148" s="253"/>
      <c r="NQ148" s="253"/>
      <c r="NR148" s="253"/>
      <c r="NS148" s="253"/>
      <c r="NT148" s="253"/>
      <c r="NU148" s="253"/>
      <c r="NV148" s="253"/>
      <c r="NW148" s="253"/>
      <c r="NX148" s="253"/>
      <c r="NY148" s="253"/>
      <c r="NZ148" s="253"/>
      <c r="OA148" s="253"/>
      <c r="OB148" s="253"/>
      <c r="OC148" s="253"/>
      <c r="OD148" s="253"/>
      <c r="OE148" s="253"/>
      <c r="OF148" s="253"/>
      <c r="OG148" s="253"/>
      <c r="OH148" s="253"/>
      <c r="OI148" s="253"/>
      <c r="OJ148" s="253"/>
      <c r="OK148" s="253"/>
      <c r="OL148" s="253"/>
      <c r="OM148" s="253"/>
      <c r="ON148" s="253"/>
      <c r="OO148" s="253"/>
      <c r="OP148" s="253"/>
      <c r="OQ148" s="253"/>
      <c r="OR148" s="253"/>
      <c r="OS148" s="253"/>
      <c r="OT148" s="253"/>
      <c r="OU148" s="253"/>
      <c r="OV148" s="253"/>
      <c r="OW148" s="253"/>
      <c r="OX148" s="253"/>
      <c r="OY148" s="253"/>
      <c r="OZ148" s="253"/>
      <c r="PA148" s="253"/>
      <c r="PB148" s="253"/>
      <c r="PC148" s="253"/>
      <c r="PD148" s="253"/>
      <c r="PE148" s="253"/>
      <c r="PF148" s="253"/>
      <c r="PG148" s="253"/>
      <c r="PH148" s="253"/>
      <c r="PI148" s="253"/>
      <c r="PJ148" s="253"/>
      <c r="PK148" s="253"/>
      <c r="PL148" s="253"/>
      <c r="PM148" s="253"/>
      <c r="PN148" s="253"/>
      <c r="PO148" s="253"/>
      <c r="PP148" s="253"/>
      <c r="PQ148" s="253"/>
      <c r="PR148" s="253"/>
      <c r="PS148" s="253"/>
      <c r="PT148" s="253"/>
      <c r="PU148" s="253"/>
      <c r="PV148" s="253"/>
      <c r="PW148" s="253"/>
      <c r="PX148" s="253"/>
      <c r="PY148" s="253"/>
      <c r="PZ148" s="253"/>
      <c r="QA148" s="253"/>
      <c r="QB148" s="253"/>
      <c r="QC148" s="253"/>
      <c r="QD148" s="253"/>
      <c r="QE148" s="253"/>
      <c r="QF148" s="253"/>
      <c r="QG148" s="253"/>
      <c r="QH148" s="253"/>
      <c r="QI148" s="253"/>
      <c r="QJ148" s="253"/>
      <c r="QK148" s="253"/>
      <c r="QL148" s="253"/>
      <c r="QM148" s="253"/>
      <c r="QN148" s="253"/>
      <c r="QO148" s="253"/>
      <c r="QP148" s="253"/>
      <c r="QQ148" s="253"/>
      <c r="QR148" s="253"/>
      <c r="QS148" s="253"/>
      <c r="QT148" s="253"/>
      <c r="QU148" s="253"/>
      <c r="QV148" s="253"/>
      <c r="QW148" s="253"/>
      <c r="QX148" s="253"/>
      <c r="QY148" s="253"/>
      <c r="QZ148" s="253"/>
      <c r="RA148" s="253"/>
      <c r="RB148" s="253"/>
      <c r="RC148" s="253"/>
      <c r="RD148" s="253"/>
      <c r="RE148" s="253"/>
      <c r="RF148" s="253"/>
      <c r="RG148" s="253"/>
      <c r="RH148" s="253"/>
      <c r="RI148" s="253"/>
      <c r="RJ148" s="253"/>
      <c r="RK148" s="253"/>
      <c r="RL148" s="253"/>
      <c r="RM148" s="253"/>
      <c r="RN148" s="253"/>
      <c r="RO148" s="253"/>
      <c r="RP148" s="253"/>
      <c r="RQ148" s="253"/>
      <c r="RR148" s="253"/>
      <c r="RS148" s="253"/>
      <c r="RT148" s="253"/>
      <c r="RU148" s="253"/>
      <c r="RV148" s="253"/>
      <c r="RW148" s="253"/>
      <c r="RX148" s="253"/>
      <c r="RY148" s="253"/>
      <c r="RZ148" s="253"/>
      <c r="SA148" s="253"/>
      <c r="SB148" s="253"/>
      <c r="SC148" s="253"/>
      <c r="SD148" s="253"/>
      <c r="SE148" s="253"/>
      <c r="SF148" s="253"/>
      <c r="SG148" s="253"/>
      <c r="SH148" s="253"/>
      <c r="SI148" s="253"/>
      <c r="SJ148" s="253"/>
      <c r="SK148" s="253"/>
      <c r="SL148" s="253"/>
      <c r="SM148" s="253"/>
      <c r="SN148" s="253"/>
      <c r="SO148" s="253"/>
      <c r="SP148" s="253"/>
      <c r="SQ148" s="253"/>
      <c r="SR148" s="253"/>
      <c r="SS148" s="253"/>
      <c r="ST148" s="253"/>
      <c r="SU148" s="253"/>
      <c r="SV148" s="253"/>
      <c r="SW148" s="253"/>
      <c r="SX148" s="253"/>
      <c r="SY148" s="253"/>
      <c r="SZ148" s="253"/>
      <c r="TA148" s="253"/>
      <c r="TB148" s="253"/>
      <c r="TC148" s="253"/>
      <c r="TD148" s="253"/>
      <c r="TE148" s="253"/>
      <c r="TF148" s="253"/>
      <c r="TG148" s="253"/>
      <c r="TH148" s="253"/>
      <c r="TI148" s="253"/>
      <c r="TJ148" s="253"/>
      <c r="TK148" s="253"/>
      <c r="TL148" s="253"/>
      <c r="TM148" s="253"/>
      <c r="TN148" s="253"/>
      <c r="TO148" s="253"/>
      <c r="TP148" s="253"/>
      <c r="TQ148" s="253"/>
      <c r="TR148" s="253"/>
      <c r="TS148" s="253"/>
      <c r="TT148" s="253"/>
      <c r="TU148" s="253"/>
      <c r="TV148" s="253"/>
      <c r="TW148" s="253"/>
      <c r="TX148" s="253"/>
      <c r="TY148" s="253"/>
      <c r="TZ148" s="253"/>
      <c r="UA148" s="253"/>
      <c r="UB148" s="253"/>
      <c r="UC148" s="253"/>
      <c r="UD148" s="253"/>
      <c r="UE148" s="253"/>
      <c r="UF148" s="253"/>
      <c r="UG148" s="253"/>
      <c r="UH148" s="253"/>
      <c r="UI148" s="253"/>
      <c r="UJ148" s="253"/>
      <c r="UK148" s="253"/>
      <c r="UL148" s="253"/>
      <c r="UM148" s="253"/>
      <c r="UN148" s="253"/>
      <c r="UO148" s="253"/>
      <c r="UP148" s="253"/>
      <c r="UQ148" s="253"/>
      <c r="UR148" s="253"/>
      <c r="US148" s="253"/>
      <c r="UT148" s="253"/>
      <c r="UU148" s="253"/>
      <c r="UV148" s="253"/>
      <c r="UW148" s="253"/>
      <c r="UX148" s="253"/>
      <c r="UY148" s="253"/>
      <c r="UZ148" s="253"/>
      <c r="VA148" s="253"/>
      <c r="VB148" s="253"/>
      <c r="VC148" s="253"/>
      <c r="VD148" s="253"/>
      <c r="VE148" s="253"/>
      <c r="VF148" s="253"/>
      <c r="VG148" s="253"/>
      <c r="VH148" s="253"/>
      <c r="VI148" s="253"/>
      <c r="VJ148" s="253"/>
      <c r="VK148" s="253"/>
      <c r="VL148" s="253"/>
      <c r="VM148" s="253"/>
      <c r="VN148" s="253"/>
      <c r="VO148" s="253"/>
      <c r="VP148" s="253"/>
      <c r="VQ148" s="253"/>
      <c r="VR148" s="253"/>
      <c r="VS148" s="253"/>
      <c r="VT148" s="253"/>
      <c r="VU148" s="253"/>
      <c r="VV148" s="253"/>
      <c r="VW148" s="253"/>
      <c r="VX148" s="253"/>
      <c r="VY148" s="253"/>
      <c r="VZ148" s="253"/>
      <c r="WA148" s="253"/>
      <c r="WB148" s="253"/>
      <c r="WC148" s="253"/>
      <c r="WD148" s="253"/>
      <c r="WE148" s="253"/>
      <c r="WF148" s="253"/>
      <c r="WG148" s="253"/>
      <c r="WH148" s="253"/>
      <c r="WI148" s="253"/>
      <c r="WJ148" s="253"/>
      <c r="WK148" s="253"/>
      <c r="WL148" s="253"/>
      <c r="WM148" s="253"/>
      <c r="WN148" s="253"/>
      <c r="WO148" s="253"/>
      <c r="WP148" s="253"/>
      <c r="WQ148" s="253"/>
      <c r="WR148" s="253"/>
      <c r="WS148" s="253"/>
      <c r="WT148" s="253"/>
      <c r="WU148" s="253"/>
      <c r="WV148" s="253"/>
      <c r="WW148" s="253"/>
      <c r="WX148" s="253"/>
      <c r="WY148" s="253"/>
      <c r="WZ148" s="253"/>
      <c r="XA148" s="253"/>
      <c r="XB148" s="253"/>
      <c r="XC148" s="253"/>
      <c r="XD148" s="253"/>
      <c r="XE148" s="253"/>
      <c r="XF148" s="253"/>
      <c r="XG148" s="253"/>
      <c r="XH148" s="253"/>
      <c r="XI148" s="253"/>
      <c r="XJ148" s="253"/>
      <c r="XK148" s="253"/>
      <c r="XL148" s="253"/>
      <c r="XM148" s="253"/>
      <c r="XN148" s="253"/>
      <c r="XO148" s="253"/>
      <c r="XP148" s="253"/>
      <c r="XQ148" s="253"/>
      <c r="XR148" s="253"/>
      <c r="XS148" s="253"/>
      <c r="XT148" s="253"/>
      <c r="XU148" s="253"/>
      <c r="XV148" s="253"/>
      <c r="XW148" s="253"/>
      <c r="XX148" s="253"/>
      <c r="XY148" s="253"/>
      <c r="XZ148" s="253"/>
      <c r="YA148" s="253"/>
      <c r="YB148" s="253"/>
      <c r="YC148" s="253"/>
      <c r="YD148" s="253"/>
      <c r="YE148" s="253"/>
      <c r="YF148" s="253"/>
      <c r="YG148" s="253"/>
      <c r="YH148" s="253"/>
      <c r="YI148" s="253"/>
      <c r="YJ148" s="253"/>
      <c r="YK148" s="253"/>
      <c r="YL148" s="253"/>
      <c r="YM148" s="253"/>
      <c r="YN148" s="253"/>
      <c r="YO148" s="253"/>
      <c r="YP148" s="253"/>
      <c r="YQ148" s="253"/>
      <c r="YR148" s="253"/>
      <c r="YS148" s="253"/>
      <c r="YT148" s="253"/>
      <c r="YU148" s="253"/>
      <c r="YV148" s="253"/>
      <c r="YW148" s="253"/>
      <c r="YX148" s="253"/>
      <c r="YY148" s="253"/>
      <c r="YZ148" s="253"/>
      <c r="ZA148" s="253"/>
      <c r="ZB148" s="253"/>
      <c r="ZC148" s="253"/>
      <c r="ZD148" s="253"/>
      <c r="ZE148" s="253"/>
      <c r="ZF148" s="253"/>
      <c r="ZG148" s="253"/>
      <c r="ZH148" s="253"/>
      <c r="ZI148" s="253"/>
      <c r="ZJ148" s="253"/>
      <c r="ZK148" s="253"/>
      <c r="ZL148" s="253"/>
      <c r="ZM148" s="253"/>
      <c r="ZN148" s="253"/>
      <c r="ZO148" s="253"/>
      <c r="ZP148" s="253"/>
      <c r="ZQ148" s="253"/>
      <c r="ZR148" s="253"/>
      <c r="ZS148" s="253"/>
      <c r="ZT148" s="253"/>
      <c r="ZU148" s="253"/>
      <c r="ZV148" s="253"/>
      <c r="ZW148" s="253"/>
      <c r="ZX148" s="253"/>
      <c r="ZY148" s="253"/>
      <c r="ZZ148" s="253"/>
      <c r="AAA148" s="253"/>
      <c r="AAB148" s="253"/>
      <c r="AAC148" s="253"/>
      <c r="AAD148" s="253"/>
      <c r="AAE148" s="253"/>
      <c r="AAF148" s="253"/>
      <c r="AAG148" s="253"/>
      <c r="AAH148" s="253"/>
      <c r="AAI148" s="253"/>
      <c r="AAJ148" s="253"/>
      <c r="AAK148" s="253"/>
      <c r="AAL148" s="253"/>
      <c r="AAM148" s="253"/>
      <c r="AAN148" s="253"/>
      <c r="AAO148" s="253"/>
      <c r="AAP148" s="253"/>
      <c r="AAQ148" s="253"/>
      <c r="AAR148" s="253"/>
      <c r="AAS148" s="253"/>
      <c r="AAT148" s="253"/>
      <c r="AAU148" s="253"/>
      <c r="AAV148" s="253"/>
      <c r="AAW148" s="253"/>
      <c r="AAX148" s="253"/>
      <c r="AAY148" s="253"/>
      <c r="AAZ148" s="253"/>
      <c r="ABA148" s="253"/>
      <c r="ABB148" s="253"/>
      <c r="ABC148" s="253"/>
      <c r="ABD148" s="253"/>
      <c r="ABE148" s="253"/>
      <c r="ABF148" s="253"/>
      <c r="ABG148" s="253"/>
      <c r="ABH148" s="253"/>
      <c r="ABI148" s="253"/>
      <c r="ABJ148" s="253"/>
      <c r="ABK148" s="253"/>
      <c r="ABL148" s="253"/>
      <c r="ABM148" s="253"/>
      <c r="ABN148" s="253"/>
      <c r="ABO148" s="253"/>
      <c r="ABP148" s="253"/>
      <c r="ABQ148" s="253"/>
      <c r="ABR148" s="253"/>
      <c r="ABS148" s="253"/>
      <c r="ABT148" s="253"/>
      <c r="ABU148" s="253"/>
      <c r="ABV148" s="253"/>
      <c r="ABW148" s="253"/>
      <c r="ABX148" s="253"/>
      <c r="ABY148" s="253"/>
      <c r="ABZ148" s="253"/>
      <c r="ACA148" s="253"/>
      <c r="ACB148" s="253"/>
      <c r="ACC148" s="253"/>
      <c r="ACD148" s="253"/>
      <c r="ACE148" s="253"/>
      <c r="ACF148" s="253"/>
      <c r="ACG148" s="253"/>
      <c r="ACH148" s="253"/>
      <c r="ACI148" s="253"/>
      <c r="ACJ148" s="253"/>
      <c r="ACK148" s="253"/>
      <c r="ACL148" s="253"/>
      <c r="ACM148" s="253"/>
      <c r="ACN148" s="253"/>
      <c r="ACO148" s="253"/>
      <c r="ACP148" s="253"/>
      <c r="ACQ148" s="253"/>
      <c r="ACR148" s="253"/>
      <c r="ACS148" s="253"/>
      <c r="ACT148" s="253"/>
      <c r="ACU148" s="253"/>
      <c r="ACV148" s="253"/>
      <c r="ACW148" s="253"/>
      <c r="ACX148" s="253"/>
      <c r="ACY148" s="253"/>
      <c r="ACZ148" s="253"/>
      <c r="ADA148" s="253"/>
      <c r="ADB148" s="253"/>
      <c r="ADC148" s="253"/>
      <c r="ADD148" s="253"/>
      <c r="ADE148" s="253"/>
      <c r="ADF148" s="253"/>
      <c r="ADG148" s="253"/>
      <c r="ADH148" s="253"/>
      <c r="ADI148" s="253"/>
      <c r="ADJ148" s="253"/>
      <c r="ADK148" s="253"/>
      <c r="ADL148" s="253"/>
      <c r="ADM148" s="253"/>
      <c r="ADN148" s="253"/>
      <c r="ADO148" s="253"/>
      <c r="ADP148" s="253"/>
      <c r="ADQ148" s="253"/>
      <c r="ADR148" s="253"/>
      <c r="ADS148" s="253"/>
      <c r="ADT148" s="253"/>
      <c r="ADU148" s="253"/>
      <c r="ADV148" s="253"/>
      <c r="ADW148" s="253"/>
      <c r="ADX148" s="253"/>
      <c r="ADY148" s="253"/>
      <c r="ADZ148" s="253"/>
      <c r="AEA148" s="253"/>
      <c r="AEB148" s="253"/>
      <c r="AEC148" s="253"/>
      <c r="AED148" s="253"/>
      <c r="AEE148" s="253"/>
      <c r="AEF148" s="253"/>
      <c r="AEG148" s="253"/>
      <c r="AEH148" s="253"/>
      <c r="AEI148" s="253"/>
      <c r="AEJ148" s="253"/>
      <c r="AEK148" s="253"/>
      <c r="AEL148" s="253"/>
      <c r="AEM148" s="253"/>
      <c r="AEN148" s="253"/>
      <c r="AEO148" s="253"/>
      <c r="AEP148" s="253"/>
      <c r="AEQ148" s="253"/>
      <c r="AER148" s="253"/>
      <c r="AES148" s="253"/>
      <c r="AET148" s="253"/>
      <c r="AEU148" s="253"/>
      <c r="AEV148" s="253"/>
      <c r="AEW148" s="253"/>
      <c r="AEX148" s="253"/>
      <c r="AEY148" s="253"/>
      <c r="AEZ148" s="253"/>
      <c r="AFA148" s="253"/>
      <c r="AFB148" s="253"/>
      <c r="AFC148" s="253"/>
      <c r="AFD148" s="253"/>
      <c r="AFE148" s="253"/>
      <c r="AFF148" s="253"/>
      <c r="AFG148" s="253"/>
      <c r="AFH148" s="253"/>
      <c r="AFI148" s="253"/>
      <c r="AFJ148" s="253"/>
      <c r="AFK148" s="253"/>
      <c r="AFL148" s="253"/>
      <c r="AFM148" s="253"/>
      <c r="AFN148" s="253"/>
      <c r="AFO148" s="253"/>
      <c r="AFP148" s="253"/>
      <c r="AFQ148" s="253"/>
      <c r="AFR148" s="253"/>
      <c r="AFS148" s="253"/>
      <c r="AFT148" s="253"/>
      <c r="AFU148" s="253"/>
      <c r="AFV148" s="253"/>
      <c r="AFW148" s="253"/>
      <c r="AFX148" s="253"/>
      <c r="AFY148" s="253"/>
      <c r="AFZ148" s="253"/>
      <c r="AGA148" s="253"/>
      <c r="AGB148" s="253"/>
      <c r="AGC148" s="253"/>
      <c r="AGD148" s="253"/>
      <c r="AGE148" s="253"/>
      <c r="AGF148" s="253"/>
      <c r="AGG148" s="253"/>
      <c r="AGH148" s="253"/>
      <c r="AGI148" s="253"/>
      <c r="AGJ148" s="253"/>
      <c r="AGK148" s="253"/>
      <c r="AGL148" s="253"/>
      <c r="AGM148" s="253"/>
      <c r="AGN148" s="253"/>
      <c r="AGO148" s="253"/>
      <c r="AGP148" s="253"/>
      <c r="AGQ148" s="253"/>
      <c r="AGR148" s="253"/>
      <c r="AGS148" s="253"/>
      <c r="AGT148" s="253"/>
      <c r="AGU148" s="253"/>
      <c r="AGV148" s="253"/>
      <c r="AGW148" s="253"/>
      <c r="AGX148" s="253"/>
      <c r="AGY148" s="253"/>
      <c r="AGZ148" s="253"/>
      <c r="AHA148" s="253"/>
      <c r="AHB148" s="253"/>
      <c r="AHC148" s="253"/>
      <c r="AHD148" s="253"/>
      <c r="AHE148" s="253"/>
      <c r="AHF148" s="253"/>
      <c r="AHG148" s="253"/>
      <c r="AHH148" s="253"/>
      <c r="AHI148" s="253"/>
      <c r="AHJ148" s="253"/>
      <c r="AHK148" s="253"/>
      <c r="AHL148" s="253"/>
      <c r="AHM148" s="253"/>
      <c r="AHN148" s="253"/>
      <c r="AHO148" s="253"/>
      <c r="AHP148" s="253"/>
      <c r="AHQ148" s="253"/>
      <c r="AHR148" s="253"/>
      <c r="AHS148" s="253"/>
      <c r="AHT148" s="253"/>
      <c r="AHU148" s="253"/>
      <c r="AHV148" s="253"/>
      <c r="AHW148" s="253"/>
      <c r="AHX148" s="253"/>
      <c r="AHY148" s="253"/>
      <c r="AHZ148" s="253"/>
      <c r="AIA148" s="253"/>
      <c r="AIB148" s="253"/>
      <c r="AIC148" s="253"/>
      <c r="AID148" s="253"/>
      <c r="AIE148" s="253"/>
      <c r="AIF148" s="253"/>
      <c r="AIG148" s="253"/>
      <c r="AIH148" s="253"/>
      <c r="AII148" s="253"/>
      <c r="AIJ148" s="253"/>
      <c r="AIK148" s="253"/>
      <c r="AIL148" s="253"/>
      <c r="AIM148" s="253"/>
      <c r="AIN148" s="253"/>
      <c r="AIO148" s="253"/>
      <c r="AIP148" s="253"/>
      <c r="AIQ148" s="253"/>
      <c r="AIR148" s="253"/>
      <c r="AIS148" s="253"/>
      <c r="AIT148" s="253"/>
      <c r="AIU148" s="253"/>
      <c r="AIV148" s="253"/>
      <c r="AIW148" s="253"/>
      <c r="AIX148" s="253"/>
      <c r="AIY148" s="253"/>
      <c r="AIZ148" s="253"/>
      <c r="AJA148" s="253"/>
      <c r="AJB148" s="253"/>
      <c r="AJC148" s="253"/>
      <c r="AJD148" s="253"/>
      <c r="AJE148" s="253"/>
      <c r="AJF148" s="253"/>
      <c r="AJG148" s="253"/>
      <c r="AJH148" s="253"/>
      <c r="AJI148" s="253"/>
      <c r="AJJ148" s="253"/>
      <c r="AJK148" s="253"/>
      <c r="AJL148" s="253"/>
      <c r="AJM148" s="253"/>
      <c r="AJN148" s="253"/>
      <c r="AJO148" s="253"/>
      <c r="AJP148" s="253"/>
      <c r="AJQ148" s="253"/>
      <c r="AJR148" s="253"/>
      <c r="AJS148" s="253"/>
      <c r="AJT148" s="253"/>
      <c r="AJU148" s="253"/>
      <c r="AJV148" s="253"/>
      <c r="AJW148" s="253"/>
      <c r="AJX148" s="253"/>
      <c r="AJY148" s="253"/>
      <c r="AJZ148" s="253"/>
      <c r="AKA148" s="253"/>
      <c r="AKB148" s="253"/>
      <c r="AKC148" s="253"/>
      <c r="AKD148" s="253"/>
      <c r="AKE148" s="253"/>
      <c r="AKF148" s="253"/>
      <c r="AKG148" s="253"/>
      <c r="AKH148" s="253"/>
      <c r="AKI148" s="253"/>
      <c r="AKJ148" s="253"/>
      <c r="AKK148" s="253"/>
      <c r="AKL148" s="253"/>
      <c r="AKM148" s="253"/>
      <c r="AKN148" s="253"/>
      <c r="AKO148" s="253"/>
      <c r="AKP148" s="253"/>
      <c r="AKQ148" s="253"/>
      <c r="AKR148" s="253"/>
      <c r="AKS148" s="253"/>
      <c r="AKT148" s="253"/>
      <c r="AKU148" s="253"/>
      <c r="AKV148" s="253"/>
      <c r="AKW148" s="253"/>
      <c r="AKX148" s="253"/>
      <c r="AKY148" s="253"/>
      <c r="AKZ148" s="253"/>
      <c r="ALA148" s="253"/>
      <c r="ALB148" s="253"/>
      <c r="ALC148" s="253"/>
      <c r="ALD148" s="253"/>
      <c r="ALE148" s="253"/>
      <c r="ALF148" s="253"/>
      <c r="ALG148" s="253"/>
      <c r="ALH148" s="253"/>
      <c r="ALI148" s="253"/>
      <c r="ALJ148" s="253"/>
      <c r="ALK148" s="253"/>
      <c r="ALL148" s="253"/>
      <c r="ALM148" s="253"/>
      <c r="ALN148" s="253"/>
      <c r="ALO148" s="253"/>
      <c r="ALP148" s="253"/>
      <c r="ALQ148" s="253"/>
      <c r="ALR148" s="253"/>
      <c r="ALS148" s="253"/>
      <c r="ALT148" s="253"/>
      <c r="ALU148" s="253"/>
      <c r="ALV148" s="253"/>
      <c r="ALW148" s="253"/>
      <c r="ALX148" s="253"/>
      <c r="ALY148" s="253"/>
      <c r="ALZ148" s="253"/>
      <c r="AMA148" s="253"/>
      <c r="AMB148" s="253"/>
      <c r="AMC148" s="253"/>
      <c r="AMD148" s="253"/>
      <c r="AME148" s="253"/>
      <c r="AMF148" s="253"/>
      <c r="AMG148" s="253"/>
      <c r="AMH148" s="253"/>
      <c r="AMI148" s="253"/>
      <c r="AMJ148" s="253"/>
    </row>
    <row r="149" spans="1:1024" s="252" customFormat="1" ht="11.25">
      <c r="A149" s="269" t="s">
        <v>247</v>
      </c>
      <c r="B149" s="289"/>
      <c r="C149" s="299">
        <f>C146+C144-C147</f>
        <v>0</v>
      </c>
      <c r="D149" s="299">
        <f>D146+D144-D147</f>
        <v>0</v>
      </c>
      <c r="F149" s="253"/>
      <c r="G149" s="253"/>
      <c r="H149" s="253"/>
      <c r="I149" s="253"/>
      <c r="J149" s="253"/>
      <c r="K149" s="253"/>
      <c r="L149" s="253"/>
      <c r="M149" s="253"/>
      <c r="N149" s="253"/>
      <c r="O149" s="253"/>
      <c r="P149" s="253"/>
      <c r="Q149" s="253"/>
      <c r="R149" s="253"/>
      <c r="S149" s="253"/>
      <c r="T149" s="253"/>
      <c r="U149" s="253"/>
      <c r="V149" s="253"/>
      <c r="W149" s="253"/>
      <c r="X149" s="253"/>
      <c r="Y149" s="253"/>
      <c r="Z149" s="253"/>
      <c r="AA149" s="253"/>
      <c r="AB149" s="253"/>
      <c r="AC149" s="253"/>
      <c r="AD149" s="253"/>
      <c r="AE149" s="253"/>
      <c r="AF149" s="253"/>
      <c r="AG149" s="253"/>
      <c r="AH149" s="253"/>
      <c r="AI149" s="253"/>
      <c r="AJ149" s="253"/>
      <c r="AK149" s="253"/>
      <c r="AL149" s="253"/>
      <c r="AM149" s="253"/>
      <c r="AN149" s="253"/>
      <c r="AO149" s="253"/>
      <c r="AP149" s="253"/>
      <c r="AQ149" s="253"/>
      <c r="AR149" s="253"/>
      <c r="AS149" s="253"/>
      <c r="AT149" s="253"/>
      <c r="AU149" s="253"/>
      <c r="AV149" s="253"/>
      <c r="AW149" s="253"/>
      <c r="AX149" s="253"/>
      <c r="AY149" s="253"/>
      <c r="AZ149" s="253"/>
      <c r="BA149" s="253"/>
      <c r="BB149" s="253"/>
      <c r="BC149" s="253"/>
      <c r="BD149" s="253"/>
      <c r="BE149" s="253"/>
      <c r="BF149" s="253"/>
      <c r="BG149" s="253"/>
      <c r="BH149" s="253"/>
      <c r="BI149" s="253"/>
      <c r="BJ149" s="253"/>
      <c r="BK149" s="253"/>
      <c r="BL149" s="253"/>
      <c r="BM149" s="253"/>
      <c r="BN149" s="253"/>
      <c r="BO149" s="253"/>
      <c r="BP149" s="253"/>
      <c r="BQ149" s="253"/>
      <c r="BR149" s="253"/>
      <c r="BS149" s="253"/>
      <c r="BT149" s="253"/>
      <c r="BU149" s="253"/>
      <c r="BV149" s="253"/>
      <c r="BW149" s="253"/>
      <c r="BX149" s="253"/>
      <c r="BY149" s="253"/>
      <c r="BZ149" s="253"/>
      <c r="CA149" s="253"/>
      <c r="CB149" s="253"/>
      <c r="CC149" s="253"/>
      <c r="CD149" s="253"/>
      <c r="CE149" s="253"/>
      <c r="CF149" s="253"/>
      <c r="CG149" s="253"/>
      <c r="CH149" s="253"/>
      <c r="CI149" s="253"/>
      <c r="CJ149" s="253"/>
      <c r="CK149" s="253"/>
      <c r="CL149" s="253"/>
      <c r="CM149" s="253"/>
      <c r="CN149" s="253"/>
      <c r="CO149" s="253"/>
      <c r="CP149" s="253"/>
      <c r="CQ149" s="253"/>
      <c r="CR149" s="253"/>
      <c r="CS149" s="253"/>
      <c r="CT149" s="253"/>
      <c r="CU149" s="253"/>
      <c r="CV149" s="253"/>
      <c r="CW149" s="253"/>
      <c r="CX149" s="253"/>
      <c r="CY149" s="253"/>
      <c r="CZ149" s="253"/>
      <c r="DA149" s="253"/>
      <c r="DB149" s="253"/>
      <c r="DC149" s="253"/>
      <c r="DD149" s="253"/>
      <c r="DE149" s="253"/>
      <c r="DF149" s="253"/>
      <c r="DG149" s="253"/>
      <c r="DH149" s="253"/>
      <c r="DI149" s="253"/>
      <c r="DJ149" s="253"/>
      <c r="DK149" s="253"/>
      <c r="DL149" s="253"/>
      <c r="DM149" s="253"/>
      <c r="DN149" s="253"/>
      <c r="DO149" s="253"/>
      <c r="DP149" s="253"/>
      <c r="DQ149" s="253"/>
      <c r="DR149" s="253"/>
      <c r="DS149" s="253"/>
      <c r="DT149" s="253"/>
      <c r="DU149" s="253"/>
      <c r="DV149" s="253"/>
      <c r="DW149" s="253"/>
      <c r="DX149" s="253"/>
      <c r="DY149" s="253"/>
      <c r="DZ149" s="253"/>
      <c r="EA149" s="253"/>
      <c r="EB149" s="253"/>
      <c r="EC149" s="253"/>
      <c r="ED149" s="253"/>
      <c r="EE149" s="253"/>
      <c r="EF149" s="253"/>
      <c r="EG149" s="253"/>
      <c r="EH149" s="253"/>
      <c r="EI149" s="253"/>
      <c r="EJ149" s="253"/>
      <c r="EK149" s="253"/>
      <c r="EL149" s="253"/>
      <c r="EM149" s="253"/>
      <c r="EN149" s="253"/>
      <c r="EO149" s="253"/>
      <c r="EP149" s="253"/>
      <c r="EQ149" s="253"/>
      <c r="ER149" s="253"/>
      <c r="ES149" s="253"/>
      <c r="ET149" s="253"/>
      <c r="EU149" s="253"/>
      <c r="EV149" s="253"/>
      <c r="EW149" s="253"/>
      <c r="EX149" s="253"/>
      <c r="EY149" s="253"/>
      <c r="EZ149" s="253"/>
      <c r="FA149" s="253"/>
      <c r="FB149" s="253"/>
      <c r="FC149" s="253"/>
      <c r="FD149" s="253"/>
      <c r="FE149" s="253"/>
      <c r="FF149" s="253"/>
      <c r="FG149" s="253"/>
      <c r="FH149" s="253"/>
      <c r="FI149" s="253"/>
      <c r="FJ149" s="253"/>
      <c r="FK149" s="253"/>
      <c r="FL149" s="253"/>
      <c r="FM149" s="253"/>
      <c r="FN149" s="253"/>
      <c r="FO149" s="253"/>
      <c r="FP149" s="253"/>
      <c r="FQ149" s="253"/>
      <c r="FR149" s="253"/>
      <c r="FS149" s="253"/>
      <c r="FT149" s="253"/>
      <c r="FU149" s="253"/>
      <c r="FV149" s="253"/>
      <c r="FW149" s="253"/>
      <c r="FX149" s="253"/>
      <c r="FY149" s="253"/>
      <c r="FZ149" s="253"/>
      <c r="GA149" s="253"/>
      <c r="GB149" s="253"/>
      <c r="GC149" s="253"/>
      <c r="GD149" s="253"/>
      <c r="GE149" s="253"/>
      <c r="GF149" s="253"/>
      <c r="GG149" s="253"/>
      <c r="GH149" s="253"/>
      <c r="GI149" s="253"/>
      <c r="GJ149" s="253"/>
      <c r="GK149" s="253"/>
      <c r="GL149" s="253"/>
      <c r="GM149" s="253"/>
      <c r="GN149" s="253"/>
      <c r="GO149" s="253"/>
      <c r="GP149" s="253"/>
      <c r="GQ149" s="253"/>
      <c r="GR149" s="253"/>
      <c r="GS149" s="253"/>
      <c r="GT149" s="253"/>
      <c r="GU149" s="253"/>
      <c r="GV149" s="253"/>
      <c r="GW149" s="253"/>
      <c r="GX149" s="253"/>
      <c r="GY149" s="253"/>
      <c r="GZ149" s="253"/>
      <c r="HA149" s="253"/>
      <c r="HB149" s="253"/>
      <c r="HC149" s="253"/>
      <c r="HD149" s="253"/>
      <c r="HE149" s="253"/>
      <c r="HF149" s="253"/>
      <c r="HG149" s="253"/>
      <c r="HH149" s="253"/>
      <c r="HI149" s="253"/>
      <c r="HJ149" s="253"/>
      <c r="HK149" s="253"/>
      <c r="HL149" s="253"/>
      <c r="HM149" s="253"/>
      <c r="HN149" s="253"/>
      <c r="HO149" s="253"/>
      <c r="HP149" s="253"/>
      <c r="HQ149" s="253"/>
      <c r="HR149" s="253"/>
      <c r="HS149" s="253"/>
      <c r="HT149" s="253"/>
      <c r="HU149" s="253"/>
      <c r="HV149" s="253"/>
      <c r="HW149" s="253"/>
      <c r="HX149" s="253"/>
      <c r="HY149" s="253"/>
      <c r="HZ149" s="253"/>
      <c r="IA149" s="253"/>
      <c r="IB149" s="253"/>
      <c r="IC149" s="253"/>
      <c r="ID149" s="253"/>
      <c r="IE149" s="253"/>
      <c r="IF149" s="253"/>
      <c r="IG149" s="253"/>
      <c r="IH149" s="253"/>
      <c r="II149" s="253"/>
      <c r="IJ149" s="253"/>
      <c r="IK149" s="253"/>
      <c r="IL149" s="253"/>
      <c r="IM149" s="253"/>
      <c r="IN149" s="253"/>
      <c r="IO149" s="253"/>
      <c r="IP149" s="253"/>
      <c r="IQ149" s="253"/>
      <c r="IR149" s="253"/>
      <c r="IS149" s="253"/>
      <c r="IT149" s="253"/>
      <c r="IU149" s="253"/>
      <c r="IV149" s="253"/>
      <c r="IW149" s="253"/>
      <c r="IX149" s="253"/>
      <c r="IY149" s="253"/>
      <c r="IZ149" s="253"/>
      <c r="JA149" s="253"/>
      <c r="JB149" s="253"/>
      <c r="JC149" s="253"/>
      <c r="JD149" s="253"/>
      <c r="JE149" s="253"/>
      <c r="JF149" s="253"/>
      <c r="JG149" s="253"/>
      <c r="JH149" s="253"/>
      <c r="JI149" s="253"/>
      <c r="JJ149" s="253"/>
      <c r="JK149" s="253"/>
      <c r="JL149" s="253"/>
      <c r="JM149" s="253"/>
      <c r="JN149" s="253"/>
      <c r="JO149" s="253"/>
      <c r="JP149" s="253"/>
      <c r="JQ149" s="253"/>
      <c r="JR149" s="253"/>
      <c r="JS149" s="253"/>
      <c r="JT149" s="253"/>
      <c r="JU149" s="253"/>
      <c r="JV149" s="253"/>
      <c r="JW149" s="253"/>
      <c r="JX149" s="253"/>
      <c r="JY149" s="253"/>
      <c r="JZ149" s="253"/>
      <c r="KA149" s="253"/>
      <c r="KB149" s="253"/>
      <c r="KC149" s="253"/>
      <c r="KD149" s="253"/>
      <c r="KE149" s="253"/>
      <c r="KF149" s="253"/>
      <c r="KG149" s="253"/>
      <c r="KH149" s="253"/>
      <c r="KI149" s="253"/>
      <c r="KJ149" s="253"/>
      <c r="KK149" s="253"/>
      <c r="KL149" s="253"/>
      <c r="KM149" s="253"/>
      <c r="KN149" s="253"/>
      <c r="KO149" s="253"/>
      <c r="KP149" s="253"/>
      <c r="KQ149" s="253"/>
      <c r="KR149" s="253"/>
      <c r="KS149" s="253"/>
      <c r="KT149" s="253"/>
      <c r="KU149" s="253"/>
      <c r="KV149" s="253"/>
      <c r="KW149" s="253"/>
      <c r="KX149" s="253"/>
      <c r="KY149" s="253"/>
      <c r="KZ149" s="253"/>
      <c r="LA149" s="253"/>
      <c r="LB149" s="253"/>
      <c r="LC149" s="253"/>
      <c r="LD149" s="253"/>
      <c r="LE149" s="253"/>
      <c r="LF149" s="253"/>
      <c r="LG149" s="253"/>
      <c r="LH149" s="253"/>
      <c r="LI149" s="253"/>
      <c r="LJ149" s="253"/>
      <c r="LK149" s="253"/>
      <c r="LL149" s="253"/>
      <c r="LM149" s="253"/>
      <c r="LN149" s="253"/>
      <c r="LO149" s="253"/>
      <c r="LP149" s="253"/>
      <c r="LQ149" s="253"/>
      <c r="LR149" s="253"/>
      <c r="LS149" s="253"/>
      <c r="LT149" s="253"/>
      <c r="LU149" s="253"/>
      <c r="LV149" s="253"/>
      <c r="LW149" s="253"/>
      <c r="LX149" s="253"/>
      <c r="LY149" s="253"/>
      <c r="LZ149" s="253"/>
      <c r="MA149" s="253"/>
      <c r="MB149" s="253"/>
      <c r="MC149" s="253"/>
      <c r="MD149" s="253"/>
      <c r="ME149" s="253"/>
      <c r="MF149" s="253"/>
      <c r="MG149" s="253"/>
      <c r="MH149" s="253"/>
      <c r="MI149" s="253"/>
      <c r="MJ149" s="253"/>
      <c r="MK149" s="253"/>
      <c r="ML149" s="253"/>
      <c r="MM149" s="253"/>
      <c r="MN149" s="253"/>
      <c r="MO149" s="253"/>
      <c r="MP149" s="253"/>
      <c r="MQ149" s="253"/>
      <c r="MR149" s="253"/>
      <c r="MS149" s="253"/>
      <c r="MT149" s="253"/>
      <c r="MU149" s="253"/>
      <c r="MV149" s="253"/>
      <c r="MW149" s="253"/>
      <c r="MX149" s="253"/>
      <c r="MY149" s="253"/>
      <c r="MZ149" s="253"/>
      <c r="NA149" s="253"/>
      <c r="NB149" s="253"/>
      <c r="NC149" s="253"/>
      <c r="ND149" s="253"/>
      <c r="NE149" s="253"/>
      <c r="NF149" s="253"/>
      <c r="NG149" s="253"/>
      <c r="NH149" s="253"/>
      <c r="NI149" s="253"/>
      <c r="NJ149" s="253"/>
      <c r="NK149" s="253"/>
      <c r="NL149" s="253"/>
      <c r="NM149" s="253"/>
      <c r="NN149" s="253"/>
      <c r="NO149" s="253"/>
      <c r="NP149" s="253"/>
      <c r="NQ149" s="253"/>
      <c r="NR149" s="253"/>
      <c r="NS149" s="253"/>
      <c r="NT149" s="253"/>
      <c r="NU149" s="253"/>
      <c r="NV149" s="253"/>
      <c r="NW149" s="253"/>
      <c r="NX149" s="253"/>
      <c r="NY149" s="253"/>
      <c r="NZ149" s="253"/>
      <c r="OA149" s="253"/>
      <c r="OB149" s="253"/>
      <c r="OC149" s="253"/>
      <c r="OD149" s="253"/>
      <c r="OE149" s="253"/>
      <c r="OF149" s="253"/>
      <c r="OG149" s="253"/>
      <c r="OH149" s="253"/>
      <c r="OI149" s="253"/>
      <c r="OJ149" s="253"/>
      <c r="OK149" s="253"/>
      <c r="OL149" s="253"/>
      <c r="OM149" s="253"/>
      <c r="ON149" s="253"/>
      <c r="OO149" s="253"/>
      <c r="OP149" s="253"/>
      <c r="OQ149" s="253"/>
      <c r="OR149" s="253"/>
      <c r="OS149" s="253"/>
      <c r="OT149" s="253"/>
      <c r="OU149" s="253"/>
      <c r="OV149" s="253"/>
      <c r="OW149" s="253"/>
      <c r="OX149" s="253"/>
      <c r="OY149" s="253"/>
      <c r="OZ149" s="253"/>
      <c r="PA149" s="253"/>
      <c r="PB149" s="253"/>
      <c r="PC149" s="253"/>
      <c r="PD149" s="253"/>
      <c r="PE149" s="253"/>
      <c r="PF149" s="253"/>
      <c r="PG149" s="253"/>
      <c r="PH149" s="253"/>
      <c r="PI149" s="253"/>
      <c r="PJ149" s="253"/>
      <c r="PK149" s="253"/>
      <c r="PL149" s="253"/>
      <c r="PM149" s="253"/>
      <c r="PN149" s="253"/>
      <c r="PO149" s="253"/>
      <c r="PP149" s="253"/>
      <c r="PQ149" s="253"/>
      <c r="PR149" s="253"/>
      <c r="PS149" s="253"/>
      <c r="PT149" s="253"/>
      <c r="PU149" s="253"/>
      <c r="PV149" s="253"/>
      <c r="PW149" s="253"/>
      <c r="PX149" s="253"/>
      <c r="PY149" s="253"/>
      <c r="PZ149" s="253"/>
      <c r="QA149" s="253"/>
      <c r="QB149" s="253"/>
      <c r="QC149" s="253"/>
      <c r="QD149" s="253"/>
      <c r="QE149" s="253"/>
      <c r="QF149" s="253"/>
      <c r="QG149" s="253"/>
      <c r="QH149" s="253"/>
      <c r="QI149" s="253"/>
      <c r="QJ149" s="253"/>
      <c r="QK149" s="253"/>
      <c r="QL149" s="253"/>
      <c r="QM149" s="253"/>
      <c r="QN149" s="253"/>
      <c r="QO149" s="253"/>
      <c r="QP149" s="253"/>
      <c r="QQ149" s="253"/>
      <c r="QR149" s="253"/>
      <c r="QS149" s="253"/>
      <c r="QT149" s="253"/>
      <c r="QU149" s="253"/>
      <c r="QV149" s="253"/>
      <c r="QW149" s="253"/>
      <c r="QX149" s="253"/>
      <c r="QY149" s="253"/>
      <c r="QZ149" s="253"/>
      <c r="RA149" s="253"/>
      <c r="RB149" s="253"/>
      <c r="RC149" s="253"/>
      <c r="RD149" s="253"/>
      <c r="RE149" s="253"/>
      <c r="RF149" s="253"/>
      <c r="RG149" s="253"/>
      <c r="RH149" s="253"/>
      <c r="RI149" s="253"/>
      <c r="RJ149" s="253"/>
      <c r="RK149" s="253"/>
      <c r="RL149" s="253"/>
      <c r="RM149" s="253"/>
      <c r="RN149" s="253"/>
      <c r="RO149" s="253"/>
      <c r="RP149" s="253"/>
      <c r="RQ149" s="253"/>
      <c r="RR149" s="253"/>
      <c r="RS149" s="253"/>
      <c r="RT149" s="253"/>
      <c r="RU149" s="253"/>
      <c r="RV149" s="253"/>
      <c r="RW149" s="253"/>
      <c r="RX149" s="253"/>
      <c r="RY149" s="253"/>
      <c r="RZ149" s="253"/>
      <c r="SA149" s="253"/>
      <c r="SB149" s="253"/>
      <c r="SC149" s="253"/>
      <c r="SD149" s="253"/>
      <c r="SE149" s="253"/>
      <c r="SF149" s="253"/>
      <c r="SG149" s="253"/>
      <c r="SH149" s="253"/>
      <c r="SI149" s="253"/>
      <c r="SJ149" s="253"/>
      <c r="SK149" s="253"/>
      <c r="SL149" s="253"/>
      <c r="SM149" s="253"/>
      <c r="SN149" s="253"/>
      <c r="SO149" s="253"/>
      <c r="SP149" s="253"/>
      <c r="SQ149" s="253"/>
      <c r="SR149" s="253"/>
      <c r="SS149" s="253"/>
      <c r="ST149" s="253"/>
      <c r="SU149" s="253"/>
      <c r="SV149" s="253"/>
      <c r="SW149" s="253"/>
      <c r="SX149" s="253"/>
      <c r="SY149" s="253"/>
      <c r="SZ149" s="253"/>
      <c r="TA149" s="253"/>
      <c r="TB149" s="253"/>
      <c r="TC149" s="253"/>
      <c r="TD149" s="253"/>
      <c r="TE149" s="253"/>
      <c r="TF149" s="253"/>
      <c r="TG149" s="253"/>
      <c r="TH149" s="253"/>
      <c r="TI149" s="253"/>
      <c r="TJ149" s="253"/>
      <c r="TK149" s="253"/>
      <c r="TL149" s="253"/>
      <c r="TM149" s="253"/>
      <c r="TN149" s="253"/>
      <c r="TO149" s="253"/>
      <c r="TP149" s="253"/>
      <c r="TQ149" s="253"/>
      <c r="TR149" s="253"/>
      <c r="TS149" s="253"/>
      <c r="TT149" s="253"/>
      <c r="TU149" s="253"/>
      <c r="TV149" s="253"/>
      <c r="TW149" s="253"/>
      <c r="TX149" s="253"/>
      <c r="TY149" s="253"/>
      <c r="TZ149" s="253"/>
      <c r="UA149" s="253"/>
      <c r="UB149" s="253"/>
      <c r="UC149" s="253"/>
      <c r="UD149" s="253"/>
      <c r="UE149" s="253"/>
      <c r="UF149" s="253"/>
      <c r="UG149" s="253"/>
      <c r="UH149" s="253"/>
      <c r="UI149" s="253"/>
      <c r="UJ149" s="253"/>
      <c r="UK149" s="253"/>
      <c r="UL149" s="253"/>
      <c r="UM149" s="253"/>
      <c r="UN149" s="253"/>
      <c r="UO149" s="253"/>
      <c r="UP149" s="253"/>
      <c r="UQ149" s="253"/>
      <c r="UR149" s="253"/>
      <c r="US149" s="253"/>
      <c r="UT149" s="253"/>
      <c r="UU149" s="253"/>
      <c r="UV149" s="253"/>
      <c r="UW149" s="253"/>
      <c r="UX149" s="253"/>
      <c r="UY149" s="253"/>
      <c r="UZ149" s="253"/>
      <c r="VA149" s="253"/>
      <c r="VB149" s="253"/>
      <c r="VC149" s="253"/>
      <c r="VD149" s="253"/>
      <c r="VE149" s="253"/>
      <c r="VF149" s="253"/>
      <c r="VG149" s="253"/>
      <c r="VH149" s="253"/>
      <c r="VI149" s="253"/>
      <c r="VJ149" s="253"/>
      <c r="VK149" s="253"/>
      <c r="VL149" s="253"/>
      <c r="VM149" s="253"/>
      <c r="VN149" s="253"/>
      <c r="VO149" s="253"/>
      <c r="VP149" s="253"/>
      <c r="VQ149" s="253"/>
      <c r="VR149" s="253"/>
      <c r="VS149" s="253"/>
      <c r="VT149" s="253"/>
      <c r="VU149" s="253"/>
      <c r="VV149" s="253"/>
      <c r="VW149" s="253"/>
      <c r="VX149" s="253"/>
      <c r="VY149" s="253"/>
      <c r="VZ149" s="253"/>
      <c r="WA149" s="253"/>
      <c r="WB149" s="253"/>
      <c r="WC149" s="253"/>
      <c r="WD149" s="253"/>
      <c r="WE149" s="253"/>
      <c r="WF149" s="253"/>
      <c r="WG149" s="253"/>
      <c r="WH149" s="253"/>
      <c r="WI149" s="253"/>
      <c r="WJ149" s="253"/>
      <c r="WK149" s="253"/>
      <c r="WL149" s="253"/>
      <c r="WM149" s="253"/>
      <c r="WN149" s="253"/>
      <c r="WO149" s="253"/>
      <c r="WP149" s="253"/>
      <c r="WQ149" s="253"/>
      <c r="WR149" s="253"/>
      <c r="WS149" s="253"/>
      <c r="WT149" s="253"/>
      <c r="WU149" s="253"/>
      <c r="WV149" s="253"/>
      <c r="WW149" s="253"/>
      <c r="WX149" s="253"/>
      <c r="WY149" s="253"/>
      <c r="WZ149" s="253"/>
      <c r="XA149" s="253"/>
      <c r="XB149" s="253"/>
      <c r="XC149" s="253"/>
      <c r="XD149" s="253"/>
      <c r="XE149" s="253"/>
      <c r="XF149" s="253"/>
      <c r="XG149" s="253"/>
      <c r="XH149" s="253"/>
      <c r="XI149" s="253"/>
      <c r="XJ149" s="253"/>
      <c r="XK149" s="253"/>
      <c r="XL149" s="253"/>
      <c r="XM149" s="253"/>
      <c r="XN149" s="253"/>
      <c r="XO149" s="253"/>
      <c r="XP149" s="253"/>
      <c r="XQ149" s="253"/>
      <c r="XR149" s="253"/>
      <c r="XS149" s="253"/>
      <c r="XT149" s="253"/>
      <c r="XU149" s="253"/>
      <c r="XV149" s="253"/>
      <c r="XW149" s="253"/>
      <c r="XX149" s="253"/>
      <c r="XY149" s="253"/>
      <c r="XZ149" s="253"/>
      <c r="YA149" s="253"/>
      <c r="YB149" s="253"/>
      <c r="YC149" s="253"/>
      <c r="YD149" s="253"/>
      <c r="YE149" s="253"/>
      <c r="YF149" s="253"/>
      <c r="YG149" s="253"/>
      <c r="YH149" s="253"/>
      <c r="YI149" s="253"/>
      <c r="YJ149" s="253"/>
      <c r="YK149" s="253"/>
      <c r="YL149" s="253"/>
      <c r="YM149" s="253"/>
      <c r="YN149" s="253"/>
      <c r="YO149" s="253"/>
      <c r="YP149" s="253"/>
      <c r="YQ149" s="253"/>
      <c r="YR149" s="253"/>
      <c r="YS149" s="253"/>
      <c r="YT149" s="253"/>
      <c r="YU149" s="253"/>
      <c r="YV149" s="253"/>
      <c r="YW149" s="253"/>
      <c r="YX149" s="253"/>
      <c r="YY149" s="253"/>
      <c r="YZ149" s="253"/>
      <c r="ZA149" s="253"/>
      <c r="ZB149" s="253"/>
      <c r="ZC149" s="253"/>
      <c r="ZD149" s="253"/>
      <c r="ZE149" s="253"/>
      <c r="ZF149" s="253"/>
      <c r="ZG149" s="253"/>
      <c r="ZH149" s="253"/>
      <c r="ZI149" s="253"/>
      <c r="ZJ149" s="253"/>
      <c r="ZK149" s="253"/>
      <c r="ZL149" s="253"/>
      <c r="ZM149" s="253"/>
      <c r="ZN149" s="253"/>
      <c r="ZO149" s="253"/>
      <c r="ZP149" s="253"/>
      <c r="ZQ149" s="253"/>
      <c r="ZR149" s="253"/>
      <c r="ZS149" s="253"/>
      <c r="ZT149" s="253"/>
      <c r="ZU149" s="253"/>
      <c r="ZV149" s="253"/>
      <c r="ZW149" s="253"/>
      <c r="ZX149" s="253"/>
      <c r="ZY149" s="253"/>
      <c r="ZZ149" s="253"/>
      <c r="AAA149" s="253"/>
      <c r="AAB149" s="253"/>
      <c r="AAC149" s="253"/>
      <c r="AAD149" s="253"/>
      <c r="AAE149" s="253"/>
      <c r="AAF149" s="253"/>
      <c r="AAG149" s="253"/>
      <c r="AAH149" s="253"/>
      <c r="AAI149" s="253"/>
      <c r="AAJ149" s="253"/>
      <c r="AAK149" s="253"/>
      <c r="AAL149" s="253"/>
      <c r="AAM149" s="253"/>
      <c r="AAN149" s="253"/>
      <c r="AAO149" s="253"/>
      <c r="AAP149" s="253"/>
      <c r="AAQ149" s="253"/>
      <c r="AAR149" s="253"/>
      <c r="AAS149" s="253"/>
      <c r="AAT149" s="253"/>
      <c r="AAU149" s="253"/>
      <c r="AAV149" s="253"/>
      <c r="AAW149" s="253"/>
      <c r="AAX149" s="253"/>
      <c r="AAY149" s="253"/>
      <c r="AAZ149" s="253"/>
      <c r="ABA149" s="253"/>
      <c r="ABB149" s="253"/>
      <c r="ABC149" s="253"/>
      <c r="ABD149" s="253"/>
      <c r="ABE149" s="253"/>
      <c r="ABF149" s="253"/>
      <c r="ABG149" s="253"/>
      <c r="ABH149" s="253"/>
      <c r="ABI149" s="253"/>
      <c r="ABJ149" s="253"/>
      <c r="ABK149" s="253"/>
      <c r="ABL149" s="253"/>
      <c r="ABM149" s="253"/>
      <c r="ABN149" s="253"/>
      <c r="ABO149" s="253"/>
      <c r="ABP149" s="253"/>
      <c r="ABQ149" s="253"/>
      <c r="ABR149" s="253"/>
      <c r="ABS149" s="253"/>
      <c r="ABT149" s="253"/>
      <c r="ABU149" s="253"/>
      <c r="ABV149" s="253"/>
      <c r="ABW149" s="253"/>
      <c r="ABX149" s="253"/>
      <c r="ABY149" s="253"/>
      <c r="ABZ149" s="253"/>
      <c r="ACA149" s="253"/>
      <c r="ACB149" s="253"/>
      <c r="ACC149" s="253"/>
      <c r="ACD149" s="253"/>
      <c r="ACE149" s="253"/>
      <c r="ACF149" s="253"/>
      <c r="ACG149" s="253"/>
      <c r="ACH149" s="253"/>
      <c r="ACI149" s="253"/>
      <c r="ACJ149" s="253"/>
      <c r="ACK149" s="253"/>
      <c r="ACL149" s="253"/>
      <c r="ACM149" s="253"/>
      <c r="ACN149" s="253"/>
      <c r="ACO149" s="253"/>
      <c r="ACP149" s="253"/>
      <c r="ACQ149" s="253"/>
      <c r="ACR149" s="253"/>
      <c r="ACS149" s="253"/>
      <c r="ACT149" s="253"/>
      <c r="ACU149" s="253"/>
      <c r="ACV149" s="253"/>
      <c r="ACW149" s="253"/>
      <c r="ACX149" s="253"/>
      <c r="ACY149" s="253"/>
      <c r="ACZ149" s="253"/>
      <c r="ADA149" s="253"/>
      <c r="ADB149" s="253"/>
      <c r="ADC149" s="253"/>
      <c r="ADD149" s="253"/>
      <c r="ADE149" s="253"/>
      <c r="ADF149" s="253"/>
      <c r="ADG149" s="253"/>
      <c r="ADH149" s="253"/>
      <c r="ADI149" s="253"/>
      <c r="ADJ149" s="253"/>
      <c r="ADK149" s="253"/>
      <c r="ADL149" s="253"/>
      <c r="ADM149" s="253"/>
      <c r="ADN149" s="253"/>
      <c r="ADO149" s="253"/>
      <c r="ADP149" s="253"/>
      <c r="ADQ149" s="253"/>
      <c r="ADR149" s="253"/>
      <c r="ADS149" s="253"/>
      <c r="ADT149" s="253"/>
      <c r="ADU149" s="253"/>
      <c r="ADV149" s="253"/>
      <c r="ADW149" s="253"/>
      <c r="ADX149" s="253"/>
      <c r="ADY149" s="253"/>
      <c r="ADZ149" s="253"/>
      <c r="AEA149" s="253"/>
      <c r="AEB149" s="253"/>
      <c r="AEC149" s="253"/>
      <c r="AED149" s="253"/>
      <c r="AEE149" s="253"/>
      <c r="AEF149" s="253"/>
      <c r="AEG149" s="253"/>
      <c r="AEH149" s="253"/>
      <c r="AEI149" s="253"/>
      <c r="AEJ149" s="253"/>
      <c r="AEK149" s="253"/>
      <c r="AEL149" s="253"/>
      <c r="AEM149" s="253"/>
      <c r="AEN149" s="253"/>
      <c r="AEO149" s="253"/>
      <c r="AEP149" s="253"/>
      <c r="AEQ149" s="253"/>
      <c r="AER149" s="253"/>
      <c r="AES149" s="253"/>
      <c r="AET149" s="253"/>
      <c r="AEU149" s="253"/>
      <c r="AEV149" s="253"/>
      <c r="AEW149" s="253"/>
      <c r="AEX149" s="253"/>
      <c r="AEY149" s="253"/>
      <c r="AEZ149" s="253"/>
      <c r="AFA149" s="253"/>
      <c r="AFB149" s="253"/>
      <c r="AFC149" s="253"/>
      <c r="AFD149" s="253"/>
      <c r="AFE149" s="253"/>
      <c r="AFF149" s="253"/>
      <c r="AFG149" s="253"/>
      <c r="AFH149" s="253"/>
      <c r="AFI149" s="253"/>
      <c r="AFJ149" s="253"/>
      <c r="AFK149" s="253"/>
      <c r="AFL149" s="253"/>
      <c r="AFM149" s="253"/>
      <c r="AFN149" s="253"/>
      <c r="AFO149" s="253"/>
      <c r="AFP149" s="253"/>
      <c r="AFQ149" s="253"/>
      <c r="AFR149" s="253"/>
      <c r="AFS149" s="253"/>
      <c r="AFT149" s="253"/>
      <c r="AFU149" s="253"/>
      <c r="AFV149" s="253"/>
      <c r="AFW149" s="253"/>
      <c r="AFX149" s="253"/>
      <c r="AFY149" s="253"/>
      <c r="AFZ149" s="253"/>
      <c r="AGA149" s="253"/>
      <c r="AGB149" s="253"/>
      <c r="AGC149" s="253"/>
      <c r="AGD149" s="253"/>
      <c r="AGE149" s="253"/>
      <c r="AGF149" s="253"/>
      <c r="AGG149" s="253"/>
      <c r="AGH149" s="253"/>
      <c r="AGI149" s="253"/>
      <c r="AGJ149" s="253"/>
      <c r="AGK149" s="253"/>
      <c r="AGL149" s="253"/>
      <c r="AGM149" s="253"/>
      <c r="AGN149" s="253"/>
      <c r="AGO149" s="253"/>
      <c r="AGP149" s="253"/>
      <c r="AGQ149" s="253"/>
      <c r="AGR149" s="253"/>
      <c r="AGS149" s="253"/>
      <c r="AGT149" s="253"/>
      <c r="AGU149" s="253"/>
      <c r="AGV149" s="253"/>
      <c r="AGW149" s="253"/>
      <c r="AGX149" s="253"/>
      <c r="AGY149" s="253"/>
      <c r="AGZ149" s="253"/>
      <c r="AHA149" s="253"/>
      <c r="AHB149" s="253"/>
      <c r="AHC149" s="253"/>
      <c r="AHD149" s="253"/>
      <c r="AHE149" s="253"/>
      <c r="AHF149" s="253"/>
      <c r="AHG149" s="253"/>
      <c r="AHH149" s="253"/>
      <c r="AHI149" s="253"/>
      <c r="AHJ149" s="253"/>
      <c r="AHK149" s="253"/>
      <c r="AHL149" s="253"/>
      <c r="AHM149" s="253"/>
      <c r="AHN149" s="253"/>
      <c r="AHO149" s="253"/>
      <c r="AHP149" s="253"/>
      <c r="AHQ149" s="253"/>
      <c r="AHR149" s="253"/>
      <c r="AHS149" s="253"/>
      <c r="AHT149" s="253"/>
      <c r="AHU149" s="253"/>
      <c r="AHV149" s="253"/>
      <c r="AHW149" s="253"/>
      <c r="AHX149" s="253"/>
      <c r="AHY149" s="253"/>
      <c r="AHZ149" s="253"/>
      <c r="AIA149" s="253"/>
      <c r="AIB149" s="253"/>
      <c r="AIC149" s="253"/>
      <c r="AID149" s="253"/>
      <c r="AIE149" s="253"/>
      <c r="AIF149" s="253"/>
      <c r="AIG149" s="253"/>
      <c r="AIH149" s="253"/>
      <c r="AII149" s="253"/>
      <c r="AIJ149" s="253"/>
      <c r="AIK149" s="253"/>
      <c r="AIL149" s="253"/>
      <c r="AIM149" s="253"/>
      <c r="AIN149" s="253"/>
      <c r="AIO149" s="253"/>
      <c r="AIP149" s="253"/>
      <c r="AIQ149" s="253"/>
      <c r="AIR149" s="253"/>
      <c r="AIS149" s="253"/>
      <c r="AIT149" s="253"/>
      <c r="AIU149" s="253"/>
      <c r="AIV149" s="253"/>
      <c r="AIW149" s="253"/>
      <c r="AIX149" s="253"/>
      <c r="AIY149" s="253"/>
      <c r="AIZ149" s="253"/>
      <c r="AJA149" s="253"/>
      <c r="AJB149" s="253"/>
      <c r="AJC149" s="253"/>
      <c r="AJD149" s="253"/>
      <c r="AJE149" s="253"/>
      <c r="AJF149" s="253"/>
      <c r="AJG149" s="253"/>
      <c r="AJH149" s="253"/>
      <c r="AJI149" s="253"/>
      <c r="AJJ149" s="253"/>
      <c r="AJK149" s="253"/>
      <c r="AJL149" s="253"/>
      <c r="AJM149" s="253"/>
      <c r="AJN149" s="253"/>
      <c r="AJO149" s="253"/>
      <c r="AJP149" s="253"/>
      <c r="AJQ149" s="253"/>
      <c r="AJR149" s="253"/>
      <c r="AJS149" s="253"/>
      <c r="AJT149" s="253"/>
      <c r="AJU149" s="253"/>
      <c r="AJV149" s="253"/>
      <c r="AJW149" s="253"/>
      <c r="AJX149" s="253"/>
      <c r="AJY149" s="253"/>
      <c r="AJZ149" s="253"/>
      <c r="AKA149" s="253"/>
      <c r="AKB149" s="253"/>
      <c r="AKC149" s="253"/>
      <c r="AKD149" s="253"/>
      <c r="AKE149" s="253"/>
      <c r="AKF149" s="253"/>
      <c r="AKG149" s="253"/>
      <c r="AKH149" s="253"/>
      <c r="AKI149" s="253"/>
      <c r="AKJ149" s="253"/>
      <c r="AKK149" s="253"/>
      <c r="AKL149" s="253"/>
      <c r="AKM149" s="253"/>
      <c r="AKN149" s="253"/>
      <c r="AKO149" s="253"/>
      <c r="AKP149" s="253"/>
      <c r="AKQ149" s="253"/>
      <c r="AKR149" s="253"/>
      <c r="AKS149" s="253"/>
      <c r="AKT149" s="253"/>
      <c r="AKU149" s="253"/>
      <c r="AKV149" s="253"/>
      <c r="AKW149" s="253"/>
      <c r="AKX149" s="253"/>
      <c r="AKY149" s="253"/>
      <c r="AKZ149" s="253"/>
      <c r="ALA149" s="253"/>
      <c r="ALB149" s="253"/>
      <c r="ALC149" s="253"/>
      <c r="ALD149" s="253"/>
      <c r="ALE149" s="253"/>
      <c r="ALF149" s="253"/>
      <c r="ALG149" s="253"/>
      <c r="ALH149" s="253"/>
      <c r="ALI149" s="253"/>
      <c r="ALJ149" s="253"/>
      <c r="ALK149" s="253"/>
      <c r="ALL149" s="253"/>
      <c r="ALM149" s="253"/>
      <c r="ALN149" s="253"/>
      <c r="ALO149" s="253"/>
      <c r="ALP149" s="253"/>
      <c r="ALQ149" s="253"/>
      <c r="ALR149" s="253"/>
      <c r="ALS149" s="253"/>
      <c r="ALT149" s="253"/>
      <c r="ALU149" s="253"/>
      <c r="ALV149" s="253"/>
      <c r="ALW149" s="253"/>
      <c r="ALX149" s="253"/>
      <c r="ALY149" s="253"/>
      <c r="ALZ149" s="253"/>
      <c r="AMA149" s="253"/>
      <c r="AMB149" s="253"/>
      <c r="AMC149" s="253"/>
      <c r="AMD149" s="253"/>
      <c r="AME149" s="253"/>
      <c r="AMF149" s="253"/>
      <c r="AMG149" s="253"/>
      <c r="AMH149" s="253"/>
      <c r="AMI149" s="253"/>
      <c r="AMJ149" s="253"/>
    </row>
    <row r="150" spans="1:1024" s="252" customFormat="1" ht="11.25">
      <c r="A150" s="257"/>
      <c r="B150" s="290"/>
      <c r="C150" s="290"/>
      <c r="D150" s="291"/>
      <c r="F150" s="253"/>
      <c r="G150" s="253"/>
      <c r="H150" s="253"/>
      <c r="I150" s="253"/>
      <c r="J150" s="253"/>
      <c r="K150" s="253"/>
      <c r="L150" s="253"/>
      <c r="M150" s="253"/>
      <c r="N150" s="253"/>
      <c r="O150" s="253"/>
      <c r="P150" s="253"/>
      <c r="Q150" s="253"/>
      <c r="R150" s="253"/>
      <c r="S150" s="253"/>
      <c r="T150" s="253"/>
      <c r="U150" s="253"/>
      <c r="V150" s="253"/>
      <c r="W150" s="253"/>
      <c r="X150" s="253"/>
      <c r="Y150" s="253"/>
      <c r="Z150" s="253"/>
      <c r="AA150" s="253"/>
      <c r="AB150" s="253"/>
      <c r="AC150" s="253"/>
      <c r="AD150" s="253"/>
      <c r="AE150" s="253"/>
      <c r="AF150" s="253"/>
      <c r="AG150" s="253"/>
      <c r="AH150" s="253"/>
      <c r="AI150" s="253"/>
      <c r="AJ150" s="253"/>
      <c r="AK150" s="253"/>
      <c r="AL150" s="253"/>
      <c r="AM150" s="253"/>
      <c r="AN150" s="253"/>
      <c r="AO150" s="253"/>
      <c r="AP150" s="253"/>
      <c r="AQ150" s="253"/>
      <c r="AR150" s="253"/>
      <c r="AS150" s="253"/>
      <c r="AT150" s="253"/>
      <c r="AU150" s="253"/>
      <c r="AV150" s="253"/>
      <c r="AW150" s="253"/>
      <c r="AX150" s="253"/>
      <c r="AY150" s="253"/>
      <c r="AZ150" s="253"/>
      <c r="BA150" s="253"/>
      <c r="BB150" s="253"/>
      <c r="BC150" s="253"/>
      <c r="BD150" s="253"/>
      <c r="BE150" s="253"/>
      <c r="BF150" s="253"/>
      <c r="BG150" s="253"/>
      <c r="BH150" s="253"/>
      <c r="BI150" s="253"/>
      <c r="BJ150" s="253"/>
      <c r="BK150" s="253"/>
      <c r="BL150" s="253"/>
      <c r="BM150" s="253"/>
      <c r="BN150" s="253"/>
      <c r="BO150" s="253"/>
      <c r="BP150" s="253"/>
      <c r="BQ150" s="253"/>
      <c r="BR150" s="253"/>
      <c r="BS150" s="253"/>
      <c r="BT150" s="253"/>
      <c r="BU150" s="253"/>
      <c r="BV150" s="253"/>
      <c r="BW150" s="253"/>
      <c r="BX150" s="253"/>
      <c r="BY150" s="253"/>
      <c r="BZ150" s="253"/>
      <c r="CA150" s="253"/>
      <c r="CB150" s="253"/>
      <c r="CC150" s="253"/>
      <c r="CD150" s="253"/>
      <c r="CE150" s="253"/>
      <c r="CF150" s="253"/>
      <c r="CG150" s="253"/>
      <c r="CH150" s="253"/>
      <c r="CI150" s="253"/>
      <c r="CJ150" s="253"/>
      <c r="CK150" s="253"/>
      <c r="CL150" s="253"/>
      <c r="CM150" s="253"/>
      <c r="CN150" s="253"/>
      <c r="CO150" s="253"/>
      <c r="CP150" s="253"/>
      <c r="CQ150" s="253"/>
      <c r="CR150" s="253"/>
      <c r="CS150" s="253"/>
      <c r="CT150" s="253"/>
      <c r="CU150" s="253"/>
      <c r="CV150" s="253"/>
      <c r="CW150" s="253"/>
      <c r="CX150" s="253"/>
      <c r="CY150" s="253"/>
      <c r="CZ150" s="253"/>
      <c r="DA150" s="253"/>
      <c r="DB150" s="253"/>
      <c r="DC150" s="253"/>
      <c r="DD150" s="253"/>
      <c r="DE150" s="253"/>
      <c r="DF150" s="253"/>
      <c r="DG150" s="253"/>
      <c r="DH150" s="253"/>
      <c r="DI150" s="253"/>
      <c r="DJ150" s="253"/>
      <c r="DK150" s="253"/>
      <c r="DL150" s="253"/>
      <c r="DM150" s="253"/>
      <c r="DN150" s="253"/>
      <c r="DO150" s="253"/>
      <c r="DP150" s="253"/>
      <c r="DQ150" s="253"/>
      <c r="DR150" s="253"/>
      <c r="DS150" s="253"/>
      <c r="DT150" s="253"/>
      <c r="DU150" s="253"/>
      <c r="DV150" s="253"/>
      <c r="DW150" s="253"/>
      <c r="DX150" s="253"/>
      <c r="DY150" s="253"/>
      <c r="DZ150" s="253"/>
      <c r="EA150" s="253"/>
      <c r="EB150" s="253"/>
      <c r="EC150" s="253"/>
      <c r="ED150" s="253"/>
      <c r="EE150" s="253"/>
      <c r="EF150" s="253"/>
      <c r="EG150" s="253"/>
      <c r="EH150" s="253"/>
      <c r="EI150" s="253"/>
      <c r="EJ150" s="253"/>
      <c r="EK150" s="253"/>
      <c r="EL150" s="253"/>
      <c r="EM150" s="253"/>
      <c r="EN150" s="253"/>
      <c r="EO150" s="253"/>
      <c r="EP150" s="253"/>
      <c r="EQ150" s="253"/>
      <c r="ER150" s="253"/>
      <c r="ES150" s="253"/>
      <c r="ET150" s="253"/>
      <c r="EU150" s="253"/>
      <c r="EV150" s="253"/>
      <c r="EW150" s="253"/>
      <c r="EX150" s="253"/>
      <c r="EY150" s="253"/>
      <c r="EZ150" s="253"/>
      <c r="FA150" s="253"/>
      <c r="FB150" s="253"/>
      <c r="FC150" s="253"/>
      <c r="FD150" s="253"/>
      <c r="FE150" s="253"/>
      <c r="FF150" s="253"/>
      <c r="FG150" s="253"/>
      <c r="FH150" s="253"/>
      <c r="FI150" s="253"/>
      <c r="FJ150" s="253"/>
      <c r="FK150" s="253"/>
      <c r="FL150" s="253"/>
      <c r="FM150" s="253"/>
      <c r="FN150" s="253"/>
      <c r="FO150" s="253"/>
      <c r="FP150" s="253"/>
      <c r="FQ150" s="253"/>
      <c r="FR150" s="253"/>
      <c r="FS150" s="253"/>
      <c r="FT150" s="253"/>
      <c r="FU150" s="253"/>
      <c r="FV150" s="253"/>
      <c r="FW150" s="253"/>
      <c r="FX150" s="253"/>
      <c r="FY150" s="253"/>
      <c r="FZ150" s="253"/>
      <c r="GA150" s="253"/>
      <c r="GB150" s="253"/>
      <c r="GC150" s="253"/>
      <c r="GD150" s="253"/>
      <c r="GE150" s="253"/>
      <c r="GF150" s="253"/>
      <c r="GG150" s="253"/>
      <c r="GH150" s="253"/>
      <c r="GI150" s="253"/>
      <c r="GJ150" s="253"/>
      <c r="GK150" s="253"/>
      <c r="GL150" s="253"/>
      <c r="GM150" s="253"/>
      <c r="GN150" s="253"/>
      <c r="GO150" s="253"/>
      <c r="GP150" s="253"/>
      <c r="GQ150" s="253"/>
      <c r="GR150" s="253"/>
      <c r="GS150" s="253"/>
      <c r="GT150" s="253"/>
      <c r="GU150" s="253"/>
      <c r="GV150" s="253"/>
      <c r="GW150" s="253"/>
      <c r="GX150" s="253"/>
      <c r="GY150" s="253"/>
      <c r="GZ150" s="253"/>
      <c r="HA150" s="253"/>
      <c r="HB150" s="253"/>
      <c r="HC150" s="253"/>
      <c r="HD150" s="253"/>
      <c r="HE150" s="253"/>
      <c r="HF150" s="253"/>
      <c r="HG150" s="253"/>
      <c r="HH150" s="253"/>
      <c r="HI150" s="253"/>
      <c r="HJ150" s="253"/>
      <c r="HK150" s="253"/>
      <c r="HL150" s="253"/>
      <c r="HM150" s="253"/>
      <c r="HN150" s="253"/>
      <c r="HO150" s="253"/>
      <c r="HP150" s="253"/>
      <c r="HQ150" s="253"/>
      <c r="HR150" s="253"/>
      <c r="HS150" s="253"/>
      <c r="HT150" s="253"/>
      <c r="HU150" s="253"/>
      <c r="HV150" s="253"/>
      <c r="HW150" s="253"/>
      <c r="HX150" s="253"/>
      <c r="HY150" s="253"/>
      <c r="HZ150" s="253"/>
      <c r="IA150" s="253"/>
      <c r="IB150" s="253"/>
      <c r="IC150" s="253"/>
      <c r="ID150" s="253"/>
      <c r="IE150" s="253"/>
      <c r="IF150" s="253"/>
      <c r="IG150" s="253"/>
      <c r="IH150" s="253"/>
      <c r="II150" s="253"/>
      <c r="IJ150" s="253"/>
      <c r="IK150" s="253"/>
      <c r="IL150" s="253"/>
      <c r="IM150" s="253"/>
      <c r="IN150" s="253"/>
      <c r="IO150" s="253"/>
      <c r="IP150" s="253"/>
      <c r="IQ150" s="253"/>
      <c r="IR150" s="253"/>
      <c r="IS150" s="253"/>
      <c r="IT150" s="253"/>
      <c r="IU150" s="253"/>
      <c r="IV150" s="253"/>
      <c r="IW150" s="253"/>
      <c r="IX150" s="253"/>
      <c r="IY150" s="253"/>
      <c r="IZ150" s="253"/>
      <c r="JA150" s="253"/>
      <c r="JB150" s="253"/>
      <c r="JC150" s="253"/>
      <c r="JD150" s="253"/>
      <c r="JE150" s="253"/>
      <c r="JF150" s="253"/>
      <c r="JG150" s="253"/>
      <c r="JH150" s="253"/>
      <c r="JI150" s="253"/>
      <c r="JJ150" s="253"/>
      <c r="JK150" s="253"/>
      <c r="JL150" s="253"/>
      <c r="JM150" s="253"/>
      <c r="JN150" s="253"/>
      <c r="JO150" s="253"/>
      <c r="JP150" s="253"/>
      <c r="JQ150" s="253"/>
      <c r="JR150" s="253"/>
      <c r="JS150" s="253"/>
      <c r="JT150" s="253"/>
      <c r="JU150" s="253"/>
      <c r="JV150" s="253"/>
      <c r="JW150" s="253"/>
      <c r="JX150" s="253"/>
      <c r="JY150" s="253"/>
      <c r="JZ150" s="253"/>
      <c r="KA150" s="253"/>
      <c r="KB150" s="253"/>
      <c r="KC150" s="253"/>
      <c r="KD150" s="253"/>
      <c r="KE150" s="253"/>
      <c r="KF150" s="253"/>
      <c r="KG150" s="253"/>
      <c r="KH150" s="253"/>
      <c r="KI150" s="253"/>
      <c r="KJ150" s="253"/>
      <c r="KK150" s="253"/>
      <c r="KL150" s="253"/>
      <c r="KM150" s="253"/>
      <c r="KN150" s="253"/>
      <c r="KO150" s="253"/>
      <c r="KP150" s="253"/>
      <c r="KQ150" s="253"/>
      <c r="KR150" s="253"/>
      <c r="KS150" s="253"/>
      <c r="KT150" s="253"/>
      <c r="KU150" s="253"/>
      <c r="KV150" s="253"/>
      <c r="KW150" s="253"/>
      <c r="KX150" s="253"/>
      <c r="KY150" s="253"/>
      <c r="KZ150" s="253"/>
      <c r="LA150" s="253"/>
      <c r="LB150" s="253"/>
      <c r="LC150" s="253"/>
      <c r="LD150" s="253"/>
      <c r="LE150" s="253"/>
      <c r="LF150" s="253"/>
      <c r="LG150" s="253"/>
      <c r="LH150" s="253"/>
      <c r="LI150" s="253"/>
      <c r="LJ150" s="253"/>
      <c r="LK150" s="253"/>
      <c r="LL150" s="253"/>
      <c r="LM150" s="253"/>
      <c r="LN150" s="253"/>
      <c r="LO150" s="253"/>
      <c r="LP150" s="253"/>
      <c r="LQ150" s="253"/>
      <c r="LR150" s="253"/>
      <c r="LS150" s="253"/>
      <c r="LT150" s="253"/>
      <c r="LU150" s="253"/>
      <c r="LV150" s="253"/>
      <c r="LW150" s="253"/>
      <c r="LX150" s="253"/>
      <c r="LY150" s="253"/>
      <c r="LZ150" s="253"/>
      <c r="MA150" s="253"/>
      <c r="MB150" s="253"/>
      <c r="MC150" s="253"/>
      <c r="MD150" s="253"/>
      <c r="ME150" s="253"/>
      <c r="MF150" s="253"/>
      <c r="MG150" s="253"/>
      <c r="MH150" s="253"/>
      <c r="MI150" s="253"/>
      <c r="MJ150" s="253"/>
      <c r="MK150" s="253"/>
      <c r="ML150" s="253"/>
      <c r="MM150" s="253"/>
      <c r="MN150" s="253"/>
      <c r="MO150" s="253"/>
      <c r="MP150" s="253"/>
      <c r="MQ150" s="253"/>
      <c r="MR150" s="253"/>
      <c r="MS150" s="253"/>
      <c r="MT150" s="253"/>
      <c r="MU150" s="253"/>
      <c r="MV150" s="253"/>
      <c r="MW150" s="253"/>
      <c r="MX150" s="253"/>
      <c r="MY150" s="253"/>
      <c r="MZ150" s="253"/>
      <c r="NA150" s="253"/>
      <c r="NB150" s="253"/>
      <c r="NC150" s="253"/>
      <c r="ND150" s="253"/>
      <c r="NE150" s="253"/>
      <c r="NF150" s="253"/>
      <c r="NG150" s="253"/>
      <c r="NH150" s="253"/>
      <c r="NI150" s="253"/>
      <c r="NJ150" s="253"/>
      <c r="NK150" s="253"/>
      <c r="NL150" s="253"/>
      <c r="NM150" s="253"/>
      <c r="NN150" s="253"/>
      <c r="NO150" s="253"/>
      <c r="NP150" s="253"/>
      <c r="NQ150" s="253"/>
      <c r="NR150" s="253"/>
      <c r="NS150" s="253"/>
      <c r="NT150" s="253"/>
      <c r="NU150" s="253"/>
      <c r="NV150" s="253"/>
      <c r="NW150" s="253"/>
      <c r="NX150" s="253"/>
      <c r="NY150" s="253"/>
      <c r="NZ150" s="253"/>
      <c r="OA150" s="253"/>
      <c r="OB150" s="253"/>
      <c r="OC150" s="253"/>
      <c r="OD150" s="253"/>
      <c r="OE150" s="253"/>
      <c r="OF150" s="253"/>
      <c r="OG150" s="253"/>
      <c r="OH150" s="253"/>
      <c r="OI150" s="253"/>
      <c r="OJ150" s="253"/>
      <c r="OK150" s="253"/>
      <c r="OL150" s="253"/>
      <c r="OM150" s="253"/>
      <c r="ON150" s="253"/>
      <c r="OO150" s="253"/>
      <c r="OP150" s="253"/>
      <c r="OQ150" s="253"/>
      <c r="OR150" s="253"/>
      <c r="OS150" s="253"/>
      <c r="OT150" s="253"/>
      <c r="OU150" s="253"/>
      <c r="OV150" s="253"/>
      <c r="OW150" s="253"/>
      <c r="OX150" s="253"/>
      <c r="OY150" s="253"/>
      <c r="OZ150" s="253"/>
      <c r="PA150" s="253"/>
      <c r="PB150" s="253"/>
      <c r="PC150" s="253"/>
      <c r="PD150" s="253"/>
      <c r="PE150" s="253"/>
      <c r="PF150" s="253"/>
      <c r="PG150" s="253"/>
      <c r="PH150" s="253"/>
      <c r="PI150" s="253"/>
      <c r="PJ150" s="253"/>
      <c r="PK150" s="253"/>
      <c r="PL150" s="253"/>
      <c r="PM150" s="253"/>
      <c r="PN150" s="253"/>
      <c r="PO150" s="253"/>
      <c r="PP150" s="253"/>
      <c r="PQ150" s="253"/>
      <c r="PR150" s="253"/>
      <c r="PS150" s="253"/>
      <c r="PT150" s="253"/>
      <c r="PU150" s="253"/>
      <c r="PV150" s="253"/>
      <c r="PW150" s="253"/>
      <c r="PX150" s="253"/>
      <c r="PY150" s="253"/>
      <c r="PZ150" s="253"/>
      <c r="QA150" s="253"/>
      <c r="QB150" s="253"/>
      <c r="QC150" s="253"/>
      <c r="QD150" s="253"/>
      <c r="QE150" s="253"/>
      <c r="QF150" s="253"/>
      <c r="QG150" s="253"/>
      <c r="QH150" s="253"/>
      <c r="QI150" s="253"/>
      <c r="QJ150" s="253"/>
      <c r="QK150" s="253"/>
      <c r="QL150" s="253"/>
      <c r="QM150" s="253"/>
      <c r="QN150" s="253"/>
      <c r="QO150" s="253"/>
      <c r="QP150" s="253"/>
      <c r="QQ150" s="253"/>
      <c r="QR150" s="253"/>
      <c r="QS150" s="253"/>
      <c r="QT150" s="253"/>
      <c r="QU150" s="253"/>
      <c r="QV150" s="253"/>
      <c r="QW150" s="253"/>
      <c r="QX150" s="253"/>
      <c r="QY150" s="253"/>
      <c r="QZ150" s="253"/>
      <c r="RA150" s="253"/>
      <c r="RB150" s="253"/>
      <c r="RC150" s="253"/>
      <c r="RD150" s="253"/>
      <c r="RE150" s="253"/>
      <c r="RF150" s="253"/>
      <c r="RG150" s="253"/>
      <c r="RH150" s="253"/>
      <c r="RI150" s="253"/>
      <c r="RJ150" s="253"/>
      <c r="RK150" s="253"/>
      <c r="RL150" s="253"/>
      <c r="RM150" s="253"/>
      <c r="RN150" s="253"/>
      <c r="RO150" s="253"/>
      <c r="RP150" s="253"/>
      <c r="RQ150" s="253"/>
      <c r="RR150" s="253"/>
      <c r="RS150" s="253"/>
      <c r="RT150" s="253"/>
      <c r="RU150" s="253"/>
      <c r="RV150" s="253"/>
      <c r="RW150" s="253"/>
      <c r="RX150" s="253"/>
      <c r="RY150" s="253"/>
      <c r="RZ150" s="253"/>
      <c r="SA150" s="253"/>
      <c r="SB150" s="253"/>
      <c r="SC150" s="253"/>
      <c r="SD150" s="253"/>
      <c r="SE150" s="253"/>
      <c r="SF150" s="253"/>
      <c r="SG150" s="253"/>
      <c r="SH150" s="253"/>
      <c r="SI150" s="253"/>
      <c r="SJ150" s="253"/>
      <c r="SK150" s="253"/>
      <c r="SL150" s="253"/>
      <c r="SM150" s="253"/>
      <c r="SN150" s="253"/>
      <c r="SO150" s="253"/>
      <c r="SP150" s="253"/>
      <c r="SQ150" s="253"/>
      <c r="SR150" s="253"/>
      <c r="SS150" s="253"/>
      <c r="ST150" s="253"/>
      <c r="SU150" s="253"/>
      <c r="SV150" s="253"/>
      <c r="SW150" s="253"/>
      <c r="SX150" s="253"/>
      <c r="SY150" s="253"/>
      <c r="SZ150" s="253"/>
      <c r="TA150" s="253"/>
      <c r="TB150" s="253"/>
      <c r="TC150" s="253"/>
      <c r="TD150" s="253"/>
      <c r="TE150" s="253"/>
      <c r="TF150" s="253"/>
      <c r="TG150" s="253"/>
      <c r="TH150" s="253"/>
      <c r="TI150" s="253"/>
      <c r="TJ150" s="253"/>
      <c r="TK150" s="253"/>
      <c r="TL150" s="253"/>
      <c r="TM150" s="253"/>
      <c r="TN150" s="253"/>
      <c r="TO150" s="253"/>
      <c r="TP150" s="253"/>
      <c r="TQ150" s="253"/>
      <c r="TR150" s="253"/>
      <c r="TS150" s="253"/>
      <c r="TT150" s="253"/>
      <c r="TU150" s="253"/>
      <c r="TV150" s="253"/>
      <c r="TW150" s="253"/>
      <c r="TX150" s="253"/>
      <c r="TY150" s="253"/>
      <c r="TZ150" s="253"/>
      <c r="UA150" s="253"/>
      <c r="UB150" s="253"/>
      <c r="UC150" s="253"/>
      <c r="UD150" s="253"/>
      <c r="UE150" s="253"/>
      <c r="UF150" s="253"/>
      <c r="UG150" s="253"/>
      <c r="UH150" s="253"/>
      <c r="UI150" s="253"/>
      <c r="UJ150" s="253"/>
      <c r="UK150" s="253"/>
      <c r="UL150" s="253"/>
      <c r="UM150" s="253"/>
      <c r="UN150" s="253"/>
      <c r="UO150" s="253"/>
      <c r="UP150" s="253"/>
      <c r="UQ150" s="253"/>
      <c r="UR150" s="253"/>
      <c r="US150" s="253"/>
      <c r="UT150" s="253"/>
      <c r="UU150" s="253"/>
      <c r="UV150" s="253"/>
      <c r="UW150" s="253"/>
      <c r="UX150" s="253"/>
      <c r="UY150" s="253"/>
      <c r="UZ150" s="253"/>
      <c r="VA150" s="253"/>
      <c r="VB150" s="253"/>
      <c r="VC150" s="253"/>
      <c r="VD150" s="253"/>
      <c r="VE150" s="253"/>
      <c r="VF150" s="253"/>
      <c r="VG150" s="253"/>
      <c r="VH150" s="253"/>
      <c r="VI150" s="253"/>
      <c r="VJ150" s="253"/>
      <c r="VK150" s="253"/>
      <c r="VL150" s="253"/>
      <c r="VM150" s="253"/>
      <c r="VN150" s="253"/>
      <c r="VO150" s="253"/>
      <c r="VP150" s="253"/>
      <c r="VQ150" s="253"/>
      <c r="VR150" s="253"/>
      <c r="VS150" s="253"/>
      <c r="VT150" s="253"/>
      <c r="VU150" s="253"/>
      <c r="VV150" s="253"/>
      <c r="VW150" s="253"/>
      <c r="VX150" s="253"/>
      <c r="VY150" s="253"/>
      <c r="VZ150" s="253"/>
      <c r="WA150" s="253"/>
      <c r="WB150" s="253"/>
      <c r="WC150" s="253"/>
      <c r="WD150" s="253"/>
      <c r="WE150" s="253"/>
      <c r="WF150" s="253"/>
      <c r="WG150" s="253"/>
      <c r="WH150" s="253"/>
      <c r="WI150" s="253"/>
      <c r="WJ150" s="253"/>
      <c r="WK150" s="253"/>
      <c r="WL150" s="253"/>
      <c r="WM150" s="253"/>
      <c r="WN150" s="253"/>
      <c r="WO150" s="253"/>
      <c r="WP150" s="253"/>
      <c r="WQ150" s="253"/>
      <c r="WR150" s="253"/>
      <c r="WS150" s="253"/>
      <c r="WT150" s="253"/>
      <c r="WU150" s="253"/>
      <c r="WV150" s="253"/>
      <c r="WW150" s="253"/>
      <c r="WX150" s="253"/>
      <c r="WY150" s="253"/>
      <c r="WZ150" s="253"/>
      <c r="XA150" s="253"/>
      <c r="XB150" s="253"/>
      <c r="XC150" s="253"/>
      <c r="XD150" s="253"/>
      <c r="XE150" s="253"/>
      <c r="XF150" s="253"/>
      <c r="XG150" s="253"/>
      <c r="XH150" s="253"/>
      <c r="XI150" s="253"/>
      <c r="XJ150" s="253"/>
      <c r="XK150" s="253"/>
      <c r="XL150" s="253"/>
      <c r="XM150" s="253"/>
      <c r="XN150" s="253"/>
      <c r="XO150" s="253"/>
      <c r="XP150" s="253"/>
      <c r="XQ150" s="253"/>
      <c r="XR150" s="253"/>
      <c r="XS150" s="253"/>
      <c r="XT150" s="253"/>
      <c r="XU150" s="253"/>
      <c r="XV150" s="253"/>
      <c r="XW150" s="253"/>
      <c r="XX150" s="253"/>
      <c r="XY150" s="253"/>
      <c r="XZ150" s="253"/>
      <c r="YA150" s="253"/>
      <c r="YB150" s="253"/>
      <c r="YC150" s="253"/>
      <c r="YD150" s="253"/>
      <c r="YE150" s="253"/>
      <c r="YF150" s="253"/>
      <c r="YG150" s="253"/>
      <c r="YH150" s="253"/>
      <c r="YI150" s="253"/>
      <c r="YJ150" s="253"/>
      <c r="YK150" s="253"/>
      <c r="YL150" s="253"/>
      <c r="YM150" s="253"/>
      <c r="YN150" s="253"/>
      <c r="YO150" s="253"/>
      <c r="YP150" s="253"/>
      <c r="YQ150" s="253"/>
      <c r="YR150" s="253"/>
      <c r="YS150" s="253"/>
      <c r="YT150" s="253"/>
      <c r="YU150" s="253"/>
      <c r="YV150" s="253"/>
      <c r="YW150" s="253"/>
      <c r="YX150" s="253"/>
      <c r="YY150" s="253"/>
      <c r="YZ150" s="253"/>
      <c r="ZA150" s="253"/>
      <c r="ZB150" s="253"/>
      <c r="ZC150" s="253"/>
      <c r="ZD150" s="253"/>
      <c r="ZE150" s="253"/>
      <c r="ZF150" s="253"/>
      <c r="ZG150" s="253"/>
      <c r="ZH150" s="253"/>
      <c r="ZI150" s="253"/>
      <c r="ZJ150" s="253"/>
      <c r="ZK150" s="253"/>
      <c r="ZL150" s="253"/>
      <c r="ZM150" s="253"/>
      <c r="ZN150" s="253"/>
      <c r="ZO150" s="253"/>
      <c r="ZP150" s="253"/>
      <c r="ZQ150" s="253"/>
      <c r="ZR150" s="253"/>
      <c r="ZS150" s="253"/>
      <c r="ZT150" s="253"/>
      <c r="ZU150" s="253"/>
      <c r="ZV150" s="253"/>
      <c r="ZW150" s="253"/>
      <c r="ZX150" s="253"/>
      <c r="ZY150" s="253"/>
      <c r="ZZ150" s="253"/>
      <c r="AAA150" s="253"/>
      <c r="AAB150" s="253"/>
      <c r="AAC150" s="253"/>
      <c r="AAD150" s="253"/>
      <c r="AAE150" s="253"/>
      <c r="AAF150" s="253"/>
      <c r="AAG150" s="253"/>
      <c r="AAH150" s="253"/>
      <c r="AAI150" s="253"/>
      <c r="AAJ150" s="253"/>
      <c r="AAK150" s="253"/>
      <c r="AAL150" s="253"/>
      <c r="AAM150" s="253"/>
      <c r="AAN150" s="253"/>
      <c r="AAO150" s="253"/>
      <c r="AAP150" s="253"/>
      <c r="AAQ150" s="253"/>
      <c r="AAR150" s="253"/>
      <c r="AAS150" s="253"/>
      <c r="AAT150" s="253"/>
      <c r="AAU150" s="253"/>
      <c r="AAV150" s="253"/>
      <c r="AAW150" s="253"/>
      <c r="AAX150" s="253"/>
      <c r="AAY150" s="253"/>
      <c r="AAZ150" s="253"/>
      <c r="ABA150" s="253"/>
      <c r="ABB150" s="253"/>
      <c r="ABC150" s="253"/>
      <c r="ABD150" s="253"/>
      <c r="ABE150" s="253"/>
      <c r="ABF150" s="253"/>
      <c r="ABG150" s="253"/>
      <c r="ABH150" s="253"/>
      <c r="ABI150" s="253"/>
      <c r="ABJ150" s="253"/>
      <c r="ABK150" s="253"/>
      <c r="ABL150" s="253"/>
      <c r="ABM150" s="253"/>
      <c r="ABN150" s="253"/>
      <c r="ABO150" s="253"/>
      <c r="ABP150" s="253"/>
      <c r="ABQ150" s="253"/>
      <c r="ABR150" s="253"/>
      <c r="ABS150" s="253"/>
      <c r="ABT150" s="253"/>
      <c r="ABU150" s="253"/>
      <c r="ABV150" s="253"/>
      <c r="ABW150" s="253"/>
      <c r="ABX150" s="253"/>
      <c r="ABY150" s="253"/>
      <c r="ABZ150" s="253"/>
      <c r="ACA150" s="253"/>
      <c r="ACB150" s="253"/>
      <c r="ACC150" s="253"/>
      <c r="ACD150" s="253"/>
      <c r="ACE150" s="253"/>
      <c r="ACF150" s="253"/>
      <c r="ACG150" s="253"/>
      <c r="ACH150" s="253"/>
      <c r="ACI150" s="253"/>
      <c r="ACJ150" s="253"/>
      <c r="ACK150" s="253"/>
      <c r="ACL150" s="253"/>
      <c r="ACM150" s="253"/>
      <c r="ACN150" s="253"/>
      <c r="ACO150" s="253"/>
      <c r="ACP150" s="253"/>
      <c r="ACQ150" s="253"/>
      <c r="ACR150" s="253"/>
      <c r="ACS150" s="253"/>
      <c r="ACT150" s="253"/>
      <c r="ACU150" s="253"/>
      <c r="ACV150" s="253"/>
      <c r="ACW150" s="253"/>
      <c r="ACX150" s="253"/>
      <c r="ACY150" s="253"/>
      <c r="ACZ150" s="253"/>
      <c r="ADA150" s="253"/>
      <c r="ADB150" s="253"/>
      <c r="ADC150" s="253"/>
      <c r="ADD150" s="253"/>
      <c r="ADE150" s="253"/>
      <c r="ADF150" s="253"/>
      <c r="ADG150" s="253"/>
      <c r="ADH150" s="253"/>
      <c r="ADI150" s="253"/>
      <c r="ADJ150" s="253"/>
      <c r="ADK150" s="253"/>
      <c r="ADL150" s="253"/>
      <c r="ADM150" s="253"/>
      <c r="ADN150" s="253"/>
      <c r="ADO150" s="253"/>
      <c r="ADP150" s="253"/>
      <c r="ADQ150" s="253"/>
      <c r="ADR150" s="253"/>
      <c r="ADS150" s="253"/>
      <c r="ADT150" s="253"/>
      <c r="ADU150" s="253"/>
      <c r="ADV150" s="253"/>
      <c r="ADW150" s="253"/>
      <c r="ADX150" s="253"/>
      <c r="ADY150" s="253"/>
      <c r="ADZ150" s="253"/>
      <c r="AEA150" s="253"/>
      <c r="AEB150" s="253"/>
      <c r="AEC150" s="253"/>
      <c r="AED150" s="253"/>
      <c r="AEE150" s="253"/>
      <c r="AEF150" s="253"/>
      <c r="AEG150" s="253"/>
      <c r="AEH150" s="253"/>
      <c r="AEI150" s="253"/>
      <c r="AEJ150" s="253"/>
      <c r="AEK150" s="253"/>
      <c r="AEL150" s="253"/>
      <c r="AEM150" s="253"/>
      <c r="AEN150" s="253"/>
      <c r="AEO150" s="253"/>
      <c r="AEP150" s="253"/>
      <c r="AEQ150" s="253"/>
      <c r="AER150" s="253"/>
      <c r="AES150" s="253"/>
      <c r="AET150" s="253"/>
      <c r="AEU150" s="253"/>
      <c r="AEV150" s="253"/>
      <c r="AEW150" s="253"/>
      <c r="AEX150" s="253"/>
      <c r="AEY150" s="253"/>
      <c r="AEZ150" s="253"/>
      <c r="AFA150" s="253"/>
      <c r="AFB150" s="253"/>
      <c r="AFC150" s="253"/>
      <c r="AFD150" s="253"/>
      <c r="AFE150" s="253"/>
      <c r="AFF150" s="253"/>
      <c r="AFG150" s="253"/>
      <c r="AFH150" s="253"/>
      <c r="AFI150" s="253"/>
      <c r="AFJ150" s="253"/>
      <c r="AFK150" s="253"/>
      <c r="AFL150" s="253"/>
      <c r="AFM150" s="253"/>
      <c r="AFN150" s="253"/>
      <c r="AFO150" s="253"/>
      <c r="AFP150" s="253"/>
      <c r="AFQ150" s="253"/>
      <c r="AFR150" s="253"/>
      <c r="AFS150" s="253"/>
      <c r="AFT150" s="253"/>
      <c r="AFU150" s="253"/>
      <c r="AFV150" s="253"/>
      <c r="AFW150" s="253"/>
      <c r="AFX150" s="253"/>
      <c r="AFY150" s="253"/>
      <c r="AFZ150" s="253"/>
      <c r="AGA150" s="253"/>
      <c r="AGB150" s="253"/>
      <c r="AGC150" s="253"/>
      <c r="AGD150" s="253"/>
      <c r="AGE150" s="253"/>
      <c r="AGF150" s="253"/>
      <c r="AGG150" s="253"/>
      <c r="AGH150" s="253"/>
      <c r="AGI150" s="253"/>
      <c r="AGJ150" s="253"/>
      <c r="AGK150" s="253"/>
      <c r="AGL150" s="253"/>
      <c r="AGM150" s="253"/>
      <c r="AGN150" s="253"/>
      <c r="AGO150" s="253"/>
      <c r="AGP150" s="253"/>
      <c r="AGQ150" s="253"/>
      <c r="AGR150" s="253"/>
      <c r="AGS150" s="253"/>
      <c r="AGT150" s="253"/>
      <c r="AGU150" s="253"/>
      <c r="AGV150" s="253"/>
      <c r="AGW150" s="253"/>
      <c r="AGX150" s="253"/>
      <c r="AGY150" s="253"/>
      <c r="AGZ150" s="253"/>
      <c r="AHA150" s="253"/>
      <c r="AHB150" s="253"/>
      <c r="AHC150" s="253"/>
      <c r="AHD150" s="253"/>
      <c r="AHE150" s="253"/>
      <c r="AHF150" s="253"/>
      <c r="AHG150" s="253"/>
      <c r="AHH150" s="253"/>
      <c r="AHI150" s="253"/>
      <c r="AHJ150" s="253"/>
      <c r="AHK150" s="253"/>
      <c r="AHL150" s="253"/>
      <c r="AHM150" s="253"/>
      <c r="AHN150" s="253"/>
      <c r="AHO150" s="253"/>
      <c r="AHP150" s="253"/>
      <c r="AHQ150" s="253"/>
      <c r="AHR150" s="253"/>
      <c r="AHS150" s="253"/>
      <c r="AHT150" s="253"/>
      <c r="AHU150" s="253"/>
      <c r="AHV150" s="253"/>
      <c r="AHW150" s="253"/>
      <c r="AHX150" s="253"/>
      <c r="AHY150" s="253"/>
      <c r="AHZ150" s="253"/>
      <c r="AIA150" s="253"/>
      <c r="AIB150" s="253"/>
      <c r="AIC150" s="253"/>
      <c r="AID150" s="253"/>
      <c r="AIE150" s="253"/>
      <c r="AIF150" s="253"/>
      <c r="AIG150" s="253"/>
      <c r="AIH150" s="253"/>
      <c r="AII150" s="253"/>
      <c r="AIJ150" s="253"/>
      <c r="AIK150" s="253"/>
      <c r="AIL150" s="253"/>
      <c r="AIM150" s="253"/>
      <c r="AIN150" s="253"/>
      <c r="AIO150" s="253"/>
      <c r="AIP150" s="253"/>
      <c r="AIQ150" s="253"/>
      <c r="AIR150" s="253"/>
      <c r="AIS150" s="253"/>
      <c r="AIT150" s="253"/>
      <c r="AIU150" s="253"/>
      <c r="AIV150" s="253"/>
      <c r="AIW150" s="253"/>
      <c r="AIX150" s="253"/>
      <c r="AIY150" s="253"/>
      <c r="AIZ150" s="253"/>
      <c r="AJA150" s="253"/>
      <c r="AJB150" s="253"/>
      <c r="AJC150" s="253"/>
      <c r="AJD150" s="253"/>
      <c r="AJE150" s="253"/>
      <c r="AJF150" s="253"/>
      <c r="AJG150" s="253"/>
      <c r="AJH150" s="253"/>
      <c r="AJI150" s="253"/>
      <c r="AJJ150" s="253"/>
      <c r="AJK150" s="253"/>
      <c r="AJL150" s="253"/>
      <c r="AJM150" s="253"/>
      <c r="AJN150" s="253"/>
      <c r="AJO150" s="253"/>
      <c r="AJP150" s="253"/>
      <c r="AJQ150" s="253"/>
      <c r="AJR150" s="253"/>
      <c r="AJS150" s="253"/>
      <c r="AJT150" s="253"/>
      <c r="AJU150" s="253"/>
      <c r="AJV150" s="253"/>
      <c r="AJW150" s="253"/>
      <c r="AJX150" s="253"/>
      <c r="AJY150" s="253"/>
      <c r="AJZ150" s="253"/>
      <c r="AKA150" s="253"/>
      <c r="AKB150" s="253"/>
      <c r="AKC150" s="253"/>
      <c r="AKD150" s="253"/>
      <c r="AKE150" s="253"/>
      <c r="AKF150" s="253"/>
      <c r="AKG150" s="253"/>
      <c r="AKH150" s="253"/>
      <c r="AKI150" s="253"/>
      <c r="AKJ150" s="253"/>
      <c r="AKK150" s="253"/>
      <c r="AKL150" s="253"/>
      <c r="AKM150" s="253"/>
      <c r="AKN150" s="253"/>
      <c r="AKO150" s="253"/>
      <c r="AKP150" s="253"/>
      <c r="AKQ150" s="253"/>
      <c r="AKR150" s="253"/>
      <c r="AKS150" s="253"/>
      <c r="AKT150" s="253"/>
      <c r="AKU150" s="253"/>
      <c r="AKV150" s="253"/>
      <c r="AKW150" s="253"/>
      <c r="AKX150" s="253"/>
      <c r="AKY150" s="253"/>
      <c r="AKZ150" s="253"/>
      <c r="ALA150" s="253"/>
      <c r="ALB150" s="253"/>
      <c r="ALC150" s="253"/>
      <c r="ALD150" s="253"/>
      <c r="ALE150" s="253"/>
      <c r="ALF150" s="253"/>
      <c r="ALG150" s="253"/>
      <c r="ALH150" s="253"/>
      <c r="ALI150" s="253"/>
      <c r="ALJ150" s="253"/>
      <c r="ALK150" s="253"/>
      <c r="ALL150" s="253"/>
      <c r="ALM150" s="253"/>
      <c r="ALN150" s="253"/>
      <c r="ALO150" s="253"/>
      <c r="ALP150" s="253"/>
      <c r="ALQ150" s="253"/>
      <c r="ALR150" s="253"/>
      <c r="ALS150" s="253"/>
      <c r="ALT150" s="253"/>
      <c r="ALU150" s="253"/>
      <c r="ALV150" s="253"/>
      <c r="ALW150" s="253"/>
      <c r="ALX150" s="253"/>
      <c r="ALY150" s="253"/>
      <c r="ALZ150" s="253"/>
      <c r="AMA150" s="253"/>
      <c r="AMB150" s="253"/>
      <c r="AMC150" s="253"/>
      <c r="AMD150" s="253"/>
      <c r="AME150" s="253"/>
      <c r="AMF150" s="253"/>
      <c r="AMG150" s="253"/>
      <c r="AMH150" s="253"/>
      <c r="AMI150" s="253"/>
      <c r="AMJ150" s="253"/>
    </row>
    <row r="151" spans="1:1024" s="252" customFormat="1" ht="11.25">
      <c r="A151" s="257"/>
      <c r="B151" s="290"/>
      <c r="C151" s="290"/>
      <c r="D151" s="291"/>
      <c r="F151" s="253"/>
      <c r="G151" s="253"/>
      <c r="H151" s="253"/>
      <c r="I151" s="253"/>
      <c r="J151" s="253"/>
      <c r="K151" s="253"/>
      <c r="L151" s="253"/>
      <c r="M151" s="253"/>
      <c r="N151" s="253"/>
      <c r="O151" s="253"/>
      <c r="P151" s="253"/>
      <c r="Q151" s="253"/>
      <c r="R151" s="253"/>
      <c r="S151" s="253"/>
      <c r="T151" s="253"/>
      <c r="U151" s="253"/>
      <c r="V151" s="253"/>
      <c r="W151" s="253"/>
      <c r="X151" s="253"/>
      <c r="Y151" s="253"/>
      <c r="Z151" s="253"/>
      <c r="AA151" s="253"/>
      <c r="AB151" s="253"/>
      <c r="AC151" s="253"/>
      <c r="AD151" s="253"/>
      <c r="AE151" s="253"/>
      <c r="AF151" s="253"/>
      <c r="AG151" s="253"/>
      <c r="AH151" s="253"/>
      <c r="AI151" s="253"/>
      <c r="AJ151" s="253"/>
      <c r="AK151" s="253"/>
      <c r="AL151" s="253"/>
      <c r="AM151" s="253"/>
      <c r="AN151" s="253"/>
      <c r="AO151" s="253"/>
      <c r="AP151" s="253"/>
      <c r="AQ151" s="253"/>
      <c r="AR151" s="253"/>
      <c r="AS151" s="253"/>
      <c r="AT151" s="253"/>
      <c r="AU151" s="253"/>
      <c r="AV151" s="253"/>
      <c r="AW151" s="253"/>
      <c r="AX151" s="253"/>
      <c r="AY151" s="253"/>
      <c r="AZ151" s="253"/>
      <c r="BA151" s="253"/>
      <c r="BB151" s="253"/>
      <c r="BC151" s="253"/>
      <c r="BD151" s="253"/>
      <c r="BE151" s="253"/>
      <c r="BF151" s="253"/>
      <c r="BG151" s="253"/>
      <c r="BH151" s="253"/>
      <c r="BI151" s="253"/>
      <c r="BJ151" s="253"/>
      <c r="BK151" s="253"/>
      <c r="BL151" s="253"/>
      <c r="BM151" s="253"/>
      <c r="BN151" s="253"/>
      <c r="BO151" s="253"/>
      <c r="BP151" s="253"/>
      <c r="BQ151" s="253"/>
      <c r="BR151" s="253"/>
      <c r="BS151" s="253"/>
      <c r="BT151" s="253"/>
      <c r="BU151" s="253"/>
      <c r="BV151" s="253"/>
      <c r="BW151" s="253"/>
      <c r="BX151" s="253"/>
      <c r="BY151" s="253"/>
      <c r="BZ151" s="253"/>
      <c r="CA151" s="253"/>
      <c r="CB151" s="253"/>
      <c r="CC151" s="253"/>
      <c r="CD151" s="253"/>
      <c r="CE151" s="253"/>
      <c r="CF151" s="253"/>
      <c r="CG151" s="253"/>
      <c r="CH151" s="253"/>
      <c r="CI151" s="253"/>
      <c r="CJ151" s="253"/>
      <c r="CK151" s="253"/>
      <c r="CL151" s="253"/>
      <c r="CM151" s="253"/>
      <c r="CN151" s="253"/>
      <c r="CO151" s="253"/>
      <c r="CP151" s="253"/>
      <c r="CQ151" s="253"/>
      <c r="CR151" s="253"/>
      <c r="CS151" s="253"/>
      <c r="CT151" s="253"/>
      <c r="CU151" s="253"/>
      <c r="CV151" s="253"/>
      <c r="CW151" s="253"/>
      <c r="CX151" s="253"/>
      <c r="CY151" s="253"/>
      <c r="CZ151" s="253"/>
      <c r="DA151" s="253"/>
      <c r="DB151" s="253"/>
      <c r="DC151" s="253"/>
      <c r="DD151" s="253"/>
      <c r="DE151" s="253"/>
      <c r="DF151" s="253"/>
      <c r="DG151" s="253"/>
      <c r="DH151" s="253"/>
      <c r="DI151" s="253"/>
      <c r="DJ151" s="253"/>
      <c r="DK151" s="253"/>
      <c r="DL151" s="253"/>
      <c r="DM151" s="253"/>
      <c r="DN151" s="253"/>
      <c r="DO151" s="253"/>
      <c r="DP151" s="253"/>
      <c r="DQ151" s="253"/>
      <c r="DR151" s="253"/>
      <c r="DS151" s="253"/>
      <c r="DT151" s="253"/>
      <c r="DU151" s="253"/>
      <c r="DV151" s="253"/>
      <c r="DW151" s="253"/>
      <c r="DX151" s="253"/>
      <c r="DY151" s="253"/>
      <c r="DZ151" s="253"/>
      <c r="EA151" s="253"/>
      <c r="EB151" s="253"/>
      <c r="EC151" s="253"/>
      <c r="ED151" s="253"/>
      <c r="EE151" s="253"/>
      <c r="EF151" s="253"/>
      <c r="EG151" s="253"/>
      <c r="EH151" s="253"/>
      <c r="EI151" s="253"/>
      <c r="EJ151" s="253"/>
      <c r="EK151" s="253"/>
      <c r="EL151" s="253"/>
      <c r="EM151" s="253"/>
      <c r="EN151" s="253"/>
      <c r="EO151" s="253"/>
      <c r="EP151" s="253"/>
      <c r="EQ151" s="253"/>
      <c r="ER151" s="253"/>
      <c r="ES151" s="253"/>
      <c r="ET151" s="253"/>
      <c r="EU151" s="253"/>
      <c r="EV151" s="253"/>
      <c r="EW151" s="253"/>
      <c r="EX151" s="253"/>
      <c r="EY151" s="253"/>
      <c r="EZ151" s="253"/>
      <c r="FA151" s="253"/>
      <c r="FB151" s="253"/>
      <c r="FC151" s="253"/>
      <c r="FD151" s="253"/>
      <c r="FE151" s="253"/>
      <c r="FF151" s="253"/>
      <c r="FG151" s="253"/>
      <c r="FH151" s="253"/>
      <c r="FI151" s="253"/>
      <c r="FJ151" s="253"/>
      <c r="FK151" s="253"/>
      <c r="FL151" s="253"/>
      <c r="FM151" s="253"/>
      <c r="FN151" s="253"/>
      <c r="FO151" s="253"/>
      <c r="FP151" s="253"/>
      <c r="FQ151" s="253"/>
      <c r="FR151" s="253"/>
      <c r="FS151" s="253"/>
      <c r="FT151" s="253"/>
      <c r="FU151" s="253"/>
      <c r="FV151" s="253"/>
      <c r="FW151" s="253"/>
      <c r="FX151" s="253"/>
      <c r="FY151" s="253"/>
      <c r="FZ151" s="253"/>
      <c r="GA151" s="253"/>
      <c r="GB151" s="253"/>
      <c r="GC151" s="253"/>
      <c r="GD151" s="253"/>
      <c r="GE151" s="253"/>
      <c r="GF151" s="253"/>
      <c r="GG151" s="253"/>
      <c r="GH151" s="253"/>
      <c r="GI151" s="253"/>
      <c r="GJ151" s="253"/>
      <c r="GK151" s="253"/>
      <c r="GL151" s="253"/>
      <c r="GM151" s="253"/>
      <c r="GN151" s="253"/>
      <c r="GO151" s="253"/>
      <c r="GP151" s="253"/>
      <c r="GQ151" s="253"/>
      <c r="GR151" s="253"/>
      <c r="GS151" s="253"/>
      <c r="GT151" s="253"/>
      <c r="GU151" s="253"/>
      <c r="GV151" s="253"/>
      <c r="GW151" s="253"/>
      <c r="GX151" s="253"/>
      <c r="GY151" s="253"/>
      <c r="GZ151" s="253"/>
      <c r="HA151" s="253"/>
      <c r="HB151" s="253"/>
      <c r="HC151" s="253"/>
      <c r="HD151" s="253"/>
      <c r="HE151" s="253"/>
      <c r="HF151" s="253"/>
      <c r="HG151" s="253"/>
      <c r="HH151" s="253"/>
      <c r="HI151" s="253"/>
      <c r="HJ151" s="253"/>
      <c r="HK151" s="253"/>
      <c r="HL151" s="253"/>
      <c r="HM151" s="253"/>
      <c r="HN151" s="253"/>
      <c r="HO151" s="253"/>
      <c r="HP151" s="253"/>
      <c r="HQ151" s="253"/>
      <c r="HR151" s="253"/>
      <c r="HS151" s="253"/>
      <c r="HT151" s="253"/>
      <c r="HU151" s="253"/>
      <c r="HV151" s="253"/>
      <c r="HW151" s="253"/>
      <c r="HX151" s="253"/>
      <c r="HY151" s="253"/>
      <c r="HZ151" s="253"/>
      <c r="IA151" s="253"/>
      <c r="IB151" s="253"/>
      <c r="IC151" s="253"/>
      <c r="ID151" s="253"/>
      <c r="IE151" s="253"/>
      <c r="IF151" s="253"/>
      <c r="IG151" s="253"/>
      <c r="IH151" s="253"/>
      <c r="II151" s="253"/>
      <c r="IJ151" s="253"/>
      <c r="IK151" s="253"/>
      <c r="IL151" s="253"/>
      <c r="IM151" s="253"/>
      <c r="IN151" s="253"/>
      <c r="IO151" s="253"/>
      <c r="IP151" s="253"/>
      <c r="IQ151" s="253"/>
      <c r="IR151" s="253"/>
      <c r="IS151" s="253"/>
      <c r="IT151" s="253"/>
      <c r="IU151" s="253"/>
      <c r="IV151" s="253"/>
      <c r="IW151" s="253"/>
      <c r="IX151" s="253"/>
      <c r="IY151" s="253"/>
      <c r="IZ151" s="253"/>
      <c r="JA151" s="253"/>
      <c r="JB151" s="253"/>
      <c r="JC151" s="253"/>
      <c r="JD151" s="253"/>
      <c r="JE151" s="253"/>
      <c r="JF151" s="253"/>
      <c r="JG151" s="253"/>
      <c r="JH151" s="253"/>
      <c r="JI151" s="253"/>
      <c r="JJ151" s="253"/>
      <c r="JK151" s="253"/>
      <c r="JL151" s="253"/>
      <c r="JM151" s="253"/>
      <c r="JN151" s="253"/>
      <c r="JO151" s="253"/>
      <c r="JP151" s="253"/>
      <c r="JQ151" s="253"/>
      <c r="JR151" s="253"/>
      <c r="JS151" s="253"/>
      <c r="JT151" s="253"/>
      <c r="JU151" s="253"/>
      <c r="JV151" s="253"/>
      <c r="JW151" s="253"/>
      <c r="JX151" s="253"/>
      <c r="JY151" s="253"/>
      <c r="JZ151" s="253"/>
      <c r="KA151" s="253"/>
      <c r="KB151" s="253"/>
      <c r="KC151" s="253"/>
      <c r="KD151" s="253"/>
      <c r="KE151" s="253"/>
      <c r="KF151" s="253"/>
      <c r="KG151" s="253"/>
      <c r="KH151" s="253"/>
      <c r="KI151" s="253"/>
      <c r="KJ151" s="253"/>
      <c r="KK151" s="253"/>
      <c r="KL151" s="253"/>
      <c r="KM151" s="253"/>
      <c r="KN151" s="253"/>
      <c r="KO151" s="253"/>
      <c r="KP151" s="253"/>
      <c r="KQ151" s="253"/>
      <c r="KR151" s="253"/>
      <c r="KS151" s="253"/>
      <c r="KT151" s="253"/>
      <c r="KU151" s="253"/>
      <c r="KV151" s="253"/>
      <c r="KW151" s="253"/>
      <c r="KX151" s="253"/>
      <c r="KY151" s="253"/>
      <c r="KZ151" s="253"/>
      <c r="LA151" s="253"/>
      <c r="LB151" s="253"/>
      <c r="LC151" s="253"/>
      <c r="LD151" s="253"/>
      <c r="LE151" s="253"/>
      <c r="LF151" s="253"/>
      <c r="LG151" s="253"/>
      <c r="LH151" s="253"/>
      <c r="LI151" s="253"/>
      <c r="LJ151" s="253"/>
      <c r="LK151" s="253"/>
      <c r="LL151" s="253"/>
      <c r="LM151" s="253"/>
      <c r="LN151" s="253"/>
      <c r="LO151" s="253"/>
      <c r="LP151" s="253"/>
      <c r="LQ151" s="253"/>
      <c r="LR151" s="253"/>
      <c r="LS151" s="253"/>
      <c r="LT151" s="253"/>
      <c r="LU151" s="253"/>
      <c r="LV151" s="253"/>
      <c r="LW151" s="253"/>
      <c r="LX151" s="253"/>
      <c r="LY151" s="253"/>
      <c r="LZ151" s="253"/>
      <c r="MA151" s="253"/>
      <c r="MB151" s="253"/>
      <c r="MC151" s="253"/>
      <c r="MD151" s="253"/>
      <c r="ME151" s="253"/>
      <c r="MF151" s="253"/>
      <c r="MG151" s="253"/>
      <c r="MH151" s="253"/>
      <c r="MI151" s="253"/>
      <c r="MJ151" s="253"/>
      <c r="MK151" s="253"/>
      <c r="ML151" s="253"/>
      <c r="MM151" s="253"/>
      <c r="MN151" s="253"/>
      <c r="MO151" s="253"/>
      <c r="MP151" s="253"/>
      <c r="MQ151" s="253"/>
      <c r="MR151" s="253"/>
      <c r="MS151" s="253"/>
      <c r="MT151" s="253"/>
      <c r="MU151" s="253"/>
      <c r="MV151" s="253"/>
      <c r="MW151" s="253"/>
      <c r="MX151" s="253"/>
      <c r="MY151" s="253"/>
      <c r="MZ151" s="253"/>
      <c r="NA151" s="253"/>
      <c r="NB151" s="253"/>
      <c r="NC151" s="253"/>
      <c r="ND151" s="253"/>
      <c r="NE151" s="253"/>
      <c r="NF151" s="253"/>
      <c r="NG151" s="253"/>
      <c r="NH151" s="253"/>
      <c r="NI151" s="253"/>
      <c r="NJ151" s="253"/>
      <c r="NK151" s="253"/>
      <c r="NL151" s="253"/>
      <c r="NM151" s="253"/>
      <c r="NN151" s="253"/>
      <c r="NO151" s="253"/>
      <c r="NP151" s="253"/>
      <c r="NQ151" s="253"/>
      <c r="NR151" s="253"/>
      <c r="NS151" s="253"/>
      <c r="NT151" s="253"/>
      <c r="NU151" s="253"/>
      <c r="NV151" s="253"/>
      <c r="NW151" s="253"/>
      <c r="NX151" s="253"/>
      <c r="NY151" s="253"/>
      <c r="NZ151" s="253"/>
      <c r="OA151" s="253"/>
      <c r="OB151" s="253"/>
      <c r="OC151" s="253"/>
      <c r="OD151" s="253"/>
      <c r="OE151" s="253"/>
      <c r="OF151" s="253"/>
      <c r="OG151" s="253"/>
      <c r="OH151" s="253"/>
      <c r="OI151" s="253"/>
      <c r="OJ151" s="253"/>
      <c r="OK151" s="253"/>
      <c r="OL151" s="253"/>
      <c r="OM151" s="253"/>
      <c r="ON151" s="253"/>
      <c r="OO151" s="253"/>
      <c r="OP151" s="253"/>
      <c r="OQ151" s="253"/>
      <c r="OR151" s="253"/>
      <c r="OS151" s="253"/>
      <c r="OT151" s="253"/>
      <c r="OU151" s="253"/>
      <c r="OV151" s="253"/>
      <c r="OW151" s="253"/>
      <c r="OX151" s="253"/>
      <c r="OY151" s="253"/>
      <c r="OZ151" s="253"/>
      <c r="PA151" s="253"/>
      <c r="PB151" s="253"/>
      <c r="PC151" s="253"/>
      <c r="PD151" s="253"/>
      <c r="PE151" s="253"/>
      <c r="PF151" s="253"/>
      <c r="PG151" s="253"/>
      <c r="PH151" s="253"/>
      <c r="PI151" s="253"/>
      <c r="PJ151" s="253"/>
      <c r="PK151" s="253"/>
      <c r="PL151" s="253"/>
      <c r="PM151" s="253"/>
      <c r="PN151" s="253"/>
      <c r="PO151" s="253"/>
      <c r="PP151" s="253"/>
      <c r="PQ151" s="253"/>
      <c r="PR151" s="253"/>
      <c r="PS151" s="253"/>
      <c r="PT151" s="253"/>
      <c r="PU151" s="253"/>
      <c r="PV151" s="253"/>
      <c r="PW151" s="253"/>
      <c r="PX151" s="253"/>
      <c r="PY151" s="253"/>
      <c r="PZ151" s="253"/>
      <c r="QA151" s="253"/>
      <c r="QB151" s="253"/>
      <c r="QC151" s="253"/>
      <c r="QD151" s="253"/>
      <c r="QE151" s="253"/>
      <c r="QF151" s="253"/>
      <c r="QG151" s="253"/>
      <c r="QH151" s="253"/>
      <c r="QI151" s="253"/>
      <c r="QJ151" s="253"/>
      <c r="QK151" s="253"/>
      <c r="QL151" s="253"/>
      <c r="QM151" s="253"/>
      <c r="QN151" s="253"/>
      <c r="QO151" s="253"/>
      <c r="QP151" s="253"/>
      <c r="QQ151" s="253"/>
      <c r="QR151" s="253"/>
      <c r="QS151" s="253"/>
      <c r="QT151" s="253"/>
      <c r="QU151" s="253"/>
      <c r="QV151" s="253"/>
      <c r="QW151" s="253"/>
      <c r="QX151" s="253"/>
      <c r="QY151" s="253"/>
      <c r="QZ151" s="253"/>
      <c r="RA151" s="253"/>
      <c r="RB151" s="253"/>
      <c r="RC151" s="253"/>
      <c r="RD151" s="253"/>
      <c r="RE151" s="253"/>
      <c r="RF151" s="253"/>
      <c r="RG151" s="253"/>
      <c r="RH151" s="253"/>
      <c r="RI151" s="253"/>
      <c r="RJ151" s="253"/>
      <c r="RK151" s="253"/>
      <c r="RL151" s="253"/>
      <c r="RM151" s="253"/>
      <c r="RN151" s="253"/>
      <c r="RO151" s="253"/>
      <c r="RP151" s="253"/>
      <c r="RQ151" s="253"/>
      <c r="RR151" s="253"/>
      <c r="RS151" s="253"/>
      <c r="RT151" s="253"/>
      <c r="RU151" s="253"/>
      <c r="RV151" s="253"/>
      <c r="RW151" s="253"/>
      <c r="RX151" s="253"/>
      <c r="RY151" s="253"/>
      <c r="RZ151" s="253"/>
      <c r="SA151" s="253"/>
      <c r="SB151" s="253"/>
      <c r="SC151" s="253"/>
      <c r="SD151" s="253"/>
      <c r="SE151" s="253"/>
      <c r="SF151" s="253"/>
      <c r="SG151" s="253"/>
      <c r="SH151" s="253"/>
      <c r="SI151" s="253"/>
      <c r="SJ151" s="253"/>
      <c r="SK151" s="253"/>
      <c r="SL151" s="253"/>
      <c r="SM151" s="253"/>
      <c r="SN151" s="253"/>
      <c r="SO151" s="253"/>
      <c r="SP151" s="253"/>
      <c r="SQ151" s="253"/>
      <c r="SR151" s="253"/>
      <c r="SS151" s="253"/>
      <c r="ST151" s="253"/>
      <c r="SU151" s="253"/>
      <c r="SV151" s="253"/>
      <c r="SW151" s="253"/>
      <c r="SX151" s="253"/>
      <c r="SY151" s="253"/>
      <c r="SZ151" s="253"/>
      <c r="TA151" s="253"/>
      <c r="TB151" s="253"/>
      <c r="TC151" s="253"/>
      <c r="TD151" s="253"/>
      <c r="TE151" s="253"/>
      <c r="TF151" s="253"/>
      <c r="TG151" s="253"/>
      <c r="TH151" s="253"/>
      <c r="TI151" s="253"/>
      <c r="TJ151" s="253"/>
      <c r="TK151" s="253"/>
      <c r="TL151" s="253"/>
      <c r="TM151" s="253"/>
      <c r="TN151" s="253"/>
      <c r="TO151" s="253"/>
      <c r="TP151" s="253"/>
      <c r="TQ151" s="253"/>
      <c r="TR151" s="253"/>
      <c r="TS151" s="253"/>
      <c r="TT151" s="253"/>
      <c r="TU151" s="253"/>
      <c r="TV151" s="253"/>
      <c r="TW151" s="253"/>
      <c r="TX151" s="253"/>
      <c r="TY151" s="253"/>
      <c r="TZ151" s="253"/>
      <c r="UA151" s="253"/>
      <c r="UB151" s="253"/>
      <c r="UC151" s="253"/>
      <c r="UD151" s="253"/>
      <c r="UE151" s="253"/>
      <c r="UF151" s="253"/>
      <c r="UG151" s="253"/>
      <c r="UH151" s="253"/>
      <c r="UI151" s="253"/>
      <c r="UJ151" s="253"/>
      <c r="UK151" s="253"/>
      <c r="UL151" s="253"/>
      <c r="UM151" s="253"/>
      <c r="UN151" s="253"/>
      <c r="UO151" s="253"/>
      <c r="UP151" s="253"/>
      <c r="UQ151" s="253"/>
      <c r="UR151" s="253"/>
      <c r="US151" s="253"/>
      <c r="UT151" s="253"/>
      <c r="UU151" s="253"/>
      <c r="UV151" s="253"/>
      <c r="UW151" s="253"/>
      <c r="UX151" s="253"/>
      <c r="UY151" s="253"/>
      <c r="UZ151" s="253"/>
      <c r="VA151" s="253"/>
      <c r="VB151" s="253"/>
      <c r="VC151" s="253"/>
      <c r="VD151" s="253"/>
      <c r="VE151" s="253"/>
      <c r="VF151" s="253"/>
      <c r="VG151" s="253"/>
      <c r="VH151" s="253"/>
      <c r="VI151" s="253"/>
      <c r="VJ151" s="253"/>
      <c r="VK151" s="253"/>
      <c r="VL151" s="253"/>
      <c r="VM151" s="253"/>
      <c r="VN151" s="253"/>
      <c r="VO151" s="253"/>
      <c r="VP151" s="253"/>
      <c r="VQ151" s="253"/>
      <c r="VR151" s="253"/>
      <c r="VS151" s="253"/>
      <c r="VT151" s="253"/>
      <c r="VU151" s="253"/>
      <c r="VV151" s="253"/>
      <c r="VW151" s="253"/>
      <c r="VX151" s="253"/>
      <c r="VY151" s="253"/>
      <c r="VZ151" s="253"/>
      <c r="WA151" s="253"/>
      <c r="WB151" s="253"/>
      <c r="WC151" s="253"/>
      <c r="WD151" s="253"/>
      <c r="WE151" s="253"/>
      <c r="WF151" s="253"/>
      <c r="WG151" s="253"/>
      <c r="WH151" s="253"/>
      <c r="WI151" s="253"/>
      <c r="WJ151" s="253"/>
      <c r="WK151" s="253"/>
      <c r="WL151" s="253"/>
      <c r="WM151" s="253"/>
      <c r="WN151" s="253"/>
      <c r="WO151" s="253"/>
      <c r="WP151" s="253"/>
      <c r="WQ151" s="253"/>
      <c r="WR151" s="253"/>
      <c r="WS151" s="253"/>
      <c r="WT151" s="253"/>
      <c r="WU151" s="253"/>
      <c r="WV151" s="253"/>
      <c r="WW151" s="253"/>
      <c r="WX151" s="253"/>
      <c r="WY151" s="253"/>
      <c r="WZ151" s="253"/>
      <c r="XA151" s="253"/>
      <c r="XB151" s="253"/>
      <c r="XC151" s="253"/>
      <c r="XD151" s="253"/>
      <c r="XE151" s="253"/>
      <c r="XF151" s="253"/>
      <c r="XG151" s="253"/>
      <c r="XH151" s="253"/>
      <c r="XI151" s="253"/>
      <c r="XJ151" s="253"/>
      <c r="XK151" s="253"/>
      <c r="XL151" s="253"/>
      <c r="XM151" s="253"/>
      <c r="XN151" s="253"/>
      <c r="XO151" s="253"/>
      <c r="XP151" s="253"/>
      <c r="XQ151" s="253"/>
      <c r="XR151" s="253"/>
      <c r="XS151" s="253"/>
      <c r="XT151" s="253"/>
      <c r="XU151" s="253"/>
      <c r="XV151" s="253"/>
      <c r="XW151" s="253"/>
      <c r="XX151" s="253"/>
      <c r="XY151" s="253"/>
      <c r="XZ151" s="253"/>
      <c r="YA151" s="253"/>
      <c r="YB151" s="253"/>
      <c r="YC151" s="253"/>
      <c r="YD151" s="253"/>
      <c r="YE151" s="253"/>
      <c r="YF151" s="253"/>
      <c r="YG151" s="253"/>
      <c r="YH151" s="253"/>
      <c r="YI151" s="253"/>
      <c r="YJ151" s="253"/>
      <c r="YK151" s="253"/>
      <c r="YL151" s="253"/>
      <c r="YM151" s="253"/>
      <c r="YN151" s="253"/>
      <c r="YO151" s="253"/>
      <c r="YP151" s="253"/>
      <c r="YQ151" s="253"/>
      <c r="YR151" s="253"/>
      <c r="YS151" s="253"/>
      <c r="YT151" s="253"/>
      <c r="YU151" s="253"/>
      <c r="YV151" s="253"/>
      <c r="YW151" s="253"/>
      <c r="YX151" s="253"/>
      <c r="YY151" s="253"/>
      <c r="YZ151" s="253"/>
      <c r="ZA151" s="253"/>
      <c r="ZB151" s="253"/>
      <c r="ZC151" s="253"/>
      <c r="ZD151" s="253"/>
      <c r="ZE151" s="253"/>
      <c r="ZF151" s="253"/>
      <c r="ZG151" s="253"/>
      <c r="ZH151" s="253"/>
      <c r="ZI151" s="253"/>
      <c r="ZJ151" s="253"/>
      <c r="ZK151" s="253"/>
      <c r="ZL151" s="253"/>
      <c r="ZM151" s="253"/>
      <c r="ZN151" s="253"/>
      <c r="ZO151" s="253"/>
      <c r="ZP151" s="253"/>
      <c r="ZQ151" s="253"/>
      <c r="ZR151" s="253"/>
      <c r="ZS151" s="253"/>
      <c r="ZT151" s="253"/>
      <c r="ZU151" s="253"/>
      <c r="ZV151" s="253"/>
      <c r="ZW151" s="253"/>
      <c r="ZX151" s="253"/>
      <c r="ZY151" s="253"/>
      <c r="ZZ151" s="253"/>
      <c r="AAA151" s="253"/>
      <c r="AAB151" s="253"/>
      <c r="AAC151" s="253"/>
      <c r="AAD151" s="253"/>
      <c r="AAE151" s="253"/>
      <c r="AAF151" s="253"/>
      <c r="AAG151" s="253"/>
      <c r="AAH151" s="253"/>
      <c r="AAI151" s="253"/>
      <c r="AAJ151" s="253"/>
      <c r="AAK151" s="253"/>
      <c r="AAL151" s="253"/>
      <c r="AAM151" s="253"/>
      <c r="AAN151" s="253"/>
      <c r="AAO151" s="253"/>
      <c r="AAP151" s="253"/>
      <c r="AAQ151" s="253"/>
      <c r="AAR151" s="253"/>
      <c r="AAS151" s="253"/>
      <c r="AAT151" s="253"/>
      <c r="AAU151" s="253"/>
      <c r="AAV151" s="253"/>
      <c r="AAW151" s="253"/>
      <c r="AAX151" s="253"/>
      <c r="AAY151" s="253"/>
      <c r="AAZ151" s="253"/>
      <c r="ABA151" s="253"/>
      <c r="ABB151" s="253"/>
      <c r="ABC151" s="253"/>
      <c r="ABD151" s="253"/>
      <c r="ABE151" s="253"/>
      <c r="ABF151" s="253"/>
      <c r="ABG151" s="253"/>
      <c r="ABH151" s="253"/>
      <c r="ABI151" s="253"/>
      <c r="ABJ151" s="253"/>
      <c r="ABK151" s="253"/>
      <c r="ABL151" s="253"/>
      <c r="ABM151" s="253"/>
      <c r="ABN151" s="253"/>
      <c r="ABO151" s="253"/>
      <c r="ABP151" s="253"/>
      <c r="ABQ151" s="253"/>
      <c r="ABR151" s="253"/>
      <c r="ABS151" s="253"/>
      <c r="ABT151" s="253"/>
      <c r="ABU151" s="253"/>
      <c r="ABV151" s="253"/>
      <c r="ABW151" s="253"/>
      <c r="ABX151" s="253"/>
      <c r="ABY151" s="253"/>
      <c r="ABZ151" s="253"/>
      <c r="ACA151" s="253"/>
      <c r="ACB151" s="253"/>
      <c r="ACC151" s="253"/>
      <c r="ACD151" s="253"/>
      <c r="ACE151" s="253"/>
      <c r="ACF151" s="253"/>
      <c r="ACG151" s="253"/>
      <c r="ACH151" s="253"/>
      <c r="ACI151" s="253"/>
      <c r="ACJ151" s="253"/>
      <c r="ACK151" s="253"/>
      <c r="ACL151" s="253"/>
      <c r="ACM151" s="253"/>
      <c r="ACN151" s="253"/>
      <c r="ACO151" s="253"/>
      <c r="ACP151" s="253"/>
      <c r="ACQ151" s="253"/>
      <c r="ACR151" s="253"/>
      <c r="ACS151" s="253"/>
      <c r="ACT151" s="253"/>
      <c r="ACU151" s="253"/>
      <c r="ACV151" s="253"/>
      <c r="ACW151" s="253"/>
      <c r="ACX151" s="253"/>
      <c r="ACY151" s="253"/>
      <c r="ACZ151" s="253"/>
      <c r="ADA151" s="253"/>
      <c r="ADB151" s="253"/>
      <c r="ADC151" s="253"/>
      <c r="ADD151" s="253"/>
      <c r="ADE151" s="253"/>
      <c r="ADF151" s="253"/>
      <c r="ADG151" s="253"/>
      <c r="ADH151" s="253"/>
      <c r="ADI151" s="253"/>
      <c r="ADJ151" s="253"/>
      <c r="ADK151" s="253"/>
      <c r="ADL151" s="253"/>
      <c r="ADM151" s="253"/>
      <c r="ADN151" s="253"/>
      <c r="ADO151" s="253"/>
      <c r="ADP151" s="253"/>
      <c r="ADQ151" s="253"/>
      <c r="ADR151" s="253"/>
      <c r="ADS151" s="253"/>
      <c r="ADT151" s="253"/>
      <c r="ADU151" s="253"/>
      <c r="ADV151" s="253"/>
      <c r="ADW151" s="253"/>
      <c r="ADX151" s="253"/>
      <c r="ADY151" s="253"/>
      <c r="ADZ151" s="253"/>
      <c r="AEA151" s="253"/>
      <c r="AEB151" s="253"/>
      <c r="AEC151" s="253"/>
      <c r="AED151" s="253"/>
      <c r="AEE151" s="253"/>
      <c r="AEF151" s="253"/>
      <c r="AEG151" s="253"/>
      <c r="AEH151" s="253"/>
      <c r="AEI151" s="253"/>
      <c r="AEJ151" s="253"/>
      <c r="AEK151" s="253"/>
      <c r="AEL151" s="253"/>
      <c r="AEM151" s="253"/>
      <c r="AEN151" s="253"/>
      <c r="AEO151" s="253"/>
      <c r="AEP151" s="253"/>
      <c r="AEQ151" s="253"/>
      <c r="AER151" s="253"/>
      <c r="AES151" s="253"/>
      <c r="AET151" s="253"/>
      <c r="AEU151" s="253"/>
      <c r="AEV151" s="253"/>
      <c r="AEW151" s="253"/>
      <c r="AEX151" s="253"/>
      <c r="AEY151" s="253"/>
      <c r="AEZ151" s="253"/>
      <c r="AFA151" s="253"/>
      <c r="AFB151" s="253"/>
      <c r="AFC151" s="253"/>
      <c r="AFD151" s="253"/>
      <c r="AFE151" s="253"/>
      <c r="AFF151" s="253"/>
      <c r="AFG151" s="253"/>
      <c r="AFH151" s="253"/>
      <c r="AFI151" s="253"/>
      <c r="AFJ151" s="253"/>
      <c r="AFK151" s="253"/>
      <c r="AFL151" s="253"/>
      <c r="AFM151" s="253"/>
      <c r="AFN151" s="253"/>
      <c r="AFO151" s="253"/>
      <c r="AFP151" s="253"/>
      <c r="AFQ151" s="253"/>
      <c r="AFR151" s="253"/>
      <c r="AFS151" s="253"/>
      <c r="AFT151" s="253"/>
      <c r="AFU151" s="253"/>
      <c r="AFV151" s="253"/>
      <c r="AFW151" s="253"/>
      <c r="AFX151" s="253"/>
      <c r="AFY151" s="253"/>
      <c r="AFZ151" s="253"/>
      <c r="AGA151" s="253"/>
      <c r="AGB151" s="253"/>
      <c r="AGC151" s="253"/>
      <c r="AGD151" s="253"/>
      <c r="AGE151" s="253"/>
      <c r="AGF151" s="253"/>
      <c r="AGG151" s="253"/>
      <c r="AGH151" s="253"/>
      <c r="AGI151" s="253"/>
      <c r="AGJ151" s="253"/>
      <c r="AGK151" s="253"/>
      <c r="AGL151" s="253"/>
      <c r="AGM151" s="253"/>
      <c r="AGN151" s="253"/>
      <c r="AGO151" s="253"/>
      <c r="AGP151" s="253"/>
      <c r="AGQ151" s="253"/>
      <c r="AGR151" s="253"/>
      <c r="AGS151" s="253"/>
      <c r="AGT151" s="253"/>
      <c r="AGU151" s="253"/>
      <c r="AGV151" s="253"/>
      <c r="AGW151" s="253"/>
      <c r="AGX151" s="253"/>
      <c r="AGY151" s="253"/>
      <c r="AGZ151" s="253"/>
      <c r="AHA151" s="253"/>
      <c r="AHB151" s="253"/>
      <c r="AHC151" s="253"/>
      <c r="AHD151" s="253"/>
      <c r="AHE151" s="253"/>
      <c r="AHF151" s="253"/>
      <c r="AHG151" s="253"/>
      <c r="AHH151" s="253"/>
      <c r="AHI151" s="253"/>
      <c r="AHJ151" s="253"/>
      <c r="AHK151" s="253"/>
      <c r="AHL151" s="253"/>
      <c r="AHM151" s="253"/>
      <c r="AHN151" s="253"/>
      <c r="AHO151" s="253"/>
      <c r="AHP151" s="253"/>
      <c r="AHQ151" s="253"/>
      <c r="AHR151" s="253"/>
      <c r="AHS151" s="253"/>
      <c r="AHT151" s="253"/>
      <c r="AHU151" s="253"/>
      <c r="AHV151" s="253"/>
      <c r="AHW151" s="253"/>
      <c r="AHX151" s="253"/>
      <c r="AHY151" s="253"/>
      <c r="AHZ151" s="253"/>
      <c r="AIA151" s="253"/>
      <c r="AIB151" s="253"/>
      <c r="AIC151" s="253"/>
      <c r="AID151" s="253"/>
      <c r="AIE151" s="253"/>
      <c r="AIF151" s="253"/>
      <c r="AIG151" s="253"/>
      <c r="AIH151" s="253"/>
      <c r="AII151" s="253"/>
      <c r="AIJ151" s="253"/>
      <c r="AIK151" s="253"/>
      <c r="AIL151" s="253"/>
      <c r="AIM151" s="253"/>
      <c r="AIN151" s="253"/>
      <c r="AIO151" s="253"/>
      <c r="AIP151" s="253"/>
      <c r="AIQ151" s="253"/>
      <c r="AIR151" s="253"/>
      <c r="AIS151" s="253"/>
      <c r="AIT151" s="253"/>
      <c r="AIU151" s="253"/>
      <c r="AIV151" s="253"/>
      <c r="AIW151" s="253"/>
      <c r="AIX151" s="253"/>
      <c r="AIY151" s="253"/>
      <c r="AIZ151" s="253"/>
      <c r="AJA151" s="253"/>
      <c r="AJB151" s="253"/>
      <c r="AJC151" s="253"/>
      <c r="AJD151" s="253"/>
      <c r="AJE151" s="253"/>
      <c r="AJF151" s="253"/>
      <c r="AJG151" s="253"/>
      <c r="AJH151" s="253"/>
      <c r="AJI151" s="253"/>
      <c r="AJJ151" s="253"/>
      <c r="AJK151" s="253"/>
      <c r="AJL151" s="253"/>
      <c r="AJM151" s="253"/>
      <c r="AJN151" s="253"/>
      <c r="AJO151" s="253"/>
      <c r="AJP151" s="253"/>
      <c r="AJQ151" s="253"/>
      <c r="AJR151" s="253"/>
      <c r="AJS151" s="253"/>
      <c r="AJT151" s="253"/>
      <c r="AJU151" s="253"/>
      <c r="AJV151" s="253"/>
      <c r="AJW151" s="253"/>
      <c r="AJX151" s="253"/>
      <c r="AJY151" s="253"/>
      <c r="AJZ151" s="253"/>
      <c r="AKA151" s="253"/>
      <c r="AKB151" s="253"/>
      <c r="AKC151" s="253"/>
      <c r="AKD151" s="253"/>
      <c r="AKE151" s="253"/>
      <c r="AKF151" s="253"/>
      <c r="AKG151" s="253"/>
      <c r="AKH151" s="253"/>
      <c r="AKI151" s="253"/>
      <c r="AKJ151" s="253"/>
      <c r="AKK151" s="253"/>
      <c r="AKL151" s="253"/>
      <c r="AKM151" s="253"/>
      <c r="AKN151" s="253"/>
      <c r="AKO151" s="253"/>
      <c r="AKP151" s="253"/>
      <c r="AKQ151" s="253"/>
      <c r="AKR151" s="253"/>
      <c r="AKS151" s="253"/>
      <c r="AKT151" s="253"/>
      <c r="AKU151" s="253"/>
      <c r="AKV151" s="253"/>
      <c r="AKW151" s="253"/>
      <c r="AKX151" s="253"/>
      <c r="AKY151" s="253"/>
      <c r="AKZ151" s="253"/>
      <c r="ALA151" s="253"/>
      <c r="ALB151" s="253"/>
      <c r="ALC151" s="253"/>
      <c r="ALD151" s="253"/>
      <c r="ALE151" s="253"/>
      <c r="ALF151" s="253"/>
      <c r="ALG151" s="253"/>
      <c r="ALH151" s="253"/>
      <c r="ALI151" s="253"/>
      <c r="ALJ151" s="253"/>
      <c r="ALK151" s="253"/>
      <c r="ALL151" s="253"/>
      <c r="ALM151" s="253"/>
      <c r="ALN151" s="253"/>
      <c r="ALO151" s="253"/>
      <c r="ALP151" s="253"/>
      <c r="ALQ151" s="253"/>
      <c r="ALR151" s="253"/>
      <c r="ALS151" s="253"/>
      <c r="ALT151" s="253"/>
      <c r="ALU151" s="253"/>
      <c r="ALV151" s="253"/>
      <c r="ALW151" s="253"/>
      <c r="ALX151" s="253"/>
      <c r="ALY151" s="253"/>
      <c r="ALZ151" s="253"/>
      <c r="AMA151" s="253"/>
      <c r="AMB151" s="253"/>
      <c r="AMC151" s="253"/>
      <c r="AMD151" s="253"/>
      <c r="AME151" s="253"/>
      <c r="AMF151" s="253"/>
      <c r="AMG151" s="253"/>
      <c r="AMH151" s="253"/>
      <c r="AMI151" s="253"/>
      <c r="AMJ151" s="253"/>
    </row>
    <row r="152" spans="1:1024" s="252" customFormat="1" ht="11.25" hidden="1">
      <c r="A152" s="257"/>
      <c r="B152" s="290"/>
      <c r="C152" s="290"/>
      <c r="D152" s="291"/>
      <c r="F152" s="253"/>
      <c r="G152" s="253"/>
      <c r="H152" s="253"/>
      <c r="I152" s="253"/>
      <c r="J152" s="253"/>
      <c r="K152" s="253"/>
      <c r="L152" s="253"/>
      <c r="M152" s="253"/>
      <c r="N152" s="253"/>
      <c r="O152" s="253"/>
      <c r="P152" s="253"/>
      <c r="Q152" s="253"/>
      <c r="R152" s="253"/>
      <c r="S152" s="253"/>
      <c r="T152" s="253"/>
      <c r="U152" s="253"/>
      <c r="V152" s="253"/>
      <c r="W152" s="253"/>
      <c r="X152" s="253"/>
      <c r="Y152" s="253"/>
      <c r="Z152" s="253"/>
      <c r="AA152" s="253"/>
      <c r="AB152" s="253"/>
      <c r="AC152" s="253"/>
      <c r="AD152" s="253"/>
      <c r="AE152" s="253"/>
      <c r="AF152" s="253"/>
      <c r="AG152" s="253"/>
      <c r="AH152" s="253"/>
      <c r="AI152" s="253"/>
      <c r="AJ152" s="253"/>
      <c r="AK152" s="253"/>
      <c r="AL152" s="253"/>
      <c r="AM152" s="253"/>
      <c r="AN152" s="253"/>
      <c r="AO152" s="253"/>
      <c r="AP152" s="253"/>
      <c r="AQ152" s="253"/>
      <c r="AR152" s="253"/>
      <c r="AS152" s="253"/>
      <c r="AT152" s="253"/>
      <c r="AU152" s="253"/>
      <c r="AV152" s="253"/>
      <c r="AW152" s="253"/>
      <c r="AX152" s="253"/>
      <c r="AY152" s="253"/>
      <c r="AZ152" s="253"/>
      <c r="BA152" s="253"/>
      <c r="BB152" s="253"/>
      <c r="BC152" s="253"/>
      <c r="BD152" s="253"/>
      <c r="BE152" s="253"/>
      <c r="BF152" s="253"/>
      <c r="BG152" s="253"/>
      <c r="BH152" s="253"/>
      <c r="BI152" s="253"/>
      <c r="BJ152" s="253"/>
      <c r="BK152" s="253"/>
      <c r="BL152" s="253"/>
      <c r="BM152" s="253"/>
      <c r="BN152" s="253"/>
      <c r="BO152" s="253"/>
      <c r="BP152" s="253"/>
      <c r="BQ152" s="253"/>
      <c r="BR152" s="253"/>
      <c r="BS152" s="253"/>
      <c r="BT152" s="253"/>
      <c r="BU152" s="253"/>
      <c r="BV152" s="253"/>
      <c r="BW152" s="253"/>
      <c r="BX152" s="253"/>
      <c r="BY152" s="253"/>
      <c r="BZ152" s="253"/>
      <c r="CA152" s="253"/>
      <c r="CB152" s="253"/>
      <c r="CC152" s="253"/>
      <c r="CD152" s="253"/>
      <c r="CE152" s="253"/>
      <c r="CF152" s="253"/>
      <c r="CG152" s="253"/>
      <c r="CH152" s="253"/>
      <c r="CI152" s="253"/>
      <c r="CJ152" s="253"/>
      <c r="CK152" s="253"/>
      <c r="CL152" s="253"/>
      <c r="CM152" s="253"/>
      <c r="CN152" s="253"/>
      <c r="CO152" s="253"/>
      <c r="CP152" s="253"/>
      <c r="CQ152" s="253"/>
      <c r="CR152" s="253"/>
      <c r="CS152" s="253"/>
      <c r="CT152" s="253"/>
      <c r="CU152" s="253"/>
      <c r="CV152" s="253"/>
      <c r="CW152" s="253"/>
      <c r="CX152" s="253"/>
      <c r="CY152" s="253"/>
      <c r="CZ152" s="253"/>
      <c r="DA152" s="253"/>
      <c r="DB152" s="253"/>
      <c r="DC152" s="253"/>
      <c r="DD152" s="253"/>
      <c r="DE152" s="253"/>
      <c r="DF152" s="253"/>
      <c r="DG152" s="253"/>
      <c r="DH152" s="253"/>
      <c r="DI152" s="253"/>
      <c r="DJ152" s="253"/>
      <c r="DK152" s="253"/>
      <c r="DL152" s="253"/>
      <c r="DM152" s="253"/>
      <c r="DN152" s="253"/>
      <c r="DO152" s="253"/>
      <c r="DP152" s="253"/>
      <c r="DQ152" s="253"/>
      <c r="DR152" s="253"/>
      <c r="DS152" s="253"/>
      <c r="DT152" s="253"/>
      <c r="DU152" s="253"/>
      <c r="DV152" s="253"/>
      <c r="DW152" s="253"/>
      <c r="DX152" s="253"/>
      <c r="DY152" s="253"/>
      <c r="DZ152" s="253"/>
      <c r="EA152" s="253"/>
      <c r="EB152" s="253"/>
      <c r="EC152" s="253"/>
      <c r="ED152" s="253"/>
      <c r="EE152" s="253"/>
      <c r="EF152" s="253"/>
      <c r="EG152" s="253"/>
      <c r="EH152" s="253"/>
      <c r="EI152" s="253"/>
      <c r="EJ152" s="253"/>
      <c r="EK152" s="253"/>
      <c r="EL152" s="253"/>
      <c r="EM152" s="253"/>
      <c r="EN152" s="253"/>
      <c r="EO152" s="253"/>
      <c r="EP152" s="253"/>
      <c r="EQ152" s="253"/>
      <c r="ER152" s="253"/>
      <c r="ES152" s="253"/>
      <c r="ET152" s="253"/>
      <c r="EU152" s="253"/>
      <c r="EV152" s="253"/>
      <c r="EW152" s="253"/>
      <c r="EX152" s="253"/>
      <c r="EY152" s="253"/>
      <c r="EZ152" s="253"/>
      <c r="FA152" s="253"/>
      <c r="FB152" s="253"/>
      <c r="FC152" s="253"/>
      <c r="FD152" s="253"/>
      <c r="FE152" s="253"/>
      <c r="FF152" s="253"/>
      <c r="FG152" s="253"/>
      <c r="FH152" s="253"/>
      <c r="FI152" s="253"/>
      <c r="FJ152" s="253"/>
      <c r="FK152" s="253"/>
      <c r="FL152" s="253"/>
      <c r="FM152" s="253"/>
      <c r="FN152" s="253"/>
      <c r="FO152" s="253"/>
      <c r="FP152" s="253"/>
      <c r="FQ152" s="253"/>
      <c r="FR152" s="253"/>
      <c r="FS152" s="253"/>
      <c r="FT152" s="253"/>
      <c r="FU152" s="253"/>
      <c r="FV152" s="253"/>
      <c r="FW152" s="253"/>
      <c r="FX152" s="253"/>
      <c r="FY152" s="253"/>
      <c r="FZ152" s="253"/>
      <c r="GA152" s="253"/>
      <c r="GB152" s="253"/>
      <c r="GC152" s="253"/>
      <c r="GD152" s="253"/>
      <c r="GE152" s="253"/>
      <c r="GF152" s="253"/>
      <c r="GG152" s="253"/>
      <c r="GH152" s="253"/>
      <c r="GI152" s="253"/>
      <c r="GJ152" s="253"/>
      <c r="GK152" s="253"/>
      <c r="GL152" s="253"/>
      <c r="GM152" s="253"/>
      <c r="GN152" s="253"/>
      <c r="GO152" s="253"/>
      <c r="GP152" s="253"/>
      <c r="GQ152" s="253"/>
      <c r="GR152" s="253"/>
      <c r="GS152" s="253"/>
      <c r="GT152" s="253"/>
      <c r="GU152" s="253"/>
      <c r="GV152" s="253"/>
      <c r="GW152" s="253"/>
      <c r="GX152" s="253"/>
      <c r="GY152" s="253"/>
      <c r="GZ152" s="253"/>
      <c r="HA152" s="253"/>
      <c r="HB152" s="253"/>
      <c r="HC152" s="253"/>
      <c r="HD152" s="253"/>
      <c r="HE152" s="253"/>
      <c r="HF152" s="253"/>
      <c r="HG152" s="253"/>
      <c r="HH152" s="253"/>
      <c r="HI152" s="253"/>
      <c r="HJ152" s="253"/>
      <c r="HK152" s="253"/>
      <c r="HL152" s="253"/>
      <c r="HM152" s="253"/>
      <c r="HN152" s="253"/>
      <c r="HO152" s="253"/>
      <c r="HP152" s="253"/>
      <c r="HQ152" s="253"/>
      <c r="HR152" s="253"/>
      <c r="HS152" s="253"/>
      <c r="HT152" s="253"/>
      <c r="HU152" s="253"/>
      <c r="HV152" s="253"/>
      <c r="HW152" s="253"/>
      <c r="HX152" s="253"/>
      <c r="HY152" s="253"/>
      <c r="HZ152" s="253"/>
      <c r="IA152" s="253"/>
      <c r="IB152" s="253"/>
      <c r="IC152" s="253"/>
      <c r="ID152" s="253"/>
      <c r="IE152" s="253"/>
      <c r="IF152" s="253"/>
      <c r="IG152" s="253"/>
      <c r="IH152" s="253"/>
      <c r="II152" s="253"/>
      <c r="IJ152" s="253"/>
      <c r="IK152" s="253"/>
      <c r="IL152" s="253"/>
      <c r="IM152" s="253"/>
      <c r="IN152" s="253"/>
      <c r="IO152" s="253"/>
      <c r="IP152" s="253"/>
      <c r="IQ152" s="253"/>
      <c r="IR152" s="253"/>
      <c r="IS152" s="253"/>
      <c r="IT152" s="253"/>
      <c r="IU152" s="253"/>
      <c r="IV152" s="253"/>
      <c r="IW152" s="253"/>
      <c r="IX152" s="253"/>
      <c r="IY152" s="253"/>
      <c r="IZ152" s="253"/>
      <c r="JA152" s="253"/>
      <c r="JB152" s="253"/>
      <c r="JC152" s="253"/>
      <c r="JD152" s="253"/>
      <c r="JE152" s="253"/>
      <c r="JF152" s="253"/>
      <c r="JG152" s="253"/>
      <c r="JH152" s="253"/>
      <c r="JI152" s="253"/>
      <c r="JJ152" s="253"/>
      <c r="JK152" s="253"/>
      <c r="JL152" s="253"/>
      <c r="JM152" s="253"/>
      <c r="JN152" s="253"/>
      <c r="JO152" s="253"/>
      <c r="JP152" s="253"/>
      <c r="JQ152" s="253"/>
      <c r="JR152" s="253"/>
      <c r="JS152" s="253"/>
      <c r="JT152" s="253"/>
      <c r="JU152" s="253"/>
      <c r="JV152" s="253"/>
      <c r="JW152" s="253"/>
      <c r="JX152" s="253"/>
      <c r="JY152" s="253"/>
      <c r="JZ152" s="253"/>
      <c r="KA152" s="253"/>
      <c r="KB152" s="253"/>
      <c r="KC152" s="253"/>
      <c r="KD152" s="253"/>
      <c r="KE152" s="253"/>
      <c r="KF152" s="253"/>
      <c r="KG152" s="253"/>
      <c r="KH152" s="253"/>
      <c r="KI152" s="253"/>
      <c r="KJ152" s="253"/>
      <c r="KK152" s="253"/>
      <c r="KL152" s="253"/>
      <c r="KM152" s="253"/>
      <c r="KN152" s="253"/>
      <c r="KO152" s="253"/>
      <c r="KP152" s="253"/>
      <c r="KQ152" s="253"/>
      <c r="KR152" s="253"/>
      <c r="KS152" s="253"/>
      <c r="KT152" s="253"/>
      <c r="KU152" s="253"/>
      <c r="KV152" s="253"/>
      <c r="KW152" s="253"/>
      <c r="KX152" s="253"/>
      <c r="KY152" s="253"/>
      <c r="KZ152" s="253"/>
      <c r="LA152" s="253"/>
      <c r="LB152" s="253"/>
      <c r="LC152" s="253"/>
      <c r="LD152" s="253"/>
      <c r="LE152" s="253"/>
      <c r="LF152" s="253"/>
      <c r="LG152" s="253"/>
      <c r="LH152" s="253"/>
      <c r="LI152" s="253"/>
      <c r="LJ152" s="253"/>
      <c r="LK152" s="253"/>
      <c r="LL152" s="253"/>
      <c r="LM152" s="253"/>
      <c r="LN152" s="253"/>
      <c r="LO152" s="253"/>
      <c r="LP152" s="253"/>
      <c r="LQ152" s="253"/>
      <c r="LR152" s="253"/>
      <c r="LS152" s="253"/>
      <c r="LT152" s="253"/>
      <c r="LU152" s="253"/>
      <c r="LV152" s="253"/>
      <c r="LW152" s="253"/>
      <c r="LX152" s="253"/>
      <c r="LY152" s="253"/>
      <c r="LZ152" s="253"/>
      <c r="MA152" s="253"/>
      <c r="MB152" s="253"/>
      <c r="MC152" s="253"/>
      <c r="MD152" s="253"/>
      <c r="ME152" s="253"/>
      <c r="MF152" s="253"/>
      <c r="MG152" s="253"/>
      <c r="MH152" s="253"/>
      <c r="MI152" s="253"/>
      <c r="MJ152" s="253"/>
      <c r="MK152" s="253"/>
      <c r="ML152" s="253"/>
      <c r="MM152" s="253"/>
      <c r="MN152" s="253"/>
      <c r="MO152" s="253"/>
      <c r="MP152" s="253"/>
      <c r="MQ152" s="253"/>
      <c r="MR152" s="253"/>
      <c r="MS152" s="253"/>
      <c r="MT152" s="253"/>
      <c r="MU152" s="253"/>
      <c r="MV152" s="253"/>
      <c r="MW152" s="253"/>
      <c r="MX152" s="253"/>
      <c r="MY152" s="253"/>
      <c r="MZ152" s="253"/>
      <c r="NA152" s="253"/>
      <c r="NB152" s="253"/>
      <c r="NC152" s="253"/>
      <c r="ND152" s="253"/>
      <c r="NE152" s="253"/>
      <c r="NF152" s="253"/>
      <c r="NG152" s="253"/>
      <c r="NH152" s="253"/>
      <c r="NI152" s="253"/>
      <c r="NJ152" s="253"/>
      <c r="NK152" s="253"/>
      <c r="NL152" s="253"/>
      <c r="NM152" s="253"/>
      <c r="NN152" s="253"/>
      <c r="NO152" s="253"/>
      <c r="NP152" s="253"/>
      <c r="NQ152" s="253"/>
      <c r="NR152" s="253"/>
      <c r="NS152" s="253"/>
      <c r="NT152" s="253"/>
      <c r="NU152" s="253"/>
      <c r="NV152" s="253"/>
      <c r="NW152" s="253"/>
      <c r="NX152" s="253"/>
      <c r="NY152" s="253"/>
      <c r="NZ152" s="253"/>
      <c r="OA152" s="253"/>
      <c r="OB152" s="253"/>
      <c r="OC152" s="253"/>
      <c r="OD152" s="253"/>
      <c r="OE152" s="253"/>
      <c r="OF152" s="253"/>
      <c r="OG152" s="253"/>
      <c r="OH152" s="253"/>
      <c r="OI152" s="253"/>
      <c r="OJ152" s="253"/>
      <c r="OK152" s="253"/>
      <c r="OL152" s="253"/>
      <c r="OM152" s="253"/>
      <c r="ON152" s="253"/>
      <c r="OO152" s="253"/>
      <c r="OP152" s="253"/>
      <c r="OQ152" s="253"/>
      <c r="OR152" s="253"/>
      <c r="OS152" s="253"/>
      <c r="OT152" s="253"/>
      <c r="OU152" s="253"/>
      <c r="OV152" s="253"/>
      <c r="OW152" s="253"/>
      <c r="OX152" s="253"/>
      <c r="OY152" s="253"/>
      <c r="OZ152" s="253"/>
      <c r="PA152" s="253"/>
      <c r="PB152" s="253"/>
      <c r="PC152" s="253"/>
      <c r="PD152" s="253"/>
      <c r="PE152" s="253"/>
      <c r="PF152" s="253"/>
      <c r="PG152" s="253"/>
      <c r="PH152" s="253"/>
      <c r="PI152" s="253"/>
      <c r="PJ152" s="253"/>
      <c r="PK152" s="253"/>
      <c r="PL152" s="253"/>
      <c r="PM152" s="253"/>
      <c r="PN152" s="253"/>
      <c r="PO152" s="253"/>
      <c r="PP152" s="253"/>
      <c r="PQ152" s="253"/>
      <c r="PR152" s="253"/>
      <c r="PS152" s="253"/>
      <c r="PT152" s="253"/>
      <c r="PU152" s="253"/>
      <c r="PV152" s="253"/>
      <c r="PW152" s="253"/>
      <c r="PX152" s="253"/>
      <c r="PY152" s="253"/>
      <c r="PZ152" s="253"/>
      <c r="QA152" s="253"/>
      <c r="QB152" s="253"/>
      <c r="QC152" s="253"/>
      <c r="QD152" s="253"/>
      <c r="QE152" s="253"/>
      <c r="QF152" s="253"/>
      <c r="QG152" s="253"/>
      <c r="QH152" s="253"/>
      <c r="QI152" s="253"/>
      <c r="QJ152" s="253"/>
      <c r="QK152" s="253"/>
      <c r="QL152" s="253"/>
      <c r="QM152" s="253"/>
      <c r="QN152" s="253"/>
      <c r="QO152" s="253"/>
      <c r="QP152" s="253"/>
      <c r="QQ152" s="253"/>
      <c r="QR152" s="253"/>
      <c r="QS152" s="253"/>
      <c r="QT152" s="253"/>
      <c r="QU152" s="253"/>
      <c r="QV152" s="253"/>
      <c r="QW152" s="253"/>
      <c r="QX152" s="253"/>
      <c r="QY152" s="253"/>
      <c r="QZ152" s="253"/>
      <c r="RA152" s="253"/>
      <c r="RB152" s="253"/>
      <c r="RC152" s="253"/>
      <c r="RD152" s="253"/>
      <c r="RE152" s="253"/>
      <c r="RF152" s="253"/>
      <c r="RG152" s="253"/>
      <c r="RH152" s="253"/>
      <c r="RI152" s="253"/>
      <c r="RJ152" s="253"/>
      <c r="RK152" s="253"/>
      <c r="RL152" s="253"/>
      <c r="RM152" s="253"/>
      <c r="RN152" s="253"/>
      <c r="RO152" s="253"/>
      <c r="RP152" s="253"/>
      <c r="RQ152" s="253"/>
      <c r="RR152" s="253"/>
      <c r="RS152" s="253"/>
      <c r="RT152" s="253"/>
      <c r="RU152" s="253"/>
      <c r="RV152" s="253"/>
      <c r="RW152" s="253"/>
      <c r="RX152" s="253"/>
      <c r="RY152" s="253"/>
      <c r="RZ152" s="253"/>
      <c r="SA152" s="253"/>
      <c r="SB152" s="253"/>
      <c r="SC152" s="253"/>
      <c r="SD152" s="253"/>
      <c r="SE152" s="253"/>
      <c r="SF152" s="253"/>
      <c r="SG152" s="253"/>
      <c r="SH152" s="253"/>
      <c r="SI152" s="253"/>
      <c r="SJ152" s="253"/>
      <c r="SK152" s="253"/>
      <c r="SL152" s="253"/>
      <c r="SM152" s="253"/>
      <c r="SN152" s="253"/>
      <c r="SO152" s="253"/>
      <c r="SP152" s="253"/>
      <c r="SQ152" s="253"/>
      <c r="SR152" s="253"/>
      <c r="SS152" s="253"/>
      <c r="ST152" s="253"/>
      <c r="SU152" s="253"/>
      <c r="SV152" s="253"/>
      <c r="SW152" s="253"/>
      <c r="SX152" s="253"/>
      <c r="SY152" s="253"/>
      <c r="SZ152" s="253"/>
      <c r="TA152" s="253"/>
      <c r="TB152" s="253"/>
      <c r="TC152" s="253"/>
      <c r="TD152" s="253"/>
      <c r="TE152" s="253"/>
      <c r="TF152" s="253"/>
      <c r="TG152" s="253"/>
      <c r="TH152" s="253"/>
      <c r="TI152" s="253"/>
      <c r="TJ152" s="253"/>
      <c r="TK152" s="253"/>
      <c r="TL152" s="253"/>
      <c r="TM152" s="253"/>
      <c r="TN152" s="253"/>
      <c r="TO152" s="253"/>
      <c r="TP152" s="253"/>
      <c r="TQ152" s="253"/>
      <c r="TR152" s="253"/>
      <c r="TS152" s="253"/>
      <c r="TT152" s="253"/>
      <c r="TU152" s="253"/>
      <c r="TV152" s="253"/>
      <c r="TW152" s="253"/>
      <c r="TX152" s="253"/>
      <c r="TY152" s="253"/>
      <c r="TZ152" s="253"/>
      <c r="UA152" s="253"/>
      <c r="UB152" s="253"/>
      <c r="UC152" s="253"/>
      <c r="UD152" s="253"/>
      <c r="UE152" s="253"/>
      <c r="UF152" s="253"/>
      <c r="UG152" s="253"/>
      <c r="UH152" s="253"/>
      <c r="UI152" s="253"/>
      <c r="UJ152" s="253"/>
      <c r="UK152" s="253"/>
      <c r="UL152" s="253"/>
      <c r="UM152" s="253"/>
      <c r="UN152" s="253"/>
      <c r="UO152" s="253"/>
      <c r="UP152" s="253"/>
      <c r="UQ152" s="253"/>
      <c r="UR152" s="253"/>
      <c r="US152" s="253"/>
      <c r="UT152" s="253"/>
      <c r="UU152" s="253"/>
      <c r="UV152" s="253"/>
      <c r="UW152" s="253"/>
      <c r="UX152" s="253"/>
      <c r="UY152" s="253"/>
      <c r="UZ152" s="253"/>
      <c r="VA152" s="253"/>
      <c r="VB152" s="253"/>
      <c r="VC152" s="253"/>
      <c r="VD152" s="253"/>
      <c r="VE152" s="253"/>
      <c r="VF152" s="253"/>
      <c r="VG152" s="253"/>
      <c r="VH152" s="253"/>
      <c r="VI152" s="253"/>
      <c r="VJ152" s="253"/>
      <c r="VK152" s="253"/>
      <c r="VL152" s="253"/>
      <c r="VM152" s="253"/>
      <c r="VN152" s="253"/>
      <c r="VO152" s="253"/>
      <c r="VP152" s="253"/>
      <c r="VQ152" s="253"/>
      <c r="VR152" s="253"/>
      <c r="VS152" s="253"/>
      <c r="VT152" s="253"/>
      <c r="VU152" s="253"/>
      <c r="VV152" s="253"/>
      <c r="VW152" s="253"/>
      <c r="VX152" s="253"/>
      <c r="VY152" s="253"/>
      <c r="VZ152" s="253"/>
      <c r="WA152" s="253"/>
      <c r="WB152" s="253"/>
      <c r="WC152" s="253"/>
      <c r="WD152" s="253"/>
      <c r="WE152" s="253"/>
      <c r="WF152" s="253"/>
      <c r="WG152" s="253"/>
      <c r="WH152" s="253"/>
      <c r="WI152" s="253"/>
      <c r="WJ152" s="253"/>
      <c r="WK152" s="253"/>
      <c r="WL152" s="253"/>
      <c r="WM152" s="253"/>
      <c r="WN152" s="253"/>
      <c r="WO152" s="253"/>
      <c r="WP152" s="253"/>
      <c r="WQ152" s="253"/>
      <c r="WR152" s="253"/>
      <c r="WS152" s="253"/>
      <c r="WT152" s="253"/>
      <c r="WU152" s="253"/>
      <c r="WV152" s="253"/>
      <c r="WW152" s="253"/>
      <c r="WX152" s="253"/>
      <c r="WY152" s="253"/>
      <c r="WZ152" s="253"/>
      <c r="XA152" s="253"/>
      <c r="XB152" s="253"/>
      <c r="XC152" s="253"/>
      <c r="XD152" s="253"/>
      <c r="XE152" s="253"/>
      <c r="XF152" s="253"/>
      <c r="XG152" s="253"/>
      <c r="XH152" s="253"/>
      <c r="XI152" s="253"/>
      <c r="XJ152" s="253"/>
      <c r="XK152" s="253"/>
      <c r="XL152" s="253"/>
      <c r="XM152" s="253"/>
      <c r="XN152" s="253"/>
      <c r="XO152" s="253"/>
      <c r="XP152" s="253"/>
      <c r="XQ152" s="253"/>
      <c r="XR152" s="253"/>
      <c r="XS152" s="253"/>
      <c r="XT152" s="253"/>
      <c r="XU152" s="253"/>
      <c r="XV152" s="253"/>
      <c r="XW152" s="253"/>
      <c r="XX152" s="253"/>
      <c r="XY152" s="253"/>
      <c r="XZ152" s="253"/>
      <c r="YA152" s="253"/>
      <c r="YB152" s="253"/>
      <c r="YC152" s="253"/>
      <c r="YD152" s="253"/>
      <c r="YE152" s="253"/>
      <c r="YF152" s="253"/>
      <c r="YG152" s="253"/>
      <c r="YH152" s="253"/>
      <c r="YI152" s="253"/>
      <c r="YJ152" s="253"/>
      <c r="YK152" s="253"/>
      <c r="YL152" s="253"/>
      <c r="YM152" s="253"/>
      <c r="YN152" s="253"/>
      <c r="YO152" s="253"/>
      <c r="YP152" s="253"/>
      <c r="YQ152" s="253"/>
      <c r="YR152" s="253"/>
      <c r="YS152" s="253"/>
      <c r="YT152" s="253"/>
      <c r="YU152" s="253"/>
      <c r="YV152" s="253"/>
      <c r="YW152" s="253"/>
      <c r="YX152" s="253"/>
      <c r="YY152" s="253"/>
      <c r="YZ152" s="253"/>
      <c r="ZA152" s="253"/>
      <c r="ZB152" s="253"/>
      <c r="ZC152" s="253"/>
      <c r="ZD152" s="253"/>
      <c r="ZE152" s="253"/>
      <c r="ZF152" s="253"/>
      <c r="ZG152" s="253"/>
      <c r="ZH152" s="253"/>
      <c r="ZI152" s="253"/>
      <c r="ZJ152" s="253"/>
      <c r="ZK152" s="253"/>
      <c r="ZL152" s="253"/>
      <c r="ZM152" s="253"/>
      <c r="ZN152" s="253"/>
      <c r="ZO152" s="253"/>
      <c r="ZP152" s="253"/>
      <c r="ZQ152" s="253"/>
      <c r="ZR152" s="253"/>
      <c r="ZS152" s="253"/>
      <c r="ZT152" s="253"/>
      <c r="ZU152" s="253"/>
      <c r="ZV152" s="253"/>
      <c r="ZW152" s="253"/>
      <c r="ZX152" s="253"/>
      <c r="ZY152" s="253"/>
      <c r="ZZ152" s="253"/>
      <c r="AAA152" s="253"/>
      <c r="AAB152" s="253"/>
      <c r="AAC152" s="253"/>
      <c r="AAD152" s="253"/>
      <c r="AAE152" s="253"/>
      <c r="AAF152" s="253"/>
      <c r="AAG152" s="253"/>
      <c r="AAH152" s="253"/>
      <c r="AAI152" s="253"/>
      <c r="AAJ152" s="253"/>
      <c r="AAK152" s="253"/>
      <c r="AAL152" s="253"/>
      <c r="AAM152" s="253"/>
      <c r="AAN152" s="253"/>
      <c r="AAO152" s="253"/>
      <c r="AAP152" s="253"/>
      <c r="AAQ152" s="253"/>
      <c r="AAR152" s="253"/>
      <c r="AAS152" s="253"/>
      <c r="AAT152" s="253"/>
      <c r="AAU152" s="253"/>
      <c r="AAV152" s="253"/>
      <c r="AAW152" s="253"/>
      <c r="AAX152" s="253"/>
      <c r="AAY152" s="253"/>
      <c r="AAZ152" s="253"/>
      <c r="ABA152" s="253"/>
      <c r="ABB152" s="253"/>
      <c r="ABC152" s="253"/>
      <c r="ABD152" s="253"/>
      <c r="ABE152" s="253"/>
      <c r="ABF152" s="253"/>
      <c r="ABG152" s="253"/>
      <c r="ABH152" s="253"/>
      <c r="ABI152" s="253"/>
      <c r="ABJ152" s="253"/>
      <c r="ABK152" s="253"/>
      <c r="ABL152" s="253"/>
      <c r="ABM152" s="253"/>
      <c r="ABN152" s="253"/>
      <c r="ABO152" s="253"/>
      <c r="ABP152" s="253"/>
      <c r="ABQ152" s="253"/>
      <c r="ABR152" s="253"/>
      <c r="ABS152" s="253"/>
      <c r="ABT152" s="253"/>
      <c r="ABU152" s="253"/>
      <c r="ABV152" s="253"/>
      <c r="ABW152" s="253"/>
      <c r="ABX152" s="253"/>
      <c r="ABY152" s="253"/>
      <c r="ABZ152" s="253"/>
      <c r="ACA152" s="253"/>
      <c r="ACB152" s="253"/>
      <c r="ACC152" s="253"/>
      <c r="ACD152" s="253"/>
      <c r="ACE152" s="253"/>
      <c r="ACF152" s="253"/>
      <c r="ACG152" s="253"/>
      <c r="ACH152" s="253"/>
      <c r="ACI152" s="253"/>
      <c r="ACJ152" s="253"/>
      <c r="ACK152" s="253"/>
      <c r="ACL152" s="253"/>
      <c r="ACM152" s="253"/>
      <c r="ACN152" s="253"/>
      <c r="ACO152" s="253"/>
      <c r="ACP152" s="253"/>
      <c r="ACQ152" s="253"/>
      <c r="ACR152" s="253"/>
      <c r="ACS152" s="253"/>
      <c r="ACT152" s="253"/>
      <c r="ACU152" s="253"/>
      <c r="ACV152" s="253"/>
      <c r="ACW152" s="253"/>
      <c r="ACX152" s="253"/>
      <c r="ACY152" s="253"/>
      <c r="ACZ152" s="253"/>
      <c r="ADA152" s="253"/>
      <c r="ADB152" s="253"/>
      <c r="ADC152" s="253"/>
      <c r="ADD152" s="253"/>
      <c r="ADE152" s="253"/>
      <c r="ADF152" s="253"/>
      <c r="ADG152" s="253"/>
      <c r="ADH152" s="253"/>
      <c r="ADI152" s="253"/>
      <c r="ADJ152" s="253"/>
      <c r="ADK152" s="253"/>
      <c r="ADL152" s="253"/>
      <c r="ADM152" s="253"/>
      <c r="ADN152" s="253"/>
      <c r="ADO152" s="253"/>
      <c r="ADP152" s="253"/>
      <c r="ADQ152" s="253"/>
      <c r="ADR152" s="253"/>
      <c r="ADS152" s="253"/>
      <c r="ADT152" s="253"/>
      <c r="ADU152" s="253"/>
      <c r="ADV152" s="253"/>
      <c r="ADW152" s="253"/>
      <c r="ADX152" s="253"/>
      <c r="ADY152" s="253"/>
      <c r="ADZ152" s="253"/>
      <c r="AEA152" s="253"/>
      <c r="AEB152" s="253"/>
      <c r="AEC152" s="253"/>
      <c r="AED152" s="253"/>
      <c r="AEE152" s="253"/>
      <c r="AEF152" s="253"/>
      <c r="AEG152" s="253"/>
      <c r="AEH152" s="253"/>
      <c r="AEI152" s="253"/>
      <c r="AEJ152" s="253"/>
      <c r="AEK152" s="253"/>
      <c r="AEL152" s="253"/>
      <c r="AEM152" s="253"/>
      <c r="AEN152" s="253"/>
      <c r="AEO152" s="253"/>
      <c r="AEP152" s="253"/>
      <c r="AEQ152" s="253"/>
      <c r="AER152" s="253"/>
      <c r="AES152" s="253"/>
      <c r="AET152" s="253"/>
      <c r="AEU152" s="253"/>
      <c r="AEV152" s="253"/>
      <c r="AEW152" s="253"/>
      <c r="AEX152" s="253"/>
      <c r="AEY152" s="253"/>
      <c r="AEZ152" s="253"/>
      <c r="AFA152" s="253"/>
      <c r="AFB152" s="253"/>
      <c r="AFC152" s="253"/>
      <c r="AFD152" s="253"/>
      <c r="AFE152" s="253"/>
      <c r="AFF152" s="253"/>
      <c r="AFG152" s="253"/>
      <c r="AFH152" s="253"/>
      <c r="AFI152" s="253"/>
      <c r="AFJ152" s="253"/>
      <c r="AFK152" s="253"/>
      <c r="AFL152" s="253"/>
      <c r="AFM152" s="253"/>
      <c r="AFN152" s="253"/>
      <c r="AFO152" s="253"/>
      <c r="AFP152" s="253"/>
      <c r="AFQ152" s="253"/>
      <c r="AFR152" s="253"/>
      <c r="AFS152" s="253"/>
      <c r="AFT152" s="253"/>
      <c r="AFU152" s="253"/>
      <c r="AFV152" s="253"/>
      <c r="AFW152" s="253"/>
      <c r="AFX152" s="253"/>
      <c r="AFY152" s="253"/>
      <c r="AFZ152" s="253"/>
      <c r="AGA152" s="253"/>
      <c r="AGB152" s="253"/>
      <c r="AGC152" s="253"/>
      <c r="AGD152" s="253"/>
      <c r="AGE152" s="253"/>
      <c r="AGF152" s="253"/>
      <c r="AGG152" s="253"/>
      <c r="AGH152" s="253"/>
      <c r="AGI152" s="253"/>
      <c r="AGJ152" s="253"/>
      <c r="AGK152" s="253"/>
      <c r="AGL152" s="253"/>
      <c r="AGM152" s="253"/>
      <c r="AGN152" s="253"/>
      <c r="AGO152" s="253"/>
      <c r="AGP152" s="253"/>
      <c r="AGQ152" s="253"/>
      <c r="AGR152" s="253"/>
      <c r="AGS152" s="253"/>
      <c r="AGT152" s="253"/>
      <c r="AGU152" s="253"/>
      <c r="AGV152" s="253"/>
      <c r="AGW152" s="253"/>
      <c r="AGX152" s="253"/>
      <c r="AGY152" s="253"/>
      <c r="AGZ152" s="253"/>
      <c r="AHA152" s="253"/>
      <c r="AHB152" s="253"/>
      <c r="AHC152" s="253"/>
      <c r="AHD152" s="253"/>
      <c r="AHE152" s="253"/>
      <c r="AHF152" s="253"/>
      <c r="AHG152" s="253"/>
      <c r="AHH152" s="253"/>
      <c r="AHI152" s="253"/>
      <c r="AHJ152" s="253"/>
      <c r="AHK152" s="253"/>
      <c r="AHL152" s="253"/>
      <c r="AHM152" s="253"/>
      <c r="AHN152" s="253"/>
      <c r="AHO152" s="253"/>
      <c r="AHP152" s="253"/>
      <c r="AHQ152" s="253"/>
      <c r="AHR152" s="253"/>
      <c r="AHS152" s="253"/>
      <c r="AHT152" s="253"/>
      <c r="AHU152" s="253"/>
      <c r="AHV152" s="253"/>
      <c r="AHW152" s="253"/>
      <c r="AHX152" s="253"/>
      <c r="AHY152" s="253"/>
      <c r="AHZ152" s="253"/>
      <c r="AIA152" s="253"/>
      <c r="AIB152" s="253"/>
      <c r="AIC152" s="253"/>
      <c r="AID152" s="253"/>
      <c r="AIE152" s="253"/>
      <c r="AIF152" s="253"/>
      <c r="AIG152" s="253"/>
      <c r="AIH152" s="253"/>
      <c r="AII152" s="253"/>
      <c r="AIJ152" s="253"/>
      <c r="AIK152" s="253"/>
      <c r="AIL152" s="253"/>
      <c r="AIM152" s="253"/>
      <c r="AIN152" s="253"/>
      <c r="AIO152" s="253"/>
      <c r="AIP152" s="253"/>
      <c r="AIQ152" s="253"/>
      <c r="AIR152" s="253"/>
      <c r="AIS152" s="253"/>
      <c r="AIT152" s="253"/>
      <c r="AIU152" s="253"/>
      <c r="AIV152" s="253"/>
      <c r="AIW152" s="253"/>
      <c r="AIX152" s="253"/>
      <c r="AIY152" s="253"/>
      <c r="AIZ152" s="253"/>
      <c r="AJA152" s="253"/>
      <c r="AJB152" s="253"/>
      <c r="AJC152" s="253"/>
      <c r="AJD152" s="253"/>
      <c r="AJE152" s="253"/>
      <c r="AJF152" s="253"/>
      <c r="AJG152" s="253"/>
      <c r="AJH152" s="253"/>
      <c r="AJI152" s="253"/>
      <c r="AJJ152" s="253"/>
      <c r="AJK152" s="253"/>
      <c r="AJL152" s="253"/>
      <c r="AJM152" s="253"/>
      <c r="AJN152" s="253"/>
      <c r="AJO152" s="253"/>
      <c r="AJP152" s="253"/>
      <c r="AJQ152" s="253"/>
      <c r="AJR152" s="253"/>
      <c r="AJS152" s="253"/>
      <c r="AJT152" s="253"/>
      <c r="AJU152" s="253"/>
      <c r="AJV152" s="253"/>
      <c r="AJW152" s="253"/>
      <c r="AJX152" s="253"/>
      <c r="AJY152" s="253"/>
      <c r="AJZ152" s="253"/>
      <c r="AKA152" s="253"/>
      <c r="AKB152" s="253"/>
      <c r="AKC152" s="253"/>
      <c r="AKD152" s="253"/>
      <c r="AKE152" s="253"/>
      <c r="AKF152" s="253"/>
      <c r="AKG152" s="253"/>
      <c r="AKH152" s="253"/>
      <c r="AKI152" s="253"/>
      <c r="AKJ152" s="253"/>
      <c r="AKK152" s="253"/>
      <c r="AKL152" s="253"/>
      <c r="AKM152" s="253"/>
      <c r="AKN152" s="253"/>
      <c r="AKO152" s="253"/>
      <c r="AKP152" s="253"/>
      <c r="AKQ152" s="253"/>
      <c r="AKR152" s="253"/>
      <c r="AKS152" s="253"/>
      <c r="AKT152" s="253"/>
      <c r="AKU152" s="253"/>
      <c r="AKV152" s="253"/>
      <c r="AKW152" s="253"/>
      <c r="AKX152" s="253"/>
      <c r="AKY152" s="253"/>
      <c r="AKZ152" s="253"/>
      <c r="ALA152" s="253"/>
      <c r="ALB152" s="253"/>
      <c r="ALC152" s="253"/>
      <c r="ALD152" s="253"/>
      <c r="ALE152" s="253"/>
      <c r="ALF152" s="253"/>
      <c r="ALG152" s="253"/>
      <c r="ALH152" s="253"/>
      <c r="ALI152" s="253"/>
      <c r="ALJ152" s="253"/>
      <c r="ALK152" s="253"/>
      <c r="ALL152" s="253"/>
      <c r="ALM152" s="253"/>
      <c r="ALN152" s="253"/>
      <c r="ALO152" s="253"/>
      <c r="ALP152" s="253"/>
      <c r="ALQ152" s="253"/>
      <c r="ALR152" s="253"/>
      <c r="ALS152" s="253"/>
      <c r="ALT152" s="253"/>
      <c r="ALU152" s="253"/>
      <c r="ALV152" s="253"/>
      <c r="ALW152" s="253"/>
      <c r="ALX152" s="253"/>
      <c r="ALY152" s="253"/>
      <c r="ALZ152" s="253"/>
      <c r="AMA152" s="253"/>
      <c r="AMB152" s="253"/>
      <c r="AMC152" s="253"/>
      <c r="AMD152" s="253"/>
      <c r="AME152" s="253"/>
      <c r="AMF152" s="253"/>
      <c r="AMG152" s="253"/>
      <c r="AMH152" s="253"/>
      <c r="AMI152" s="253"/>
      <c r="AMJ152" s="253"/>
    </row>
    <row r="153" spans="1:1024" s="252" customFormat="1" ht="11.25" hidden="1">
      <c r="A153" s="257"/>
      <c r="B153" s="290"/>
      <c r="C153" s="290"/>
      <c r="D153" s="291"/>
      <c r="F153" s="253"/>
      <c r="G153" s="253"/>
      <c r="H153" s="253"/>
      <c r="I153" s="253"/>
      <c r="J153" s="253"/>
      <c r="K153" s="253"/>
      <c r="L153" s="253"/>
      <c r="M153" s="253"/>
      <c r="N153" s="253"/>
      <c r="O153" s="253"/>
      <c r="P153" s="253"/>
      <c r="Q153" s="253"/>
      <c r="R153" s="253"/>
      <c r="S153" s="253"/>
      <c r="T153" s="253"/>
      <c r="U153" s="253"/>
      <c r="V153" s="253"/>
      <c r="W153" s="253"/>
      <c r="X153" s="253"/>
      <c r="Y153" s="253"/>
      <c r="Z153" s="253"/>
      <c r="AA153" s="253"/>
      <c r="AB153" s="253"/>
      <c r="AC153" s="253"/>
      <c r="AD153" s="253"/>
      <c r="AE153" s="253"/>
      <c r="AF153" s="253"/>
      <c r="AG153" s="253"/>
      <c r="AH153" s="253"/>
      <c r="AI153" s="253"/>
      <c r="AJ153" s="253"/>
      <c r="AK153" s="253"/>
      <c r="AL153" s="253"/>
      <c r="AM153" s="253"/>
      <c r="AN153" s="253"/>
      <c r="AO153" s="253"/>
      <c r="AP153" s="253"/>
      <c r="AQ153" s="253"/>
      <c r="AR153" s="253"/>
      <c r="AS153" s="253"/>
      <c r="AT153" s="253"/>
      <c r="AU153" s="253"/>
      <c r="AV153" s="253"/>
      <c r="AW153" s="253"/>
      <c r="AX153" s="253"/>
      <c r="AY153" s="253"/>
      <c r="AZ153" s="253"/>
      <c r="BA153" s="253"/>
      <c r="BB153" s="253"/>
      <c r="BC153" s="253"/>
      <c r="BD153" s="253"/>
      <c r="BE153" s="253"/>
      <c r="BF153" s="253"/>
      <c r="BG153" s="253"/>
      <c r="BH153" s="253"/>
      <c r="BI153" s="253"/>
      <c r="BJ153" s="253"/>
      <c r="BK153" s="253"/>
      <c r="BL153" s="253"/>
      <c r="BM153" s="253"/>
      <c r="BN153" s="253"/>
      <c r="BO153" s="253"/>
      <c r="BP153" s="253"/>
      <c r="BQ153" s="253"/>
      <c r="BR153" s="253"/>
      <c r="BS153" s="253"/>
      <c r="BT153" s="253"/>
      <c r="BU153" s="253"/>
      <c r="BV153" s="253"/>
      <c r="BW153" s="253"/>
      <c r="BX153" s="253"/>
      <c r="BY153" s="253"/>
      <c r="BZ153" s="253"/>
      <c r="CA153" s="253"/>
      <c r="CB153" s="253"/>
      <c r="CC153" s="253"/>
      <c r="CD153" s="253"/>
      <c r="CE153" s="253"/>
      <c r="CF153" s="253"/>
      <c r="CG153" s="253"/>
      <c r="CH153" s="253"/>
      <c r="CI153" s="253"/>
      <c r="CJ153" s="253"/>
      <c r="CK153" s="253"/>
      <c r="CL153" s="253"/>
      <c r="CM153" s="253"/>
      <c r="CN153" s="253"/>
      <c r="CO153" s="253"/>
      <c r="CP153" s="253"/>
      <c r="CQ153" s="253"/>
      <c r="CR153" s="253"/>
      <c r="CS153" s="253"/>
      <c r="CT153" s="253"/>
      <c r="CU153" s="253"/>
      <c r="CV153" s="253"/>
      <c r="CW153" s="253"/>
      <c r="CX153" s="253"/>
      <c r="CY153" s="253"/>
      <c r="CZ153" s="253"/>
      <c r="DA153" s="253"/>
      <c r="DB153" s="253"/>
      <c r="DC153" s="253"/>
      <c r="DD153" s="253"/>
      <c r="DE153" s="253"/>
      <c r="DF153" s="253"/>
      <c r="DG153" s="253"/>
      <c r="DH153" s="253"/>
      <c r="DI153" s="253"/>
      <c r="DJ153" s="253"/>
      <c r="DK153" s="253"/>
      <c r="DL153" s="253"/>
      <c r="DM153" s="253"/>
      <c r="DN153" s="253"/>
      <c r="DO153" s="253"/>
      <c r="DP153" s="253"/>
      <c r="DQ153" s="253"/>
      <c r="DR153" s="253"/>
      <c r="DS153" s="253"/>
      <c r="DT153" s="253"/>
      <c r="DU153" s="253"/>
      <c r="DV153" s="253"/>
      <c r="DW153" s="253"/>
      <c r="DX153" s="253"/>
      <c r="DY153" s="253"/>
      <c r="DZ153" s="253"/>
      <c r="EA153" s="253"/>
      <c r="EB153" s="253"/>
      <c r="EC153" s="253"/>
      <c r="ED153" s="253"/>
      <c r="EE153" s="253"/>
      <c r="EF153" s="253"/>
      <c r="EG153" s="253"/>
      <c r="EH153" s="253"/>
      <c r="EI153" s="253"/>
      <c r="EJ153" s="253"/>
      <c r="EK153" s="253"/>
      <c r="EL153" s="253"/>
      <c r="EM153" s="253"/>
      <c r="EN153" s="253"/>
      <c r="EO153" s="253"/>
      <c r="EP153" s="253"/>
      <c r="EQ153" s="253"/>
      <c r="ER153" s="253"/>
      <c r="ES153" s="253"/>
      <c r="ET153" s="253"/>
      <c r="EU153" s="253"/>
      <c r="EV153" s="253"/>
      <c r="EW153" s="253"/>
      <c r="EX153" s="253"/>
      <c r="EY153" s="253"/>
      <c r="EZ153" s="253"/>
      <c r="FA153" s="253"/>
      <c r="FB153" s="253"/>
      <c r="FC153" s="253"/>
      <c r="FD153" s="253"/>
      <c r="FE153" s="253"/>
      <c r="FF153" s="253"/>
      <c r="FG153" s="253"/>
      <c r="FH153" s="253"/>
      <c r="FI153" s="253"/>
      <c r="FJ153" s="253"/>
      <c r="FK153" s="253"/>
      <c r="FL153" s="253"/>
      <c r="FM153" s="253"/>
      <c r="FN153" s="253"/>
      <c r="FO153" s="253"/>
      <c r="FP153" s="253"/>
      <c r="FQ153" s="253"/>
      <c r="FR153" s="253"/>
      <c r="FS153" s="253"/>
      <c r="FT153" s="253"/>
      <c r="FU153" s="253"/>
      <c r="FV153" s="253"/>
      <c r="FW153" s="253"/>
      <c r="FX153" s="253"/>
      <c r="FY153" s="253"/>
      <c r="FZ153" s="253"/>
      <c r="GA153" s="253"/>
      <c r="GB153" s="253"/>
      <c r="GC153" s="253"/>
      <c r="GD153" s="253"/>
      <c r="GE153" s="253"/>
      <c r="GF153" s="253"/>
      <c r="GG153" s="253"/>
      <c r="GH153" s="253"/>
      <c r="GI153" s="253"/>
      <c r="GJ153" s="253"/>
      <c r="GK153" s="253"/>
      <c r="GL153" s="253"/>
      <c r="GM153" s="253"/>
      <c r="GN153" s="253"/>
      <c r="GO153" s="253"/>
      <c r="GP153" s="253"/>
      <c r="GQ153" s="253"/>
      <c r="GR153" s="253"/>
      <c r="GS153" s="253"/>
      <c r="GT153" s="253"/>
      <c r="GU153" s="253"/>
      <c r="GV153" s="253"/>
      <c r="GW153" s="253"/>
      <c r="GX153" s="253"/>
      <c r="GY153" s="253"/>
      <c r="GZ153" s="253"/>
      <c r="HA153" s="253"/>
      <c r="HB153" s="253"/>
      <c r="HC153" s="253"/>
      <c r="HD153" s="253"/>
      <c r="HE153" s="253"/>
      <c r="HF153" s="253"/>
      <c r="HG153" s="253"/>
      <c r="HH153" s="253"/>
      <c r="HI153" s="253"/>
      <c r="HJ153" s="253"/>
      <c r="HK153" s="253"/>
      <c r="HL153" s="253"/>
      <c r="HM153" s="253"/>
      <c r="HN153" s="253"/>
      <c r="HO153" s="253"/>
      <c r="HP153" s="253"/>
      <c r="HQ153" s="253"/>
      <c r="HR153" s="253"/>
      <c r="HS153" s="253"/>
      <c r="HT153" s="253"/>
      <c r="HU153" s="253"/>
      <c r="HV153" s="253"/>
      <c r="HW153" s="253"/>
      <c r="HX153" s="253"/>
      <c r="HY153" s="253"/>
      <c r="HZ153" s="253"/>
      <c r="IA153" s="253"/>
      <c r="IB153" s="253"/>
      <c r="IC153" s="253"/>
      <c r="ID153" s="253"/>
      <c r="IE153" s="253"/>
      <c r="IF153" s="253"/>
      <c r="IG153" s="253"/>
      <c r="IH153" s="253"/>
      <c r="II153" s="253"/>
      <c r="IJ153" s="253"/>
      <c r="IK153" s="253"/>
      <c r="IL153" s="253"/>
      <c r="IM153" s="253"/>
      <c r="IN153" s="253"/>
      <c r="IO153" s="253"/>
      <c r="IP153" s="253"/>
      <c r="IQ153" s="253"/>
      <c r="IR153" s="253"/>
      <c r="IS153" s="253"/>
      <c r="IT153" s="253"/>
      <c r="IU153" s="253"/>
      <c r="IV153" s="253"/>
      <c r="IW153" s="253"/>
      <c r="IX153" s="253"/>
      <c r="IY153" s="253"/>
      <c r="IZ153" s="253"/>
      <c r="JA153" s="253"/>
      <c r="JB153" s="253"/>
      <c r="JC153" s="253"/>
      <c r="JD153" s="253"/>
      <c r="JE153" s="253"/>
      <c r="JF153" s="253"/>
      <c r="JG153" s="253"/>
      <c r="JH153" s="253"/>
      <c r="JI153" s="253"/>
      <c r="JJ153" s="253"/>
      <c r="JK153" s="253"/>
      <c r="JL153" s="253"/>
      <c r="JM153" s="253"/>
      <c r="JN153" s="253"/>
      <c r="JO153" s="253"/>
      <c r="JP153" s="253"/>
      <c r="JQ153" s="253"/>
      <c r="JR153" s="253"/>
      <c r="JS153" s="253"/>
      <c r="JT153" s="253"/>
      <c r="JU153" s="253"/>
      <c r="JV153" s="253"/>
      <c r="JW153" s="253"/>
      <c r="JX153" s="253"/>
      <c r="JY153" s="253"/>
      <c r="JZ153" s="253"/>
      <c r="KA153" s="253"/>
      <c r="KB153" s="253"/>
      <c r="KC153" s="253"/>
      <c r="KD153" s="253"/>
      <c r="KE153" s="253"/>
      <c r="KF153" s="253"/>
      <c r="KG153" s="253"/>
      <c r="KH153" s="253"/>
      <c r="KI153" s="253"/>
      <c r="KJ153" s="253"/>
      <c r="KK153" s="253"/>
      <c r="KL153" s="253"/>
      <c r="KM153" s="253"/>
      <c r="KN153" s="253"/>
      <c r="KO153" s="253"/>
      <c r="KP153" s="253"/>
      <c r="KQ153" s="253"/>
      <c r="KR153" s="253"/>
      <c r="KS153" s="253"/>
      <c r="KT153" s="253"/>
      <c r="KU153" s="253"/>
      <c r="KV153" s="253"/>
      <c r="KW153" s="253"/>
      <c r="KX153" s="253"/>
      <c r="KY153" s="253"/>
      <c r="KZ153" s="253"/>
      <c r="LA153" s="253"/>
      <c r="LB153" s="253"/>
      <c r="LC153" s="253"/>
      <c r="LD153" s="253"/>
      <c r="LE153" s="253"/>
      <c r="LF153" s="253"/>
      <c r="LG153" s="253"/>
      <c r="LH153" s="253"/>
      <c r="LI153" s="253"/>
      <c r="LJ153" s="253"/>
      <c r="LK153" s="253"/>
      <c r="LL153" s="253"/>
      <c r="LM153" s="253"/>
      <c r="LN153" s="253"/>
      <c r="LO153" s="253"/>
      <c r="LP153" s="253"/>
      <c r="LQ153" s="253"/>
      <c r="LR153" s="253"/>
      <c r="LS153" s="253"/>
      <c r="LT153" s="253"/>
      <c r="LU153" s="253"/>
      <c r="LV153" s="253"/>
      <c r="LW153" s="253"/>
      <c r="LX153" s="253"/>
      <c r="LY153" s="253"/>
      <c r="LZ153" s="253"/>
      <c r="MA153" s="253"/>
      <c r="MB153" s="253"/>
      <c r="MC153" s="253"/>
      <c r="MD153" s="253"/>
      <c r="ME153" s="253"/>
      <c r="MF153" s="253"/>
      <c r="MG153" s="253"/>
      <c r="MH153" s="253"/>
      <c r="MI153" s="253"/>
      <c r="MJ153" s="253"/>
      <c r="MK153" s="253"/>
      <c r="ML153" s="253"/>
      <c r="MM153" s="253"/>
      <c r="MN153" s="253"/>
      <c r="MO153" s="253"/>
      <c r="MP153" s="253"/>
      <c r="MQ153" s="253"/>
      <c r="MR153" s="253"/>
      <c r="MS153" s="253"/>
      <c r="MT153" s="253"/>
      <c r="MU153" s="253"/>
      <c r="MV153" s="253"/>
      <c r="MW153" s="253"/>
      <c r="MX153" s="253"/>
      <c r="MY153" s="253"/>
      <c r="MZ153" s="253"/>
      <c r="NA153" s="253"/>
      <c r="NB153" s="253"/>
      <c r="NC153" s="253"/>
      <c r="ND153" s="253"/>
      <c r="NE153" s="253"/>
      <c r="NF153" s="253"/>
      <c r="NG153" s="253"/>
      <c r="NH153" s="253"/>
      <c r="NI153" s="253"/>
      <c r="NJ153" s="253"/>
      <c r="NK153" s="253"/>
      <c r="NL153" s="253"/>
      <c r="NM153" s="253"/>
      <c r="NN153" s="253"/>
      <c r="NO153" s="253"/>
      <c r="NP153" s="253"/>
      <c r="NQ153" s="253"/>
      <c r="NR153" s="253"/>
      <c r="NS153" s="253"/>
      <c r="NT153" s="253"/>
      <c r="NU153" s="253"/>
      <c r="NV153" s="253"/>
      <c r="NW153" s="253"/>
      <c r="NX153" s="253"/>
      <c r="NY153" s="253"/>
      <c r="NZ153" s="253"/>
      <c r="OA153" s="253"/>
      <c r="OB153" s="253"/>
      <c r="OC153" s="253"/>
      <c r="OD153" s="253"/>
      <c r="OE153" s="253"/>
      <c r="OF153" s="253"/>
      <c r="OG153" s="253"/>
      <c r="OH153" s="253"/>
      <c r="OI153" s="253"/>
      <c r="OJ153" s="253"/>
      <c r="OK153" s="253"/>
      <c r="OL153" s="253"/>
      <c r="OM153" s="253"/>
      <c r="ON153" s="253"/>
      <c r="OO153" s="253"/>
      <c r="OP153" s="253"/>
      <c r="OQ153" s="253"/>
      <c r="OR153" s="253"/>
      <c r="OS153" s="253"/>
      <c r="OT153" s="253"/>
      <c r="OU153" s="253"/>
      <c r="OV153" s="253"/>
      <c r="OW153" s="253"/>
      <c r="OX153" s="253"/>
      <c r="OY153" s="253"/>
      <c r="OZ153" s="253"/>
      <c r="PA153" s="253"/>
      <c r="PB153" s="253"/>
      <c r="PC153" s="253"/>
      <c r="PD153" s="253"/>
      <c r="PE153" s="253"/>
      <c r="PF153" s="253"/>
      <c r="PG153" s="253"/>
      <c r="PH153" s="253"/>
      <c r="PI153" s="253"/>
      <c r="PJ153" s="253"/>
      <c r="PK153" s="253"/>
      <c r="PL153" s="253"/>
      <c r="PM153" s="253"/>
      <c r="PN153" s="253"/>
      <c r="PO153" s="253"/>
      <c r="PP153" s="253"/>
      <c r="PQ153" s="253"/>
      <c r="PR153" s="253"/>
      <c r="PS153" s="253"/>
      <c r="PT153" s="253"/>
      <c r="PU153" s="253"/>
      <c r="PV153" s="253"/>
      <c r="PW153" s="253"/>
      <c r="PX153" s="253"/>
      <c r="PY153" s="253"/>
      <c r="PZ153" s="253"/>
      <c r="QA153" s="253"/>
      <c r="QB153" s="253"/>
      <c r="QC153" s="253"/>
      <c r="QD153" s="253"/>
      <c r="QE153" s="253"/>
      <c r="QF153" s="253"/>
      <c r="QG153" s="253"/>
      <c r="QH153" s="253"/>
      <c r="QI153" s="253"/>
      <c r="QJ153" s="253"/>
      <c r="QK153" s="253"/>
      <c r="QL153" s="253"/>
      <c r="QM153" s="253"/>
      <c r="QN153" s="253"/>
      <c r="QO153" s="253"/>
      <c r="QP153" s="253"/>
      <c r="QQ153" s="253"/>
      <c r="QR153" s="253"/>
      <c r="QS153" s="253"/>
      <c r="QT153" s="253"/>
      <c r="QU153" s="253"/>
      <c r="QV153" s="253"/>
      <c r="QW153" s="253"/>
      <c r="QX153" s="253"/>
      <c r="QY153" s="253"/>
      <c r="QZ153" s="253"/>
      <c r="RA153" s="253"/>
      <c r="RB153" s="253"/>
      <c r="RC153" s="253"/>
      <c r="RD153" s="253"/>
      <c r="RE153" s="253"/>
      <c r="RF153" s="253"/>
      <c r="RG153" s="253"/>
      <c r="RH153" s="253"/>
      <c r="RI153" s="253"/>
      <c r="RJ153" s="253"/>
      <c r="RK153" s="253"/>
      <c r="RL153" s="253"/>
      <c r="RM153" s="253"/>
      <c r="RN153" s="253"/>
      <c r="RO153" s="253"/>
      <c r="RP153" s="253"/>
      <c r="RQ153" s="253"/>
      <c r="RR153" s="253"/>
      <c r="RS153" s="253"/>
      <c r="RT153" s="253"/>
      <c r="RU153" s="253"/>
      <c r="RV153" s="253"/>
      <c r="RW153" s="253"/>
      <c r="RX153" s="253"/>
      <c r="RY153" s="253"/>
      <c r="RZ153" s="253"/>
      <c r="SA153" s="253"/>
      <c r="SB153" s="253"/>
      <c r="SC153" s="253"/>
      <c r="SD153" s="253"/>
      <c r="SE153" s="253"/>
      <c r="SF153" s="253"/>
      <c r="SG153" s="253"/>
      <c r="SH153" s="253"/>
      <c r="SI153" s="253"/>
      <c r="SJ153" s="253"/>
      <c r="SK153" s="253"/>
      <c r="SL153" s="253"/>
      <c r="SM153" s="253"/>
      <c r="SN153" s="253"/>
      <c r="SO153" s="253"/>
      <c r="SP153" s="253"/>
      <c r="SQ153" s="253"/>
      <c r="SR153" s="253"/>
      <c r="SS153" s="253"/>
      <c r="ST153" s="253"/>
      <c r="SU153" s="253"/>
      <c r="SV153" s="253"/>
      <c r="SW153" s="253"/>
      <c r="SX153" s="253"/>
      <c r="SY153" s="253"/>
      <c r="SZ153" s="253"/>
      <c r="TA153" s="253"/>
      <c r="TB153" s="253"/>
      <c r="TC153" s="253"/>
      <c r="TD153" s="253"/>
      <c r="TE153" s="253"/>
      <c r="TF153" s="253"/>
      <c r="TG153" s="253"/>
      <c r="TH153" s="253"/>
      <c r="TI153" s="253"/>
      <c r="TJ153" s="253"/>
      <c r="TK153" s="253"/>
      <c r="TL153" s="253"/>
      <c r="TM153" s="253"/>
      <c r="TN153" s="253"/>
      <c r="TO153" s="253"/>
      <c r="TP153" s="253"/>
      <c r="TQ153" s="253"/>
      <c r="TR153" s="253"/>
      <c r="TS153" s="253"/>
      <c r="TT153" s="253"/>
      <c r="TU153" s="253"/>
      <c r="TV153" s="253"/>
      <c r="TW153" s="253"/>
      <c r="TX153" s="253"/>
      <c r="TY153" s="253"/>
      <c r="TZ153" s="253"/>
      <c r="UA153" s="253"/>
      <c r="UB153" s="253"/>
      <c r="UC153" s="253"/>
      <c r="UD153" s="253"/>
      <c r="UE153" s="253"/>
      <c r="UF153" s="253"/>
      <c r="UG153" s="253"/>
      <c r="UH153" s="253"/>
      <c r="UI153" s="253"/>
      <c r="UJ153" s="253"/>
      <c r="UK153" s="253"/>
      <c r="UL153" s="253"/>
      <c r="UM153" s="253"/>
      <c r="UN153" s="253"/>
      <c r="UO153" s="253"/>
      <c r="UP153" s="253"/>
      <c r="UQ153" s="253"/>
      <c r="UR153" s="253"/>
      <c r="US153" s="253"/>
      <c r="UT153" s="253"/>
      <c r="UU153" s="253"/>
      <c r="UV153" s="253"/>
      <c r="UW153" s="253"/>
      <c r="UX153" s="253"/>
      <c r="UY153" s="253"/>
      <c r="UZ153" s="253"/>
      <c r="VA153" s="253"/>
      <c r="VB153" s="253"/>
      <c r="VC153" s="253"/>
      <c r="VD153" s="253"/>
      <c r="VE153" s="253"/>
      <c r="VF153" s="253"/>
      <c r="VG153" s="253"/>
      <c r="VH153" s="253"/>
      <c r="VI153" s="253"/>
      <c r="VJ153" s="253"/>
      <c r="VK153" s="253"/>
      <c r="VL153" s="253"/>
      <c r="VM153" s="253"/>
      <c r="VN153" s="253"/>
      <c r="VO153" s="253"/>
      <c r="VP153" s="253"/>
      <c r="VQ153" s="253"/>
      <c r="VR153" s="253"/>
      <c r="VS153" s="253"/>
      <c r="VT153" s="253"/>
      <c r="VU153" s="253"/>
      <c r="VV153" s="253"/>
      <c r="VW153" s="253"/>
      <c r="VX153" s="253"/>
      <c r="VY153" s="253"/>
      <c r="VZ153" s="253"/>
      <c r="WA153" s="253"/>
      <c r="WB153" s="253"/>
      <c r="WC153" s="253"/>
      <c r="WD153" s="253"/>
      <c r="WE153" s="253"/>
      <c r="WF153" s="253"/>
      <c r="WG153" s="253"/>
      <c r="WH153" s="253"/>
      <c r="WI153" s="253"/>
      <c r="WJ153" s="253"/>
      <c r="WK153" s="253"/>
      <c r="WL153" s="253"/>
      <c r="WM153" s="253"/>
      <c r="WN153" s="253"/>
      <c r="WO153" s="253"/>
      <c r="WP153" s="253"/>
      <c r="WQ153" s="253"/>
      <c r="WR153" s="253"/>
      <c r="WS153" s="253"/>
      <c r="WT153" s="253"/>
      <c r="WU153" s="253"/>
      <c r="WV153" s="253"/>
      <c r="WW153" s="253"/>
      <c r="WX153" s="253"/>
      <c r="WY153" s="253"/>
      <c r="WZ153" s="253"/>
      <c r="XA153" s="253"/>
      <c r="XB153" s="253"/>
      <c r="XC153" s="253"/>
      <c r="XD153" s="253"/>
      <c r="XE153" s="253"/>
      <c r="XF153" s="253"/>
      <c r="XG153" s="253"/>
      <c r="XH153" s="253"/>
      <c r="XI153" s="253"/>
      <c r="XJ153" s="253"/>
      <c r="XK153" s="253"/>
      <c r="XL153" s="253"/>
      <c r="XM153" s="253"/>
      <c r="XN153" s="253"/>
      <c r="XO153" s="253"/>
      <c r="XP153" s="253"/>
      <c r="XQ153" s="253"/>
      <c r="XR153" s="253"/>
      <c r="XS153" s="253"/>
      <c r="XT153" s="253"/>
      <c r="XU153" s="253"/>
      <c r="XV153" s="253"/>
      <c r="XW153" s="253"/>
      <c r="XX153" s="253"/>
      <c r="XY153" s="253"/>
      <c r="XZ153" s="253"/>
      <c r="YA153" s="253"/>
      <c r="YB153" s="253"/>
      <c r="YC153" s="253"/>
      <c r="YD153" s="253"/>
      <c r="YE153" s="253"/>
      <c r="YF153" s="253"/>
      <c r="YG153" s="253"/>
      <c r="YH153" s="253"/>
      <c r="YI153" s="253"/>
      <c r="YJ153" s="253"/>
      <c r="YK153" s="253"/>
      <c r="YL153" s="253"/>
      <c r="YM153" s="253"/>
      <c r="YN153" s="253"/>
      <c r="YO153" s="253"/>
      <c r="YP153" s="253"/>
      <c r="YQ153" s="253"/>
      <c r="YR153" s="253"/>
      <c r="YS153" s="253"/>
      <c r="YT153" s="253"/>
      <c r="YU153" s="253"/>
      <c r="YV153" s="253"/>
      <c r="YW153" s="253"/>
      <c r="YX153" s="253"/>
      <c r="YY153" s="253"/>
      <c r="YZ153" s="253"/>
      <c r="ZA153" s="253"/>
      <c r="ZB153" s="253"/>
      <c r="ZC153" s="253"/>
      <c r="ZD153" s="253"/>
      <c r="ZE153" s="253"/>
      <c r="ZF153" s="253"/>
      <c r="ZG153" s="253"/>
      <c r="ZH153" s="253"/>
      <c r="ZI153" s="253"/>
      <c r="ZJ153" s="253"/>
      <c r="ZK153" s="253"/>
      <c r="ZL153" s="253"/>
      <c r="ZM153" s="253"/>
      <c r="ZN153" s="253"/>
      <c r="ZO153" s="253"/>
      <c r="ZP153" s="253"/>
      <c r="ZQ153" s="253"/>
      <c r="ZR153" s="253"/>
      <c r="ZS153" s="253"/>
      <c r="ZT153" s="253"/>
      <c r="ZU153" s="253"/>
      <c r="ZV153" s="253"/>
      <c r="ZW153" s="253"/>
      <c r="ZX153" s="253"/>
      <c r="ZY153" s="253"/>
      <c r="ZZ153" s="253"/>
      <c r="AAA153" s="253"/>
      <c r="AAB153" s="253"/>
      <c r="AAC153" s="253"/>
      <c r="AAD153" s="253"/>
      <c r="AAE153" s="253"/>
      <c r="AAF153" s="253"/>
      <c r="AAG153" s="253"/>
      <c r="AAH153" s="253"/>
      <c r="AAI153" s="253"/>
      <c r="AAJ153" s="253"/>
      <c r="AAK153" s="253"/>
      <c r="AAL153" s="253"/>
      <c r="AAM153" s="253"/>
      <c r="AAN153" s="253"/>
      <c r="AAO153" s="253"/>
      <c r="AAP153" s="253"/>
      <c r="AAQ153" s="253"/>
      <c r="AAR153" s="253"/>
      <c r="AAS153" s="253"/>
      <c r="AAT153" s="253"/>
      <c r="AAU153" s="253"/>
      <c r="AAV153" s="253"/>
      <c r="AAW153" s="253"/>
      <c r="AAX153" s="253"/>
      <c r="AAY153" s="253"/>
      <c r="AAZ153" s="253"/>
      <c r="ABA153" s="253"/>
      <c r="ABB153" s="253"/>
      <c r="ABC153" s="253"/>
      <c r="ABD153" s="253"/>
      <c r="ABE153" s="253"/>
      <c r="ABF153" s="253"/>
      <c r="ABG153" s="253"/>
      <c r="ABH153" s="253"/>
      <c r="ABI153" s="253"/>
      <c r="ABJ153" s="253"/>
      <c r="ABK153" s="253"/>
      <c r="ABL153" s="253"/>
      <c r="ABM153" s="253"/>
      <c r="ABN153" s="253"/>
      <c r="ABO153" s="253"/>
      <c r="ABP153" s="253"/>
      <c r="ABQ153" s="253"/>
      <c r="ABR153" s="253"/>
      <c r="ABS153" s="253"/>
      <c r="ABT153" s="253"/>
      <c r="ABU153" s="253"/>
      <c r="ABV153" s="253"/>
      <c r="ABW153" s="253"/>
      <c r="ABX153" s="253"/>
      <c r="ABY153" s="253"/>
      <c r="ABZ153" s="253"/>
      <c r="ACA153" s="253"/>
      <c r="ACB153" s="253"/>
      <c r="ACC153" s="253"/>
      <c r="ACD153" s="253"/>
      <c r="ACE153" s="253"/>
      <c r="ACF153" s="253"/>
      <c r="ACG153" s="253"/>
      <c r="ACH153" s="253"/>
      <c r="ACI153" s="253"/>
      <c r="ACJ153" s="253"/>
      <c r="ACK153" s="253"/>
      <c r="ACL153" s="253"/>
      <c r="ACM153" s="253"/>
      <c r="ACN153" s="253"/>
      <c r="ACO153" s="253"/>
      <c r="ACP153" s="253"/>
      <c r="ACQ153" s="253"/>
      <c r="ACR153" s="253"/>
      <c r="ACS153" s="253"/>
      <c r="ACT153" s="253"/>
      <c r="ACU153" s="253"/>
      <c r="ACV153" s="253"/>
      <c r="ACW153" s="253"/>
      <c r="ACX153" s="253"/>
      <c r="ACY153" s="253"/>
      <c r="ACZ153" s="253"/>
      <c r="ADA153" s="253"/>
      <c r="ADB153" s="253"/>
      <c r="ADC153" s="253"/>
      <c r="ADD153" s="253"/>
      <c r="ADE153" s="253"/>
      <c r="ADF153" s="253"/>
      <c r="ADG153" s="253"/>
      <c r="ADH153" s="253"/>
      <c r="ADI153" s="253"/>
      <c r="ADJ153" s="253"/>
      <c r="ADK153" s="253"/>
      <c r="ADL153" s="253"/>
      <c r="ADM153" s="253"/>
      <c r="ADN153" s="253"/>
      <c r="ADO153" s="253"/>
      <c r="ADP153" s="253"/>
      <c r="ADQ153" s="253"/>
      <c r="ADR153" s="253"/>
      <c r="ADS153" s="253"/>
      <c r="ADT153" s="253"/>
      <c r="ADU153" s="253"/>
      <c r="ADV153" s="253"/>
      <c r="ADW153" s="253"/>
      <c r="ADX153" s="253"/>
      <c r="ADY153" s="253"/>
      <c r="ADZ153" s="253"/>
      <c r="AEA153" s="253"/>
      <c r="AEB153" s="253"/>
      <c r="AEC153" s="253"/>
      <c r="AED153" s="253"/>
      <c r="AEE153" s="253"/>
      <c r="AEF153" s="253"/>
      <c r="AEG153" s="253"/>
      <c r="AEH153" s="253"/>
      <c r="AEI153" s="253"/>
      <c r="AEJ153" s="253"/>
      <c r="AEK153" s="253"/>
      <c r="AEL153" s="253"/>
      <c r="AEM153" s="253"/>
      <c r="AEN153" s="253"/>
      <c r="AEO153" s="253"/>
      <c r="AEP153" s="253"/>
      <c r="AEQ153" s="253"/>
      <c r="AER153" s="253"/>
      <c r="AES153" s="253"/>
      <c r="AET153" s="253"/>
      <c r="AEU153" s="253"/>
      <c r="AEV153" s="253"/>
      <c r="AEW153" s="253"/>
      <c r="AEX153" s="253"/>
      <c r="AEY153" s="253"/>
      <c r="AEZ153" s="253"/>
      <c r="AFA153" s="253"/>
      <c r="AFB153" s="253"/>
      <c r="AFC153" s="253"/>
      <c r="AFD153" s="253"/>
      <c r="AFE153" s="253"/>
      <c r="AFF153" s="253"/>
      <c r="AFG153" s="253"/>
      <c r="AFH153" s="253"/>
      <c r="AFI153" s="253"/>
      <c r="AFJ153" s="253"/>
      <c r="AFK153" s="253"/>
      <c r="AFL153" s="253"/>
      <c r="AFM153" s="253"/>
      <c r="AFN153" s="253"/>
      <c r="AFO153" s="253"/>
      <c r="AFP153" s="253"/>
      <c r="AFQ153" s="253"/>
      <c r="AFR153" s="253"/>
      <c r="AFS153" s="253"/>
      <c r="AFT153" s="253"/>
      <c r="AFU153" s="253"/>
      <c r="AFV153" s="253"/>
      <c r="AFW153" s="253"/>
      <c r="AFX153" s="253"/>
      <c r="AFY153" s="253"/>
      <c r="AFZ153" s="253"/>
      <c r="AGA153" s="253"/>
      <c r="AGB153" s="253"/>
      <c r="AGC153" s="253"/>
      <c r="AGD153" s="253"/>
      <c r="AGE153" s="253"/>
      <c r="AGF153" s="253"/>
      <c r="AGG153" s="253"/>
      <c r="AGH153" s="253"/>
      <c r="AGI153" s="253"/>
      <c r="AGJ153" s="253"/>
      <c r="AGK153" s="253"/>
      <c r="AGL153" s="253"/>
      <c r="AGM153" s="253"/>
      <c r="AGN153" s="253"/>
      <c r="AGO153" s="253"/>
      <c r="AGP153" s="253"/>
      <c r="AGQ153" s="253"/>
      <c r="AGR153" s="253"/>
      <c r="AGS153" s="253"/>
      <c r="AGT153" s="253"/>
      <c r="AGU153" s="253"/>
      <c r="AGV153" s="253"/>
      <c r="AGW153" s="253"/>
      <c r="AGX153" s="253"/>
      <c r="AGY153" s="253"/>
      <c r="AGZ153" s="253"/>
      <c r="AHA153" s="253"/>
      <c r="AHB153" s="253"/>
      <c r="AHC153" s="253"/>
      <c r="AHD153" s="253"/>
      <c r="AHE153" s="253"/>
      <c r="AHF153" s="253"/>
      <c r="AHG153" s="253"/>
      <c r="AHH153" s="253"/>
      <c r="AHI153" s="253"/>
      <c r="AHJ153" s="253"/>
      <c r="AHK153" s="253"/>
      <c r="AHL153" s="253"/>
      <c r="AHM153" s="253"/>
      <c r="AHN153" s="253"/>
      <c r="AHO153" s="253"/>
      <c r="AHP153" s="253"/>
      <c r="AHQ153" s="253"/>
      <c r="AHR153" s="253"/>
      <c r="AHS153" s="253"/>
      <c r="AHT153" s="253"/>
      <c r="AHU153" s="253"/>
      <c r="AHV153" s="253"/>
      <c r="AHW153" s="253"/>
      <c r="AHX153" s="253"/>
      <c r="AHY153" s="253"/>
      <c r="AHZ153" s="253"/>
      <c r="AIA153" s="253"/>
      <c r="AIB153" s="253"/>
      <c r="AIC153" s="253"/>
      <c r="AID153" s="253"/>
      <c r="AIE153" s="253"/>
      <c r="AIF153" s="253"/>
      <c r="AIG153" s="253"/>
      <c r="AIH153" s="253"/>
      <c r="AII153" s="253"/>
      <c r="AIJ153" s="253"/>
      <c r="AIK153" s="253"/>
      <c r="AIL153" s="253"/>
      <c r="AIM153" s="253"/>
      <c r="AIN153" s="253"/>
      <c r="AIO153" s="253"/>
      <c r="AIP153" s="253"/>
      <c r="AIQ153" s="253"/>
      <c r="AIR153" s="253"/>
      <c r="AIS153" s="253"/>
      <c r="AIT153" s="253"/>
      <c r="AIU153" s="253"/>
      <c r="AIV153" s="253"/>
      <c r="AIW153" s="253"/>
      <c r="AIX153" s="253"/>
      <c r="AIY153" s="253"/>
      <c r="AIZ153" s="253"/>
      <c r="AJA153" s="253"/>
      <c r="AJB153" s="253"/>
      <c r="AJC153" s="253"/>
      <c r="AJD153" s="253"/>
      <c r="AJE153" s="253"/>
      <c r="AJF153" s="253"/>
      <c r="AJG153" s="253"/>
      <c r="AJH153" s="253"/>
      <c r="AJI153" s="253"/>
      <c r="AJJ153" s="253"/>
      <c r="AJK153" s="253"/>
      <c r="AJL153" s="253"/>
      <c r="AJM153" s="253"/>
      <c r="AJN153" s="253"/>
      <c r="AJO153" s="253"/>
      <c r="AJP153" s="253"/>
      <c r="AJQ153" s="253"/>
      <c r="AJR153" s="253"/>
      <c r="AJS153" s="253"/>
      <c r="AJT153" s="253"/>
      <c r="AJU153" s="253"/>
      <c r="AJV153" s="253"/>
      <c r="AJW153" s="253"/>
      <c r="AJX153" s="253"/>
      <c r="AJY153" s="253"/>
      <c r="AJZ153" s="253"/>
      <c r="AKA153" s="253"/>
      <c r="AKB153" s="253"/>
      <c r="AKC153" s="253"/>
      <c r="AKD153" s="253"/>
      <c r="AKE153" s="253"/>
      <c r="AKF153" s="253"/>
      <c r="AKG153" s="253"/>
      <c r="AKH153" s="253"/>
      <c r="AKI153" s="253"/>
      <c r="AKJ153" s="253"/>
      <c r="AKK153" s="253"/>
      <c r="AKL153" s="253"/>
      <c r="AKM153" s="253"/>
      <c r="AKN153" s="253"/>
      <c r="AKO153" s="253"/>
      <c r="AKP153" s="253"/>
      <c r="AKQ153" s="253"/>
      <c r="AKR153" s="253"/>
      <c r="AKS153" s="253"/>
      <c r="AKT153" s="253"/>
      <c r="AKU153" s="253"/>
      <c r="AKV153" s="253"/>
      <c r="AKW153" s="253"/>
      <c r="AKX153" s="253"/>
      <c r="AKY153" s="253"/>
      <c r="AKZ153" s="253"/>
      <c r="ALA153" s="253"/>
      <c r="ALB153" s="253"/>
      <c r="ALC153" s="253"/>
      <c r="ALD153" s="253"/>
      <c r="ALE153" s="253"/>
      <c r="ALF153" s="253"/>
      <c r="ALG153" s="253"/>
      <c r="ALH153" s="253"/>
      <c r="ALI153" s="253"/>
      <c r="ALJ153" s="253"/>
      <c r="ALK153" s="253"/>
      <c r="ALL153" s="253"/>
      <c r="ALM153" s="253"/>
      <c r="ALN153" s="253"/>
      <c r="ALO153" s="253"/>
      <c r="ALP153" s="253"/>
      <c r="ALQ153" s="253"/>
      <c r="ALR153" s="253"/>
      <c r="ALS153" s="253"/>
      <c r="ALT153" s="253"/>
      <c r="ALU153" s="253"/>
      <c r="ALV153" s="253"/>
      <c r="ALW153" s="253"/>
      <c r="ALX153" s="253"/>
      <c r="ALY153" s="253"/>
      <c r="ALZ153" s="253"/>
      <c r="AMA153" s="253"/>
      <c r="AMB153" s="253"/>
      <c r="AMC153" s="253"/>
      <c r="AMD153" s="253"/>
      <c r="AME153" s="253"/>
      <c r="AMF153" s="253"/>
      <c r="AMG153" s="253"/>
      <c r="AMH153" s="253"/>
      <c r="AMI153" s="253"/>
      <c r="AMJ153" s="253"/>
    </row>
    <row r="154" spans="1:1024" s="252" customFormat="1" ht="11.25" hidden="1">
      <c r="A154" s="257"/>
      <c r="B154" s="290"/>
      <c r="C154" s="290"/>
      <c r="D154" s="291"/>
      <c r="F154" s="253"/>
      <c r="G154" s="253"/>
      <c r="H154" s="253"/>
      <c r="I154" s="253"/>
      <c r="J154" s="253"/>
      <c r="K154" s="253"/>
      <c r="L154" s="253"/>
      <c r="M154" s="253"/>
      <c r="N154" s="253"/>
      <c r="O154" s="253"/>
      <c r="P154" s="253"/>
      <c r="Q154" s="253"/>
      <c r="R154" s="253"/>
      <c r="S154" s="253"/>
      <c r="T154" s="253"/>
      <c r="U154" s="253"/>
      <c r="V154" s="253"/>
      <c r="W154" s="253"/>
      <c r="X154" s="253"/>
      <c r="Y154" s="253"/>
      <c r="Z154" s="253"/>
      <c r="AA154" s="253"/>
      <c r="AB154" s="253"/>
      <c r="AC154" s="253"/>
      <c r="AD154" s="253"/>
      <c r="AE154" s="253"/>
      <c r="AF154" s="253"/>
      <c r="AG154" s="253"/>
      <c r="AH154" s="253"/>
      <c r="AI154" s="253"/>
      <c r="AJ154" s="253"/>
      <c r="AK154" s="253"/>
      <c r="AL154" s="253"/>
      <c r="AM154" s="253"/>
      <c r="AN154" s="253"/>
      <c r="AO154" s="253"/>
      <c r="AP154" s="253"/>
      <c r="AQ154" s="253"/>
      <c r="AR154" s="253"/>
      <c r="AS154" s="253"/>
      <c r="AT154" s="253"/>
      <c r="AU154" s="253"/>
      <c r="AV154" s="253"/>
      <c r="AW154" s="253"/>
      <c r="AX154" s="253"/>
      <c r="AY154" s="253"/>
      <c r="AZ154" s="253"/>
      <c r="BA154" s="253"/>
      <c r="BB154" s="253"/>
      <c r="BC154" s="253"/>
      <c r="BD154" s="253"/>
      <c r="BE154" s="253"/>
      <c r="BF154" s="253"/>
      <c r="BG154" s="253"/>
      <c r="BH154" s="253"/>
      <c r="BI154" s="253"/>
      <c r="BJ154" s="253"/>
      <c r="BK154" s="253"/>
      <c r="BL154" s="253"/>
      <c r="BM154" s="253"/>
      <c r="BN154" s="253"/>
      <c r="BO154" s="253"/>
      <c r="BP154" s="253"/>
      <c r="BQ154" s="253"/>
      <c r="BR154" s="253"/>
      <c r="BS154" s="253"/>
      <c r="BT154" s="253"/>
      <c r="BU154" s="253"/>
      <c r="BV154" s="253"/>
      <c r="BW154" s="253"/>
      <c r="BX154" s="253"/>
      <c r="BY154" s="253"/>
      <c r="BZ154" s="253"/>
      <c r="CA154" s="253"/>
      <c r="CB154" s="253"/>
      <c r="CC154" s="253"/>
      <c r="CD154" s="253"/>
      <c r="CE154" s="253"/>
      <c r="CF154" s="253"/>
      <c r="CG154" s="253"/>
      <c r="CH154" s="253"/>
      <c r="CI154" s="253"/>
      <c r="CJ154" s="253"/>
      <c r="CK154" s="253"/>
      <c r="CL154" s="253"/>
      <c r="CM154" s="253"/>
      <c r="CN154" s="253"/>
      <c r="CO154" s="253"/>
      <c r="CP154" s="253"/>
      <c r="CQ154" s="253"/>
      <c r="CR154" s="253"/>
      <c r="CS154" s="253"/>
      <c r="CT154" s="253"/>
      <c r="CU154" s="253"/>
      <c r="CV154" s="253"/>
      <c r="CW154" s="253"/>
      <c r="CX154" s="253"/>
      <c r="CY154" s="253"/>
      <c r="CZ154" s="253"/>
      <c r="DA154" s="253"/>
      <c r="DB154" s="253"/>
      <c r="DC154" s="253"/>
      <c r="DD154" s="253"/>
      <c r="DE154" s="253"/>
      <c r="DF154" s="253"/>
      <c r="DG154" s="253"/>
      <c r="DH154" s="253"/>
      <c r="DI154" s="253"/>
      <c r="DJ154" s="253"/>
      <c r="DK154" s="253"/>
      <c r="DL154" s="253"/>
      <c r="DM154" s="253"/>
      <c r="DN154" s="253"/>
      <c r="DO154" s="253"/>
      <c r="DP154" s="253"/>
      <c r="DQ154" s="253"/>
      <c r="DR154" s="253"/>
      <c r="DS154" s="253"/>
      <c r="DT154" s="253"/>
      <c r="DU154" s="253"/>
      <c r="DV154" s="253"/>
      <c r="DW154" s="253"/>
      <c r="DX154" s="253"/>
      <c r="DY154" s="253"/>
      <c r="DZ154" s="253"/>
      <c r="EA154" s="253"/>
      <c r="EB154" s="253"/>
      <c r="EC154" s="253"/>
      <c r="ED154" s="253"/>
      <c r="EE154" s="253"/>
      <c r="EF154" s="253"/>
      <c r="EG154" s="253"/>
      <c r="EH154" s="253"/>
      <c r="EI154" s="253"/>
      <c r="EJ154" s="253"/>
      <c r="EK154" s="253"/>
      <c r="EL154" s="253"/>
      <c r="EM154" s="253"/>
      <c r="EN154" s="253"/>
      <c r="EO154" s="253"/>
      <c r="EP154" s="253"/>
      <c r="EQ154" s="253"/>
      <c r="ER154" s="253"/>
      <c r="ES154" s="253"/>
      <c r="ET154" s="253"/>
      <c r="EU154" s="253"/>
      <c r="EV154" s="253"/>
      <c r="EW154" s="253"/>
      <c r="EX154" s="253"/>
      <c r="EY154" s="253"/>
      <c r="EZ154" s="253"/>
      <c r="FA154" s="253"/>
      <c r="FB154" s="253"/>
      <c r="FC154" s="253"/>
      <c r="FD154" s="253"/>
      <c r="FE154" s="253"/>
      <c r="FF154" s="253"/>
      <c r="FG154" s="253"/>
      <c r="FH154" s="253"/>
      <c r="FI154" s="253"/>
      <c r="FJ154" s="253"/>
      <c r="FK154" s="253"/>
      <c r="FL154" s="253"/>
      <c r="FM154" s="253"/>
      <c r="FN154" s="253"/>
      <c r="FO154" s="253"/>
      <c r="FP154" s="253"/>
      <c r="FQ154" s="253"/>
      <c r="FR154" s="253"/>
      <c r="FS154" s="253"/>
      <c r="FT154" s="253"/>
      <c r="FU154" s="253"/>
      <c r="FV154" s="253"/>
      <c r="FW154" s="253"/>
      <c r="FX154" s="253"/>
      <c r="FY154" s="253"/>
      <c r="FZ154" s="253"/>
      <c r="GA154" s="253"/>
      <c r="GB154" s="253"/>
      <c r="GC154" s="253"/>
      <c r="GD154" s="253"/>
      <c r="GE154" s="253"/>
      <c r="GF154" s="253"/>
      <c r="GG154" s="253"/>
      <c r="GH154" s="253"/>
      <c r="GI154" s="253"/>
      <c r="GJ154" s="253"/>
      <c r="GK154" s="253"/>
      <c r="GL154" s="253"/>
      <c r="GM154" s="253"/>
      <c r="GN154" s="253"/>
      <c r="GO154" s="253"/>
      <c r="GP154" s="253"/>
      <c r="GQ154" s="253"/>
      <c r="GR154" s="253"/>
      <c r="GS154" s="253"/>
      <c r="GT154" s="253"/>
      <c r="GU154" s="253"/>
      <c r="GV154" s="253"/>
      <c r="GW154" s="253"/>
      <c r="GX154" s="253"/>
      <c r="GY154" s="253"/>
      <c r="GZ154" s="253"/>
      <c r="HA154" s="253"/>
      <c r="HB154" s="253"/>
      <c r="HC154" s="253"/>
      <c r="HD154" s="253"/>
      <c r="HE154" s="253"/>
      <c r="HF154" s="253"/>
      <c r="HG154" s="253"/>
      <c r="HH154" s="253"/>
      <c r="HI154" s="253"/>
      <c r="HJ154" s="253"/>
      <c r="HK154" s="253"/>
      <c r="HL154" s="253"/>
      <c r="HM154" s="253"/>
      <c r="HN154" s="253"/>
      <c r="HO154" s="253"/>
      <c r="HP154" s="253"/>
      <c r="HQ154" s="253"/>
      <c r="HR154" s="253"/>
      <c r="HS154" s="253"/>
      <c r="HT154" s="253"/>
      <c r="HU154" s="253"/>
      <c r="HV154" s="253"/>
      <c r="HW154" s="253"/>
      <c r="HX154" s="253"/>
      <c r="HY154" s="253"/>
      <c r="HZ154" s="253"/>
      <c r="IA154" s="253"/>
      <c r="IB154" s="253"/>
      <c r="IC154" s="253"/>
      <c r="ID154" s="253"/>
      <c r="IE154" s="253"/>
      <c r="IF154" s="253"/>
      <c r="IG154" s="253"/>
      <c r="IH154" s="253"/>
      <c r="II154" s="253"/>
      <c r="IJ154" s="253"/>
      <c r="IK154" s="253"/>
      <c r="IL154" s="253"/>
      <c r="IM154" s="253"/>
      <c r="IN154" s="253"/>
      <c r="IO154" s="253"/>
      <c r="IP154" s="253"/>
      <c r="IQ154" s="253"/>
      <c r="IR154" s="253"/>
      <c r="IS154" s="253"/>
      <c r="IT154" s="253"/>
      <c r="IU154" s="253"/>
      <c r="IV154" s="253"/>
      <c r="IW154" s="253"/>
      <c r="IX154" s="253"/>
      <c r="IY154" s="253"/>
      <c r="IZ154" s="253"/>
      <c r="JA154" s="253"/>
      <c r="JB154" s="253"/>
      <c r="JC154" s="253"/>
      <c r="JD154" s="253"/>
      <c r="JE154" s="253"/>
      <c r="JF154" s="253"/>
      <c r="JG154" s="253"/>
      <c r="JH154" s="253"/>
      <c r="JI154" s="253"/>
      <c r="JJ154" s="253"/>
      <c r="JK154" s="253"/>
      <c r="JL154" s="253"/>
      <c r="JM154" s="253"/>
      <c r="JN154" s="253"/>
      <c r="JO154" s="253"/>
      <c r="JP154" s="253"/>
      <c r="JQ154" s="253"/>
      <c r="JR154" s="253"/>
      <c r="JS154" s="253"/>
      <c r="JT154" s="253"/>
      <c r="JU154" s="253"/>
      <c r="JV154" s="253"/>
      <c r="JW154" s="253"/>
      <c r="JX154" s="253"/>
      <c r="JY154" s="253"/>
      <c r="JZ154" s="253"/>
      <c r="KA154" s="253"/>
      <c r="KB154" s="253"/>
      <c r="KC154" s="253"/>
      <c r="KD154" s="253"/>
      <c r="KE154" s="253"/>
      <c r="KF154" s="253"/>
      <c r="KG154" s="253"/>
      <c r="KH154" s="253"/>
      <c r="KI154" s="253"/>
      <c r="KJ154" s="253"/>
      <c r="KK154" s="253"/>
      <c r="KL154" s="253"/>
      <c r="KM154" s="253"/>
      <c r="KN154" s="253"/>
      <c r="KO154" s="253"/>
      <c r="KP154" s="253"/>
      <c r="KQ154" s="253"/>
      <c r="KR154" s="253"/>
      <c r="KS154" s="253"/>
      <c r="KT154" s="253"/>
      <c r="KU154" s="253"/>
      <c r="KV154" s="253"/>
      <c r="KW154" s="253"/>
      <c r="KX154" s="253"/>
      <c r="KY154" s="253"/>
      <c r="KZ154" s="253"/>
      <c r="LA154" s="253"/>
      <c r="LB154" s="253"/>
      <c r="LC154" s="253"/>
      <c r="LD154" s="253"/>
      <c r="LE154" s="253"/>
      <c r="LF154" s="253"/>
      <c r="LG154" s="253"/>
      <c r="LH154" s="253"/>
      <c r="LI154" s="253"/>
      <c r="LJ154" s="253"/>
      <c r="LK154" s="253"/>
      <c r="LL154" s="253"/>
      <c r="LM154" s="253"/>
      <c r="LN154" s="253"/>
      <c r="LO154" s="253"/>
      <c r="LP154" s="253"/>
      <c r="LQ154" s="253"/>
      <c r="LR154" s="253"/>
      <c r="LS154" s="253"/>
      <c r="LT154" s="253"/>
      <c r="LU154" s="253"/>
      <c r="LV154" s="253"/>
      <c r="LW154" s="253"/>
      <c r="LX154" s="253"/>
      <c r="LY154" s="253"/>
      <c r="LZ154" s="253"/>
      <c r="MA154" s="253"/>
      <c r="MB154" s="253"/>
      <c r="MC154" s="253"/>
      <c r="MD154" s="253"/>
      <c r="ME154" s="253"/>
      <c r="MF154" s="253"/>
      <c r="MG154" s="253"/>
      <c r="MH154" s="253"/>
      <c r="MI154" s="253"/>
      <c r="MJ154" s="253"/>
      <c r="MK154" s="253"/>
      <c r="ML154" s="253"/>
      <c r="MM154" s="253"/>
      <c r="MN154" s="253"/>
      <c r="MO154" s="253"/>
      <c r="MP154" s="253"/>
      <c r="MQ154" s="253"/>
      <c r="MR154" s="253"/>
      <c r="MS154" s="253"/>
      <c r="MT154" s="253"/>
      <c r="MU154" s="253"/>
      <c r="MV154" s="253"/>
      <c r="MW154" s="253"/>
      <c r="MX154" s="253"/>
      <c r="MY154" s="253"/>
      <c r="MZ154" s="253"/>
      <c r="NA154" s="253"/>
      <c r="NB154" s="253"/>
      <c r="NC154" s="253"/>
      <c r="ND154" s="253"/>
      <c r="NE154" s="253"/>
      <c r="NF154" s="253"/>
      <c r="NG154" s="253"/>
      <c r="NH154" s="253"/>
      <c r="NI154" s="253"/>
      <c r="NJ154" s="253"/>
      <c r="NK154" s="253"/>
      <c r="NL154" s="253"/>
      <c r="NM154" s="253"/>
      <c r="NN154" s="253"/>
      <c r="NO154" s="253"/>
      <c r="NP154" s="253"/>
      <c r="NQ154" s="253"/>
      <c r="NR154" s="253"/>
      <c r="NS154" s="253"/>
      <c r="NT154" s="253"/>
      <c r="NU154" s="253"/>
      <c r="NV154" s="253"/>
      <c r="NW154" s="253"/>
      <c r="NX154" s="253"/>
      <c r="NY154" s="253"/>
      <c r="NZ154" s="253"/>
      <c r="OA154" s="253"/>
      <c r="OB154" s="253"/>
      <c r="OC154" s="253"/>
      <c r="OD154" s="253"/>
      <c r="OE154" s="253"/>
      <c r="OF154" s="253"/>
      <c r="OG154" s="253"/>
      <c r="OH154" s="253"/>
      <c r="OI154" s="253"/>
      <c r="OJ154" s="253"/>
      <c r="OK154" s="253"/>
      <c r="OL154" s="253"/>
      <c r="OM154" s="253"/>
      <c r="ON154" s="253"/>
      <c r="OO154" s="253"/>
      <c r="OP154" s="253"/>
      <c r="OQ154" s="253"/>
      <c r="OR154" s="253"/>
      <c r="OS154" s="253"/>
      <c r="OT154" s="253"/>
      <c r="OU154" s="253"/>
      <c r="OV154" s="253"/>
      <c r="OW154" s="253"/>
      <c r="OX154" s="253"/>
      <c r="OY154" s="253"/>
      <c r="OZ154" s="253"/>
      <c r="PA154" s="253"/>
      <c r="PB154" s="253"/>
      <c r="PC154" s="253"/>
      <c r="PD154" s="253"/>
      <c r="PE154" s="253"/>
      <c r="PF154" s="253"/>
      <c r="PG154" s="253"/>
      <c r="PH154" s="253"/>
      <c r="PI154" s="253"/>
      <c r="PJ154" s="253"/>
      <c r="PK154" s="253"/>
      <c r="PL154" s="253"/>
      <c r="PM154" s="253"/>
      <c r="PN154" s="253"/>
      <c r="PO154" s="253"/>
      <c r="PP154" s="253"/>
      <c r="PQ154" s="253"/>
      <c r="PR154" s="253"/>
      <c r="PS154" s="253"/>
      <c r="PT154" s="253"/>
      <c r="PU154" s="253"/>
      <c r="PV154" s="253"/>
      <c r="PW154" s="253"/>
      <c r="PX154" s="253"/>
      <c r="PY154" s="253"/>
      <c r="PZ154" s="253"/>
      <c r="QA154" s="253"/>
      <c r="QB154" s="253"/>
      <c r="QC154" s="253"/>
      <c r="QD154" s="253"/>
      <c r="QE154" s="253"/>
      <c r="QF154" s="253"/>
      <c r="QG154" s="253"/>
      <c r="QH154" s="253"/>
      <c r="QI154" s="253"/>
      <c r="QJ154" s="253"/>
      <c r="QK154" s="253"/>
      <c r="QL154" s="253"/>
      <c r="QM154" s="253"/>
      <c r="QN154" s="253"/>
      <c r="QO154" s="253"/>
      <c r="QP154" s="253"/>
      <c r="QQ154" s="253"/>
      <c r="QR154" s="253"/>
      <c r="QS154" s="253"/>
      <c r="QT154" s="253"/>
      <c r="QU154" s="253"/>
      <c r="QV154" s="253"/>
      <c r="QW154" s="253"/>
      <c r="QX154" s="253"/>
      <c r="QY154" s="253"/>
      <c r="QZ154" s="253"/>
      <c r="RA154" s="253"/>
      <c r="RB154" s="253"/>
      <c r="RC154" s="253"/>
      <c r="RD154" s="253"/>
      <c r="RE154" s="253"/>
      <c r="RF154" s="253"/>
      <c r="RG154" s="253"/>
      <c r="RH154" s="253"/>
      <c r="RI154" s="253"/>
      <c r="RJ154" s="253"/>
      <c r="RK154" s="253"/>
      <c r="RL154" s="253"/>
      <c r="RM154" s="253"/>
      <c r="RN154" s="253"/>
      <c r="RO154" s="253"/>
      <c r="RP154" s="253"/>
      <c r="RQ154" s="253"/>
      <c r="RR154" s="253"/>
      <c r="RS154" s="253"/>
      <c r="RT154" s="253"/>
      <c r="RU154" s="253"/>
      <c r="RV154" s="253"/>
      <c r="RW154" s="253"/>
      <c r="RX154" s="253"/>
      <c r="RY154" s="253"/>
      <c r="RZ154" s="253"/>
      <c r="SA154" s="253"/>
      <c r="SB154" s="253"/>
      <c r="SC154" s="253"/>
      <c r="SD154" s="253"/>
      <c r="SE154" s="253"/>
      <c r="SF154" s="253"/>
      <c r="SG154" s="253"/>
      <c r="SH154" s="253"/>
      <c r="SI154" s="253"/>
      <c r="SJ154" s="253"/>
      <c r="SK154" s="253"/>
      <c r="SL154" s="253"/>
      <c r="SM154" s="253"/>
      <c r="SN154" s="253"/>
      <c r="SO154" s="253"/>
      <c r="SP154" s="253"/>
      <c r="SQ154" s="253"/>
      <c r="SR154" s="253"/>
      <c r="SS154" s="253"/>
      <c r="ST154" s="253"/>
      <c r="SU154" s="253"/>
      <c r="SV154" s="253"/>
      <c r="SW154" s="253"/>
      <c r="SX154" s="253"/>
      <c r="SY154" s="253"/>
      <c r="SZ154" s="253"/>
      <c r="TA154" s="253"/>
      <c r="TB154" s="253"/>
      <c r="TC154" s="253"/>
      <c r="TD154" s="253"/>
      <c r="TE154" s="253"/>
      <c r="TF154" s="253"/>
      <c r="TG154" s="253"/>
      <c r="TH154" s="253"/>
      <c r="TI154" s="253"/>
      <c r="TJ154" s="253"/>
      <c r="TK154" s="253"/>
      <c r="TL154" s="253"/>
      <c r="TM154" s="253"/>
      <c r="TN154" s="253"/>
      <c r="TO154" s="253"/>
      <c r="TP154" s="253"/>
      <c r="TQ154" s="253"/>
      <c r="TR154" s="253"/>
      <c r="TS154" s="253"/>
      <c r="TT154" s="253"/>
      <c r="TU154" s="253"/>
      <c r="TV154" s="253"/>
      <c r="TW154" s="253"/>
      <c r="TX154" s="253"/>
      <c r="TY154" s="253"/>
      <c r="TZ154" s="253"/>
      <c r="UA154" s="253"/>
      <c r="UB154" s="253"/>
      <c r="UC154" s="253"/>
      <c r="UD154" s="253"/>
      <c r="UE154" s="253"/>
      <c r="UF154" s="253"/>
      <c r="UG154" s="253"/>
      <c r="UH154" s="253"/>
      <c r="UI154" s="253"/>
      <c r="UJ154" s="253"/>
      <c r="UK154" s="253"/>
      <c r="UL154" s="253"/>
      <c r="UM154" s="253"/>
      <c r="UN154" s="253"/>
      <c r="UO154" s="253"/>
      <c r="UP154" s="253"/>
      <c r="UQ154" s="253"/>
      <c r="UR154" s="253"/>
      <c r="US154" s="253"/>
      <c r="UT154" s="253"/>
      <c r="UU154" s="253"/>
      <c r="UV154" s="253"/>
      <c r="UW154" s="253"/>
      <c r="UX154" s="253"/>
      <c r="UY154" s="253"/>
      <c r="UZ154" s="253"/>
      <c r="VA154" s="253"/>
      <c r="VB154" s="253"/>
      <c r="VC154" s="253"/>
      <c r="VD154" s="253"/>
      <c r="VE154" s="253"/>
      <c r="VF154" s="253"/>
      <c r="VG154" s="253"/>
      <c r="VH154" s="253"/>
      <c r="VI154" s="253"/>
      <c r="VJ154" s="253"/>
      <c r="VK154" s="253"/>
      <c r="VL154" s="253"/>
      <c r="VM154" s="253"/>
      <c r="VN154" s="253"/>
      <c r="VO154" s="253"/>
      <c r="VP154" s="253"/>
      <c r="VQ154" s="253"/>
      <c r="VR154" s="253"/>
      <c r="VS154" s="253"/>
      <c r="VT154" s="253"/>
      <c r="VU154" s="253"/>
      <c r="VV154" s="253"/>
      <c r="VW154" s="253"/>
      <c r="VX154" s="253"/>
      <c r="VY154" s="253"/>
      <c r="VZ154" s="253"/>
      <c r="WA154" s="253"/>
      <c r="WB154" s="253"/>
      <c r="WC154" s="253"/>
      <c r="WD154" s="253"/>
      <c r="WE154" s="253"/>
      <c r="WF154" s="253"/>
      <c r="WG154" s="253"/>
      <c r="WH154" s="253"/>
      <c r="WI154" s="253"/>
      <c r="WJ154" s="253"/>
      <c r="WK154" s="253"/>
      <c r="WL154" s="253"/>
      <c r="WM154" s="253"/>
      <c r="WN154" s="253"/>
      <c r="WO154" s="253"/>
      <c r="WP154" s="253"/>
      <c r="WQ154" s="253"/>
      <c r="WR154" s="253"/>
      <c r="WS154" s="253"/>
      <c r="WT154" s="253"/>
      <c r="WU154" s="253"/>
      <c r="WV154" s="253"/>
      <c r="WW154" s="253"/>
      <c r="WX154" s="253"/>
      <c r="WY154" s="253"/>
      <c r="WZ154" s="253"/>
      <c r="XA154" s="253"/>
      <c r="XB154" s="253"/>
      <c r="XC154" s="253"/>
      <c r="XD154" s="253"/>
      <c r="XE154" s="253"/>
      <c r="XF154" s="253"/>
      <c r="XG154" s="253"/>
      <c r="XH154" s="253"/>
      <c r="XI154" s="253"/>
      <c r="XJ154" s="253"/>
      <c r="XK154" s="253"/>
      <c r="XL154" s="253"/>
      <c r="XM154" s="253"/>
      <c r="XN154" s="253"/>
      <c r="XO154" s="253"/>
      <c r="XP154" s="253"/>
      <c r="XQ154" s="253"/>
      <c r="XR154" s="253"/>
      <c r="XS154" s="253"/>
      <c r="XT154" s="253"/>
      <c r="XU154" s="253"/>
      <c r="XV154" s="253"/>
      <c r="XW154" s="253"/>
      <c r="XX154" s="253"/>
      <c r="XY154" s="253"/>
      <c r="XZ154" s="253"/>
      <c r="YA154" s="253"/>
      <c r="YB154" s="253"/>
      <c r="YC154" s="253"/>
      <c r="YD154" s="253"/>
      <c r="YE154" s="253"/>
      <c r="YF154" s="253"/>
      <c r="YG154" s="253"/>
      <c r="YH154" s="253"/>
      <c r="YI154" s="253"/>
      <c r="YJ154" s="253"/>
      <c r="YK154" s="253"/>
      <c r="YL154" s="253"/>
      <c r="YM154" s="253"/>
      <c r="YN154" s="253"/>
      <c r="YO154" s="253"/>
      <c r="YP154" s="253"/>
      <c r="YQ154" s="253"/>
      <c r="YR154" s="253"/>
      <c r="YS154" s="253"/>
      <c r="YT154" s="253"/>
      <c r="YU154" s="253"/>
      <c r="YV154" s="253"/>
      <c r="YW154" s="253"/>
      <c r="YX154" s="253"/>
      <c r="YY154" s="253"/>
      <c r="YZ154" s="253"/>
      <c r="ZA154" s="253"/>
      <c r="ZB154" s="253"/>
      <c r="ZC154" s="253"/>
      <c r="ZD154" s="253"/>
      <c r="ZE154" s="253"/>
      <c r="ZF154" s="253"/>
      <c r="ZG154" s="253"/>
      <c r="ZH154" s="253"/>
      <c r="ZI154" s="253"/>
      <c r="ZJ154" s="253"/>
      <c r="ZK154" s="253"/>
      <c r="ZL154" s="253"/>
      <c r="ZM154" s="253"/>
      <c r="ZN154" s="253"/>
      <c r="ZO154" s="253"/>
      <c r="ZP154" s="253"/>
      <c r="ZQ154" s="253"/>
      <c r="ZR154" s="253"/>
      <c r="ZS154" s="253"/>
      <c r="ZT154" s="253"/>
      <c r="ZU154" s="253"/>
      <c r="ZV154" s="253"/>
      <c r="ZW154" s="253"/>
      <c r="ZX154" s="253"/>
      <c r="ZY154" s="253"/>
      <c r="ZZ154" s="253"/>
      <c r="AAA154" s="253"/>
      <c r="AAB154" s="253"/>
      <c r="AAC154" s="253"/>
      <c r="AAD154" s="253"/>
      <c r="AAE154" s="253"/>
      <c r="AAF154" s="253"/>
      <c r="AAG154" s="253"/>
      <c r="AAH154" s="253"/>
      <c r="AAI154" s="253"/>
      <c r="AAJ154" s="253"/>
      <c r="AAK154" s="253"/>
      <c r="AAL154" s="253"/>
      <c r="AAM154" s="253"/>
      <c r="AAN154" s="253"/>
      <c r="AAO154" s="253"/>
      <c r="AAP154" s="253"/>
      <c r="AAQ154" s="253"/>
      <c r="AAR154" s="253"/>
      <c r="AAS154" s="253"/>
      <c r="AAT154" s="253"/>
      <c r="AAU154" s="253"/>
      <c r="AAV154" s="253"/>
      <c r="AAW154" s="253"/>
      <c r="AAX154" s="253"/>
      <c r="AAY154" s="253"/>
      <c r="AAZ154" s="253"/>
      <c r="ABA154" s="253"/>
      <c r="ABB154" s="253"/>
      <c r="ABC154" s="253"/>
      <c r="ABD154" s="253"/>
      <c r="ABE154" s="253"/>
      <c r="ABF154" s="253"/>
      <c r="ABG154" s="253"/>
      <c r="ABH154" s="253"/>
      <c r="ABI154" s="253"/>
      <c r="ABJ154" s="253"/>
      <c r="ABK154" s="253"/>
      <c r="ABL154" s="253"/>
      <c r="ABM154" s="253"/>
      <c r="ABN154" s="253"/>
      <c r="ABO154" s="253"/>
      <c r="ABP154" s="253"/>
      <c r="ABQ154" s="253"/>
      <c r="ABR154" s="253"/>
      <c r="ABS154" s="253"/>
      <c r="ABT154" s="253"/>
      <c r="ABU154" s="253"/>
      <c r="ABV154" s="253"/>
      <c r="ABW154" s="253"/>
      <c r="ABX154" s="253"/>
      <c r="ABY154" s="253"/>
      <c r="ABZ154" s="253"/>
      <c r="ACA154" s="253"/>
      <c r="ACB154" s="253"/>
      <c r="ACC154" s="253"/>
      <c r="ACD154" s="253"/>
      <c r="ACE154" s="253"/>
      <c r="ACF154" s="253"/>
      <c r="ACG154" s="253"/>
      <c r="ACH154" s="253"/>
      <c r="ACI154" s="253"/>
      <c r="ACJ154" s="253"/>
      <c r="ACK154" s="253"/>
      <c r="ACL154" s="253"/>
      <c r="ACM154" s="253"/>
      <c r="ACN154" s="253"/>
      <c r="ACO154" s="253"/>
      <c r="ACP154" s="253"/>
      <c r="ACQ154" s="253"/>
      <c r="ACR154" s="253"/>
      <c r="ACS154" s="253"/>
      <c r="ACT154" s="253"/>
      <c r="ACU154" s="253"/>
      <c r="ACV154" s="253"/>
      <c r="ACW154" s="253"/>
      <c r="ACX154" s="253"/>
      <c r="ACY154" s="253"/>
      <c r="ACZ154" s="253"/>
      <c r="ADA154" s="253"/>
      <c r="ADB154" s="253"/>
      <c r="ADC154" s="253"/>
      <c r="ADD154" s="253"/>
      <c r="ADE154" s="253"/>
      <c r="ADF154" s="253"/>
      <c r="ADG154" s="253"/>
      <c r="ADH154" s="253"/>
      <c r="ADI154" s="253"/>
      <c r="ADJ154" s="253"/>
      <c r="ADK154" s="253"/>
      <c r="ADL154" s="253"/>
      <c r="ADM154" s="253"/>
      <c r="ADN154" s="253"/>
      <c r="ADO154" s="253"/>
      <c r="ADP154" s="253"/>
      <c r="ADQ154" s="253"/>
      <c r="ADR154" s="253"/>
      <c r="ADS154" s="253"/>
      <c r="ADT154" s="253"/>
      <c r="ADU154" s="253"/>
      <c r="ADV154" s="253"/>
      <c r="ADW154" s="253"/>
      <c r="ADX154" s="253"/>
      <c r="ADY154" s="253"/>
      <c r="ADZ154" s="253"/>
      <c r="AEA154" s="253"/>
      <c r="AEB154" s="253"/>
      <c r="AEC154" s="253"/>
      <c r="AED154" s="253"/>
      <c r="AEE154" s="253"/>
      <c r="AEF154" s="253"/>
      <c r="AEG154" s="253"/>
      <c r="AEH154" s="253"/>
      <c r="AEI154" s="253"/>
      <c r="AEJ154" s="253"/>
      <c r="AEK154" s="253"/>
      <c r="AEL154" s="253"/>
      <c r="AEM154" s="253"/>
      <c r="AEN154" s="253"/>
      <c r="AEO154" s="253"/>
      <c r="AEP154" s="253"/>
      <c r="AEQ154" s="253"/>
      <c r="AER154" s="253"/>
      <c r="AES154" s="253"/>
      <c r="AET154" s="253"/>
      <c r="AEU154" s="253"/>
      <c r="AEV154" s="253"/>
      <c r="AEW154" s="253"/>
      <c r="AEX154" s="253"/>
      <c r="AEY154" s="253"/>
      <c r="AEZ154" s="253"/>
      <c r="AFA154" s="253"/>
      <c r="AFB154" s="253"/>
      <c r="AFC154" s="253"/>
      <c r="AFD154" s="253"/>
      <c r="AFE154" s="253"/>
      <c r="AFF154" s="253"/>
      <c r="AFG154" s="253"/>
      <c r="AFH154" s="253"/>
      <c r="AFI154" s="253"/>
      <c r="AFJ154" s="253"/>
      <c r="AFK154" s="253"/>
      <c r="AFL154" s="253"/>
      <c r="AFM154" s="253"/>
      <c r="AFN154" s="253"/>
      <c r="AFO154" s="253"/>
      <c r="AFP154" s="253"/>
      <c r="AFQ154" s="253"/>
      <c r="AFR154" s="253"/>
      <c r="AFS154" s="253"/>
      <c r="AFT154" s="253"/>
      <c r="AFU154" s="253"/>
      <c r="AFV154" s="253"/>
      <c r="AFW154" s="253"/>
      <c r="AFX154" s="253"/>
      <c r="AFY154" s="253"/>
      <c r="AFZ154" s="253"/>
      <c r="AGA154" s="253"/>
      <c r="AGB154" s="253"/>
      <c r="AGC154" s="253"/>
      <c r="AGD154" s="253"/>
      <c r="AGE154" s="253"/>
      <c r="AGF154" s="253"/>
      <c r="AGG154" s="253"/>
      <c r="AGH154" s="253"/>
      <c r="AGI154" s="253"/>
      <c r="AGJ154" s="253"/>
      <c r="AGK154" s="253"/>
      <c r="AGL154" s="253"/>
      <c r="AGM154" s="253"/>
      <c r="AGN154" s="253"/>
      <c r="AGO154" s="253"/>
      <c r="AGP154" s="253"/>
      <c r="AGQ154" s="253"/>
      <c r="AGR154" s="253"/>
      <c r="AGS154" s="253"/>
      <c r="AGT154" s="253"/>
      <c r="AGU154" s="253"/>
      <c r="AGV154" s="253"/>
      <c r="AGW154" s="253"/>
      <c r="AGX154" s="253"/>
      <c r="AGY154" s="253"/>
      <c r="AGZ154" s="253"/>
      <c r="AHA154" s="253"/>
      <c r="AHB154" s="253"/>
      <c r="AHC154" s="253"/>
      <c r="AHD154" s="253"/>
      <c r="AHE154" s="253"/>
      <c r="AHF154" s="253"/>
      <c r="AHG154" s="253"/>
      <c r="AHH154" s="253"/>
      <c r="AHI154" s="253"/>
      <c r="AHJ154" s="253"/>
      <c r="AHK154" s="253"/>
      <c r="AHL154" s="253"/>
      <c r="AHM154" s="253"/>
      <c r="AHN154" s="253"/>
      <c r="AHO154" s="253"/>
      <c r="AHP154" s="253"/>
      <c r="AHQ154" s="253"/>
      <c r="AHR154" s="253"/>
      <c r="AHS154" s="253"/>
      <c r="AHT154" s="253"/>
      <c r="AHU154" s="253"/>
      <c r="AHV154" s="253"/>
      <c r="AHW154" s="253"/>
      <c r="AHX154" s="253"/>
      <c r="AHY154" s="253"/>
      <c r="AHZ154" s="253"/>
      <c r="AIA154" s="253"/>
      <c r="AIB154" s="253"/>
      <c r="AIC154" s="253"/>
      <c r="AID154" s="253"/>
      <c r="AIE154" s="253"/>
      <c r="AIF154" s="253"/>
      <c r="AIG154" s="253"/>
      <c r="AIH154" s="253"/>
      <c r="AII154" s="253"/>
      <c r="AIJ154" s="253"/>
      <c r="AIK154" s="253"/>
      <c r="AIL154" s="253"/>
      <c r="AIM154" s="253"/>
      <c r="AIN154" s="253"/>
      <c r="AIO154" s="253"/>
      <c r="AIP154" s="253"/>
      <c r="AIQ154" s="253"/>
      <c r="AIR154" s="253"/>
      <c r="AIS154" s="253"/>
      <c r="AIT154" s="253"/>
      <c r="AIU154" s="253"/>
      <c r="AIV154" s="253"/>
      <c r="AIW154" s="253"/>
      <c r="AIX154" s="253"/>
      <c r="AIY154" s="253"/>
      <c r="AIZ154" s="253"/>
      <c r="AJA154" s="253"/>
      <c r="AJB154" s="253"/>
      <c r="AJC154" s="253"/>
      <c r="AJD154" s="253"/>
      <c r="AJE154" s="253"/>
      <c r="AJF154" s="253"/>
      <c r="AJG154" s="253"/>
      <c r="AJH154" s="253"/>
      <c r="AJI154" s="253"/>
      <c r="AJJ154" s="253"/>
      <c r="AJK154" s="253"/>
      <c r="AJL154" s="253"/>
      <c r="AJM154" s="253"/>
      <c r="AJN154" s="253"/>
      <c r="AJO154" s="253"/>
      <c r="AJP154" s="253"/>
      <c r="AJQ154" s="253"/>
      <c r="AJR154" s="253"/>
      <c r="AJS154" s="253"/>
      <c r="AJT154" s="253"/>
      <c r="AJU154" s="253"/>
      <c r="AJV154" s="253"/>
      <c r="AJW154" s="253"/>
      <c r="AJX154" s="253"/>
      <c r="AJY154" s="253"/>
      <c r="AJZ154" s="253"/>
      <c r="AKA154" s="253"/>
      <c r="AKB154" s="253"/>
      <c r="AKC154" s="253"/>
      <c r="AKD154" s="253"/>
      <c r="AKE154" s="253"/>
      <c r="AKF154" s="253"/>
      <c r="AKG154" s="253"/>
      <c r="AKH154" s="253"/>
      <c r="AKI154" s="253"/>
      <c r="AKJ154" s="253"/>
      <c r="AKK154" s="253"/>
      <c r="AKL154" s="253"/>
      <c r="AKM154" s="253"/>
      <c r="AKN154" s="253"/>
      <c r="AKO154" s="253"/>
      <c r="AKP154" s="253"/>
      <c r="AKQ154" s="253"/>
      <c r="AKR154" s="253"/>
      <c r="AKS154" s="253"/>
      <c r="AKT154" s="253"/>
      <c r="AKU154" s="253"/>
      <c r="AKV154" s="253"/>
      <c r="AKW154" s="253"/>
      <c r="AKX154" s="253"/>
      <c r="AKY154" s="253"/>
      <c r="AKZ154" s="253"/>
      <c r="ALA154" s="253"/>
      <c r="ALB154" s="253"/>
      <c r="ALC154" s="253"/>
      <c r="ALD154" s="253"/>
      <c r="ALE154" s="253"/>
      <c r="ALF154" s="253"/>
      <c r="ALG154" s="253"/>
      <c r="ALH154" s="253"/>
      <c r="ALI154" s="253"/>
      <c r="ALJ154" s="253"/>
      <c r="ALK154" s="253"/>
      <c r="ALL154" s="253"/>
      <c r="ALM154" s="253"/>
      <c r="ALN154" s="253"/>
      <c r="ALO154" s="253"/>
      <c r="ALP154" s="253"/>
      <c r="ALQ154" s="253"/>
      <c r="ALR154" s="253"/>
      <c r="ALS154" s="253"/>
      <c r="ALT154" s="253"/>
      <c r="ALU154" s="253"/>
      <c r="ALV154" s="253"/>
      <c r="ALW154" s="253"/>
      <c r="ALX154" s="253"/>
      <c r="ALY154" s="253"/>
      <c r="ALZ154" s="253"/>
      <c r="AMA154" s="253"/>
      <c r="AMB154" s="253"/>
      <c r="AMC154" s="253"/>
      <c r="AMD154" s="253"/>
      <c r="AME154" s="253"/>
      <c r="AMF154" s="253"/>
      <c r="AMG154" s="253"/>
      <c r="AMH154" s="253"/>
      <c r="AMI154" s="253"/>
      <c r="AMJ154" s="253"/>
    </row>
    <row r="155" spans="1:1024" s="252" customFormat="1" ht="11.25" hidden="1">
      <c r="A155" s="257"/>
      <c r="B155" s="290"/>
      <c r="C155" s="290"/>
      <c r="D155" s="291"/>
      <c r="F155" s="253"/>
      <c r="G155" s="253"/>
      <c r="H155" s="253"/>
      <c r="I155" s="253"/>
      <c r="J155" s="253"/>
      <c r="K155" s="253"/>
      <c r="L155" s="253"/>
      <c r="M155" s="253"/>
      <c r="N155" s="253"/>
      <c r="O155" s="253"/>
      <c r="P155" s="253"/>
      <c r="Q155" s="253"/>
      <c r="R155" s="253"/>
      <c r="S155" s="253"/>
      <c r="T155" s="253"/>
      <c r="U155" s="253"/>
      <c r="V155" s="253"/>
      <c r="W155" s="253"/>
      <c r="X155" s="253"/>
      <c r="Y155" s="253"/>
      <c r="Z155" s="253"/>
      <c r="AA155" s="253"/>
      <c r="AB155" s="253"/>
      <c r="AC155" s="253"/>
      <c r="AD155" s="253"/>
      <c r="AE155" s="253"/>
      <c r="AF155" s="253"/>
      <c r="AG155" s="253"/>
      <c r="AH155" s="253"/>
      <c r="AI155" s="253"/>
      <c r="AJ155" s="253"/>
      <c r="AK155" s="253"/>
      <c r="AL155" s="253"/>
      <c r="AM155" s="253"/>
      <c r="AN155" s="253"/>
      <c r="AO155" s="253"/>
      <c r="AP155" s="253"/>
      <c r="AQ155" s="253"/>
      <c r="AR155" s="253"/>
      <c r="AS155" s="253"/>
      <c r="AT155" s="253"/>
      <c r="AU155" s="253"/>
      <c r="AV155" s="253"/>
      <c r="AW155" s="253"/>
      <c r="AX155" s="253"/>
      <c r="AY155" s="253"/>
      <c r="AZ155" s="253"/>
      <c r="BA155" s="253"/>
      <c r="BB155" s="253"/>
      <c r="BC155" s="253"/>
      <c r="BD155" s="253"/>
      <c r="BE155" s="253"/>
      <c r="BF155" s="253"/>
      <c r="BG155" s="253"/>
      <c r="BH155" s="253"/>
      <c r="BI155" s="253"/>
      <c r="BJ155" s="253"/>
      <c r="BK155" s="253"/>
      <c r="BL155" s="253"/>
      <c r="BM155" s="253"/>
      <c r="BN155" s="253"/>
      <c r="BO155" s="253"/>
      <c r="BP155" s="253"/>
      <c r="BQ155" s="253"/>
      <c r="BR155" s="253"/>
      <c r="BS155" s="253"/>
      <c r="BT155" s="253"/>
      <c r="BU155" s="253"/>
      <c r="BV155" s="253"/>
      <c r="BW155" s="253"/>
      <c r="BX155" s="253"/>
      <c r="BY155" s="253"/>
      <c r="BZ155" s="253"/>
      <c r="CA155" s="253"/>
      <c r="CB155" s="253"/>
      <c r="CC155" s="253"/>
      <c r="CD155" s="253"/>
      <c r="CE155" s="253"/>
      <c r="CF155" s="253"/>
      <c r="CG155" s="253"/>
      <c r="CH155" s="253"/>
      <c r="CI155" s="253"/>
      <c r="CJ155" s="253"/>
      <c r="CK155" s="253"/>
      <c r="CL155" s="253"/>
      <c r="CM155" s="253"/>
      <c r="CN155" s="253"/>
      <c r="CO155" s="253"/>
      <c r="CP155" s="253"/>
      <c r="CQ155" s="253"/>
      <c r="CR155" s="253"/>
      <c r="CS155" s="253"/>
      <c r="CT155" s="253"/>
      <c r="CU155" s="253"/>
      <c r="CV155" s="253"/>
      <c r="CW155" s="253"/>
      <c r="CX155" s="253"/>
      <c r="CY155" s="253"/>
      <c r="CZ155" s="253"/>
      <c r="DA155" s="253"/>
      <c r="DB155" s="253"/>
      <c r="DC155" s="253"/>
      <c r="DD155" s="253"/>
      <c r="DE155" s="253"/>
      <c r="DF155" s="253"/>
      <c r="DG155" s="253"/>
      <c r="DH155" s="253"/>
      <c r="DI155" s="253"/>
      <c r="DJ155" s="253"/>
      <c r="DK155" s="253"/>
      <c r="DL155" s="253"/>
      <c r="DM155" s="253"/>
      <c r="DN155" s="253"/>
      <c r="DO155" s="253"/>
      <c r="DP155" s="253"/>
      <c r="DQ155" s="253"/>
      <c r="DR155" s="253"/>
      <c r="DS155" s="253"/>
      <c r="DT155" s="253"/>
      <c r="DU155" s="253"/>
      <c r="DV155" s="253"/>
      <c r="DW155" s="253"/>
      <c r="DX155" s="253"/>
      <c r="DY155" s="253"/>
      <c r="DZ155" s="253"/>
      <c r="EA155" s="253"/>
      <c r="EB155" s="253"/>
      <c r="EC155" s="253"/>
      <c r="ED155" s="253"/>
      <c r="EE155" s="253"/>
      <c r="EF155" s="253"/>
      <c r="EG155" s="253"/>
      <c r="EH155" s="253"/>
      <c r="EI155" s="253"/>
      <c r="EJ155" s="253"/>
      <c r="EK155" s="253"/>
      <c r="EL155" s="253"/>
      <c r="EM155" s="253"/>
      <c r="EN155" s="253"/>
      <c r="EO155" s="253"/>
      <c r="EP155" s="253"/>
      <c r="EQ155" s="253"/>
      <c r="ER155" s="253"/>
      <c r="ES155" s="253"/>
      <c r="ET155" s="253"/>
      <c r="EU155" s="253"/>
      <c r="EV155" s="253"/>
      <c r="EW155" s="253"/>
      <c r="EX155" s="253"/>
      <c r="EY155" s="253"/>
      <c r="EZ155" s="253"/>
      <c r="FA155" s="253"/>
      <c r="FB155" s="253"/>
      <c r="FC155" s="253"/>
      <c r="FD155" s="253"/>
      <c r="FE155" s="253"/>
      <c r="FF155" s="253"/>
      <c r="FG155" s="253"/>
      <c r="FH155" s="253"/>
      <c r="FI155" s="253"/>
      <c r="FJ155" s="253"/>
      <c r="FK155" s="253"/>
      <c r="FL155" s="253"/>
      <c r="FM155" s="253"/>
      <c r="FN155" s="253"/>
      <c r="FO155" s="253"/>
      <c r="FP155" s="253"/>
      <c r="FQ155" s="253"/>
      <c r="FR155" s="253"/>
      <c r="FS155" s="253"/>
      <c r="FT155" s="253"/>
      <c r="FU155" s="253"/>
      <c r="FV155" s="253"/>
      <c r="FW155" s="253"/>
      <c r="FX155" s="253"/>
      <c r="FY155" s="253"/>
      <c r="FZ155" s="253"/>
      <c r="GA155" s="253"/>
      <c r="GB155" s="253"/>
      <c r="GC155" s="253"/>
      <c r="GD155" s="253"/>
      <c r="GE155" s="253"/>
      <c r="GF155" s="253"/>
      <c r="GG155" s="253"/>
      <c r="GH155" s="253"/>
      <c r="GI155" s="253"/>
      <c r="GJ155" s="253"/>
      <c r="GK155" s="253"/>
      <c r="GL155" s="253"/>
      <c r="GM155" s="253"/>
      <c r="GN155" s="253"/>
      <c r="GO155" s="253"/>
      <c r="GP155" s="253"/>
      <c r="GQ155" s="253"/>
      <c r="GR155" s="253"/>
      <c r="GS155" s="253"/>
      <c r="GT155" s="253"/>
      <c r="GU155" s="253"/>
      <c r="GV155" s="253"/>
      <c r="GW155" s="253"/>
      <c r="GX155" s="253"/>
      <c r="GY155" s="253"/>
      <c r="GZ155" s="253"/>
      <c r="HA155" s="253"/>
      <c r="HB155" s="253"/>
      <c r="HC155" s="253"/>
      <c r="HD155" s="253"/>
      <c r="HE155" s="253"/>
      <c r="HF155" s="253"/>
      <c r="HG155" s="253"/>
      <c r="HH155" s="253"/>
      <c r="HI155" s="253"/>
      <c r="HJ155" s="253"/>
      <c r="HK155" s="253"/>
      <c r="HL155" s="253"/>
      <c r="HM155" s="253"/>
      <c r="HN155" s="253"/>
      <c r="HO155" s="253"/>
      <c r="HP155" s="253"/>
      <c r="HQ155" s="253"/>
      <c r="HR155" s="253"/>
      <c r="HS155" s="253"/>
      <c r="HT155" s="253"/>
      <c r="HU155" s="253"/>
      <c r="HV155" s="253"/>
      <c r="HW155" s="253"/>
      <c r="HX155" s="253"/>
      <c r="HY155" s="253"/>
      <c r="HZ155" s="253"/>
      <c r="IA155" s="253"/>
      <c r="IB155" s="253"/>
      <c r="IC155" s="253"/>
      <c r="ID155" s="253"/>
      <c r="IE155" s="253"/>
      <c r="IF155" s="253"/>
      <c r="IG155" s="253"/>
      <c r="IH155" s="253"/>
      <c r="II155" s="253"/>
      <c r="IJ155" s="253"/>
      <c r="IK155" s="253"/>
      <c r="IL155" s="253"/>
      <c r="IM155" s="253"/>
      <c r="IN155" s="253"/>
      <c r="IO155" s="253"/>
      <c r="IP155" s="253"/>
      <c r="IQ155" s="253"/>
      <c r="IR155" s="253"/>
      <c r="IS155" s="253"/>
      <c r="IT155" s="253"/>
      <c r="IU155" s="253"/>
      <c r="IV155" s="253"/>
      <c r="IW155" s="253"/>
      <c r="IX155" s="253"/>
      <c r="IY155" s="253"/>
      <c r="IZ155" s="253"/>
      <c r="JA155" s="253"/>
      <c r="JB155" s="253"/>
      <c r="JC155" s="253"/>
      <c r="JD155" s="253"/>
      <c r="JE155" s="253"/>
      <c r="JF155" s="253"/>
      <c r="JG155" s="253"/>
      <c r="JH155" s="253"/>
      <c r="JI155" s="253"/>
      <c r="JJ155" s="253"/>
      <c r="JK155" s="253"/>
      <c r="JL155" s="253"/>
      <c r="JM155" s="253"/>
      <c r="JN155" s="253"/>
      <c r="JO155" s="253"/>
      <c r="JP155" s="253"/>
      <c r="JQ155" s="253"/>
      <c r="JR155" s="253"/>
      <c r="JS155" s="253"/>
      <c r="JT155" s="253"/>
      <c r="JU155" s="253"/>
      <c r="JV155" s="253"/>
      <c r="JW155" s="253"/>
      <c r="JX155" s="253"/>
      <c r="JY155" s="253"/>
      <c r="JZ155" s="253"/>
      <c r="KA155" s="253"/>
      <c r="KB155" s="253"/>
      <c r="KC155" s="253"/>
      <c r="KD155" s="253"/>
      <c r="KE155" s="253"/>
      <c r="KF155" s="253"/>
      <c r="KG155" s="253"/>
      <c r="KH155" s="253"/>
      <c r="KI155" s="253"/>
      <c r="KJ155" s="253"/>
      <c r="KK155" s="253"/>
      <c r="KL155" s="253"/>
      <c r="KM155" s="253"/>
      <c r="KN155" s="253"/>
      <c r="KO155" s="253"/>
      <c r="KP155" s="253"/>
      <c r="KQ155" s="253"/>
      <c r="KR155" s="253"/>
      <c r="KS155" s="253"/>
      <c r="KT155" s="253"/>
      <c r="KU155" s="253"/>
      <c r="KV155" s="253"/>
      <c r="KW155" s="253"/>
      <c r="KX155" s="253"/>
      <c r="KY155" s="253"/>
      <c r="KZ155" s="253"/>
      <c r="LA155" s="253"/>
      <c r="LB155" s="253"/>
      <c r="LC155" s="253"/>
      <c r="LD155" s="253"/>
      <c r="LE155" s="253"/>
      <c r="LF155" s="253"/>
      <c r="LG155" s="253"/>
      <c r="LH155" s="253"/>
      <c r="LI155" s="253"/>
      <c r="LJ155" s="253"/>
      <c r="LK155" s="253"/>
      <c r="LL155" s="253"/>
      <c r="LM155" s="253"/>
      <c r="LN155" s="253"/>
      <c r="LO155" s="253"/>
      <c r="LP155" s="253"/>
      <c r="LQ155" s="253"/>
      <c r="LR155" s="253"/>
      <c r="LS155" s="253"/>
      <c r="LT155" s="253"/>
      <c r="LU155" s="253"/>
      <c r="LV155" s="253"/>
      <c r="LW155" s="253"/>
      <c r="LX155" s="253"/>
      <c r="LY155" s="253"/>
      <c r="LZ155" s="253"/>
      <c r="MA155" s="253"/>
      <c r="MB155" s="253"/>
      <c r="MC155" s="253"/>
      <c r="MD155" s="253"/>
      <c r="ME155" s="253"/>
      <c r="MF155" s="253"/>
      <c r="MG155" s="253"/>
      <c r="MH155" s="253"/>
      <c r="MI155" s="253"/>
      <c r="MJ155" s="253"/>
      <c r="MK155" s="253"/>
      <c r="ML155" s="253"/>
      <c r="MM155" s="253"/>
      <c r="MN155" s="253"/>
      <c r="MO155" s="253"/>
      <c r="MP155" s="253"/>
      <c r="MQ155" s="253"/>
      <c r="MR155" s="253"/>
      <c r="MS155" s="253"/>
      <c r="MT155" s="253"/>
      <c r="MU155" s="253"/>
      <c r="MV155" s="253"/>
      <c r="MW155" s="253"/>
      <c r="MX155" s="253"/>
      <c r="MY155" s="253"/>
      <c r="MZ155" s="253"/>
      <c r="NA155" s="253"/>
      <c r="NB155" s="253"/>
      <c r="NC155" s="253"/>
      <c r="ND155" s="253"/>
      <c r="NE155" s="253"/>
      <c r="NF155" s="253"/>
      <c r="NG155" s="253"/>
      <c r="NH155" s="253"/>
      <c r="NI155" s="253"/>
      <c r="NJ155" s="253"/>
      <c r="NK155" s="253"/>
      <c r="NL155" s="253"/>
      <c r="NM155" s="253"/>
      <c r="NN155" s="253"/>
      <c r="NO155" s="253"/>
      <c r="NP155" s="253"/>
      <c r="NQ155" s="253"/>
      <c r="NR155" s="253"/>
      <c r="NS155" s="253"/>
      <c r="NT155" s="253"/>
      <c r="NU155" s="253"/>
      <c r="NV155" s="253"/>
      <c r="NW155" s="253"/>
      <c r="NX155" s="253"/>
      <c r="NY155" s="253"/>
      <c r="NZ155" s="253"/>
      <c r="OA155" s="253"/>
      <c r="OB155" s="253"/>
      <c r="OC155" s="253"/>
      <c r="OD155" s="253"/>
      <c r="OE155" s="253"/>
      <c r="OF155" s="253"/>
      <c r="OG155" s="253"/>
      <c r="OH155" s="253"/>
      <c r="OI155" s="253"/>
      <c r="OJ155" s="253"/>
      <c r="OK155" s="253"/>
      <c r="OL155" s="253"/>
      <c r="OM155" s="253"/>
      <c r="ON155" s="253"/>
      <c r="OO155" s="253"/>
      <c r="OP155" s="253"/>
      <c r="OQ155" s="253"/>
      <c r="OR155" s="253"/>
      <c r="OS155" s="253"/>
      <c r="OT155" s="253"/>
      <c r="OU155" s="253"/>
      <c r="OV155" s="253"/>
      <c r="OW155" s="253"/>
      <c r="OX155" s="253"/>
      <c r="OY155" s="253"/>
      <c r="OZ155" s="253"/>
      <c r="PA155" s="253"/>
      <c r="PB155" s="253"/>
      <c r="PC155" s="253"/>
      <c r="PD155" s="253"/>
      <c r="PE155" s="253"/>
      <c r="PF155" s="253"/>
      <c r="PG155" s="253"/>
      <c r="PH155" s="253"/>
      <c r="PI155" s="253"/>
      <c r="PJ155" s="253"/>
      <c r="PK155" s="253"/>
      <c r="PL155" s="253"/>
      <c r="PM155" s="253"/>
      <c r="PN155" s="253"/>
      <c r="PO155" s="253"/>
      <c r="PP155" s="253"/>
      <c r="PQ155" s="253"/>
      <c r="PR155" s="253"/>
      <c r="PS155" s="253"/>
      <c r="PT155" s="253"/>
      <c r="PU155" s="253"/>
      <c r="PV155" s="253"/>
      <c r="PW155" s="253"/>
      <c r="PX155" s="253"/>
      <c r="PY155" s="253"/>
      <c r="PZ155" s="253"/>
      <c r="QA155" s="253"/>
      <c r="QB155" s="253"/>
      <c r="QC155" s="253"/>
      <c r="QD155" s="253"/>
      <c r="QE155" s="253"/>
      <c r="QF155" s="253"/>
      <c r="QG155" s="253"/>
      <c r="QH155" s="253"/>
      <c r="QI155" s="253"/>
      <c r="QJ155" s="253"/>
      <c r="QK155" s="253"/>
      <c r="QL155" s="253"/>
      <c r="QM155" s="253"/>
      <c r="QN155" s="253"/>
      <c r="QO155" s="253"/>
      <c r="QP155" s="253"/>
      <c r="QQ155" s="253"/>
      <c r="QR155" s="253"/>
      <c r="QS155" s="253"/>
      <c r="QT155" s="253"/>
      <c r="QU155" s="253"/>
      <c r="QV155" s="253"/>
      <c r="QW155" s="253"/>
      <c r="QX155" s="253"/>
      <c r="QY155" s="253"/>
      <c r="QZ155" s="253"/>
      <c r="RA155" s="253"/>
      <c r="RB155" s="253"/>
      <c r="RC155" s="253"/>
      <c r="RD155" s="253"/>
      <c r="RE155" s="253"/>
      <c r="RF155" s="253"/>
      <c r="RG155" s="253"/>
      <c r="RH155" s="253"/>
      <c r="RI155" s="253"/>
      <c r="RJ155" s="253"/>
      <c r="RK155" s="253"/>
      <c r="RL155" s="253"/>
      <c r="RM155" s="253"/>
      <c r="RN155" s="253"/>
      <c r="RO155" s="253"/>
      <c r="RP155" s="253"/>
      <c r="RQ155" s="253"/>
      <c r="RR155" s="253"/>
      <c r="RS155" s="253"/>
      <c r="RT155" s="253"/>
      <c r="RU155" s="253"/>
      <c r="RV155" s="253"/>
      <c r="RW155" s="253"/>
      <c r="RX155" s="253"/>
      <c r="RY155" s="253"/>
      <c r="RZ155" s="253"/>
      <c r="SA155" s="253"/>
      <c r="SB155" s="253"/>
      <c r="SC155" s="253"/>
      <c r="SD155" s="253"/>
      <c r="SE155" s="253"/>
      <c r="SF155" s="253"/>
      <c r="SG155" s="253"/>
      <c r="SH155" s="253"/>
      <c r="SI155" s="253"/>
      <c r="SJ155" s="253"/>
      <c r="SK155" s="253"/>
      <c r="SL155" s="253"/>
      <c r="SM155" s="253"/>
      <c r="SN155" s="253"/>
      <c r="SO155" s="253"/>
      <c r="SP155" s="253"/>
      <c r="SQ155" s="253"/>
      <c r="SR155" s="253"/>
      <c r="SS155" s="253"/>
      <c r="ST155" s="253"/>
      <c r="SU155" s="253"/>
      <c r="SV155" s="253"/>
      <c r="SW155" s="253"/>
      <c r="SX155" s="253"/>
      <c r="SY155" s="253"/>
      <c r="SZ155" s="253"/>
      <c r="TA155" s="253"/>
      <c r="TB155" s="253"/>
      <c r="TC155" s="253"/>
      <c r="TD155" s="253"/>
      <c r="TE155" s="253"/>
      <c r="TF155" s="253"/>
      <c r="TG155" s="253"/>
      <c r="TH155" s="253"/>
      <c r="TI155" s="253"/>
      <c r="TJ155" s="253"/>
      <c r="TK155" s="253"/>
      <c r="TL155" s="253"/>
      <c r="TM155" s="253"/>
      <c r="TN155" s="253"/>
      <c r="TO155" s="253"/>
      <c r="TP155" s="253"/>
      <c r="TQ155" s="253"/>
      <c r="TR155" s="253"/>
      <c r="TS155" s="253"/>
      <c r="TT155" s="253"/>
      <c r="TU155" s="253"/>
      <c r="TV155" s="253"/>
      <c r="TW155" s="253"/>
      <c r="TX155" s="253"/>
      <c r="TY155" s="253"/>
      <c r="TZ155" s="253"/>
      <c r="UA155" s="253"/>
      <c r="UB155" s="253"/>
      <c r="UC155" s="253"/>
      <c r="UD155" s="253"/>
      <c r="UE155" s="253"/>
      <c r="UF155" s="253"/>
      <c r="UG155" s="253"/>
      <c r="UH155" s="253"/>
      <c r="UI155" s="253"/>
      <c r="UJ155" s="253"/>
      <c r="UK155" s="253"/>
      <c r="UL155" s="253"/>
      <c r="UM155" s="253"/>
      <c r="UN155" s="253"/>
      <c r="UO155" s="253"/>
      <c r="UP155" s="253"/>
      <c r="UQ155" s="253"/>
      <c r="UR155" s="253"/>
      <c r="US155" s="253"/>
      <c r="UT155" s="253"/>
      <c r="UU155" s="253"/>
      <c r="UV155" s="253"/>
      <c r="UW155" s="253"/>
      <c r="UX155" s="253"/>
      <c r="UY155" s="253"/>
      <c r="UZ155" s="253"/>
      <c r="VA155" s="253"/>
      <c r="VB155" s="253"/>
      <c r="VC155" s="253"/>
      <c r="VD155" s="253"/>
      <c r="VE155" s="253"/>
      <c r="VF155" s="253"/>
      <c r="VG155" s="253"/>
      <c r="VH155" s="253"/>
      <c r="VI155" s="253"/>
      <c r="VJ155" s="253"/>
      <c r="VK155" s="253"/>
      <c r="VL155" s="253"/>
      <c r="VM155" s="253"/>
      <c r="VN155" s="253"/>
      <c r="VO155" s="253"/>
      <c r="VP155" s="253"/>
      <c r="VQ155" s="253"/>
      <c r="VR155" s="253"/>
      <c r="VS155" s="253"/>
      <c r="VT155" s="253"/>
      <c r="VU155" s="253"/>
      <c r="VV155" s="253"/>
      <c r="VW155" s="253"/>
      <c r="VX155" s="253"/>
      <c r="VY155" s="253"/>
      <c r="VZ155" s="253"/>
      <c r="WA155" s="253"/>
      <c r="WB155" s="253"/>
      <c r="WC155" s="253"/>
      <c r="WD155" s="253"/>
      <c r="WE155" s="253"/>
      <c r="WF155" s="253"/>
      <c r="WG155" s="253"/>
      <c r="WH155" s="253"/>
      <c r="WI155" s="253"/>
      <c r="WJ155" s="253"/>
      <c r="WK155" s="253"/>
      <c r="WL155" s="253"/>
      <c r="WM155" s="253"/>
      <c r="WN155" s="253"/>
      <c r="WO155" s="253"/>
      <c r="WP155" s="253"/>
      <c r="WQ155" s="253"/>
      <c r="WR155" s="253"/>
      <c r="WS155" s="253"/>
      <c r="WT155" s="253"/>
      <c r="WU155" s="253"/>
      <c r="WV155" s="253"/>
      <c r="WW155" s="253"/>
      <c r="WX155" s="253"/>
      <c r="WY155" s="253"/>
      <c r="WZ155" s="253"/>
      <c r="XA155" s="253"/>
      <c r="XB155" s="253"/>
      <c r="XC155" s="253"/>
      <c r="XD155" s="253"/>
      <c r="XE155" s="253"/>
      <c r="XF155" s="253"/>
      <c r="XG155" s="253"/>
      <c r="XH155" s="253"/>
      <c r="XI155" s="253"/>
      <c r="XJ155" s="253"/>
      <c r="XK155" s="253"/>
      <c r="XL155" s="253"/>
      <c r="XM155" s="253"/>
      <c r="XN155" s="253"/>
      <c r="XO155" s="253"/>
      <c r="XP155" s="253"/>
      <c r="XQ155" s="253"/>
      <c r="XR155" s="253"/>
      <c r="XS155" s="253"/>
      <c r="XT155" s="253"/>
      <c r="XU155" s="253"/>
      <c r="XV155" s="253"/>
      <c r="XW155" s="253"/>
      <c r="XX155" s="253"/>
      <c r="XY155" s="253"/>
      <c r="XZ155" s="253"/>
      <c r="YA155" s="253"/>
      <c r="YB155" s="253"/>
      <c r="YC155" s="253"/>
      <c r="YD155" s="253"/>
      <c r="YE155" s="253"/>
      <c r="YF155" s="253"/>
      <c r="YG155" s="253"/>
      <c r="YH155" s="253"/>
      <c r="YI155" s="253"/>
      <c r="YJ155" s="253"/>
      <c r="YK155" s="253"/>
      <c r="YL155" s="253"/>
      <c r="YM155" s="253"/>
      <c r="YN155" s="253"/>
      <c r="YO155" s="253"/>
      <c r="YP155" s="253"/>
      <c r="YQ155" s="253"/>
      <c r="YR155" s="253"/>
      <c r="YS155" s="253"/>
      <c r="YT155" s="253"/>
      <c r="YU155" s="253"/>
      <c r="YV155" s="253"/>
      <c r="YW155" s="253"/>
      <c r="YX155" s="253"/>
      <c r="YY155" s="253"/>
      <c r="YZ155" s="253"/>
      <c r="ZA155" s="253"/>
      <c r="ZB155" s="253"/>
      <c r="ZC155" s="253"/>
      <c r="ZD155" s="253"/>
      <c r="ZE155" s="253"/>
      <c r="ZF155" s="253"/>
      <c r="ZG155" s="253"/>
      <c r="ZH155" s="253"/>
      <c r="ZI155" s="253"/>
      <c r="ZJ155" s="253"/>
      <c r="ZK155" s="253"/>
      <c r="ZL155" s="253"/>
      <c r="ZM155" s="253"/>
      <c r="ZN155" s="253"/>
      <c r="ZO155" s="253"/>
      <c r="ZP155" s="253"/>
      <c r="ZQ155" s="253"/>
      <c r="ZR155" s="253"/>
      <c r="ZS155" s="253"/>
      <c r="ZT155" s="253"/>
      <c r="ZU155" s="253"/>
      <c r="ZV155" s="253"/>
      <c r="ZW155" s="253"/>
      <c r="ZX155" s="253"/>
      <c r="ZY155" s="253"/>
      <c r="ZZ155" s="253"/>
      <c r="AAA155" s="253"/>
      <c r="AAB155" s="253"/>
      <c r="AAC155" s="253"/>
      <c r="AAD155" s="253"/>
      <c r="AAE155" s="253"/>
      <c r="AAF155" s="253"/>
      <c r="AAG155" s="253"/>
      <c r="AAH155" s="253"/>
      <c r="AAI155" s="253"/>
      <c r="AAJ155" s="253"/>
      <c r="AAK155" s="253"/>
      <c r="AAL155" s="253"/>
      <c r="AAM155" s="253"/>
      <c r="AAN155" s="253"/>
      <c r="AAO155" s="253"/>
      <c r="AAP155" s="253"/>
      <c r="AAQ155" s="253"/>
      <c r="AAR155" s="253"/>
      <c r="AAS155" s="253"/>
      <c r="AAT155" s="253"/>
      <c r="AAU155" s="253"/>
      <c r="AAV155" s="253"/>
      <c r="AAW155" s="253"/>
      <c r="AAX155" s="253"/>
      <c r="AAY155" s="253"/>
      <c r="AAZ155" s="253"/>
      <c r="ABA155" s="253"/>
      <c r="ABB155" s="253"/>
      <c r="ABC155" s="253"/>
      <c r="ABD155" s="253"/>
      <c r="ABE155" s="253"/>
      <c r="ABF155" s="253"/>
      <c r="ABG155" s="253"/>
      <c r="ABH155" s="253"/>
      <c r="ABI155" s="253"/>
      <c r="ABJ155" s="253"/>
      <c r="ABK155" s="253"/>
      <c r="ABL155" s="253"/>
      <c r="ABM155" s="253"/>
      <c r="ABN155" s="253"/>
      <c r="ABO155" s="253"/>
      <c r="ABP155" s="253"/>
      <c r="ABQ155" s="253"/>
      <c r="ABR155" s="253"/>
      <c r="ABS155" s="253"/>
      <c r="ABT155" s="253"/>
      <c r="ABU155" s="253"/>
      <c r="ABV155" s="253"/>
      <c r="ABW155" s="253"/>
      <c r="ABX155" s="253"/>
      <c r="ABY155" s="253"/>
      <c r="ABZ155" s="253"/>
      <c r="ACA155" s="253"/>
      <c r="ACB155" s="253"/>
      <c r="ACC155" s="253"/>
      <c r="ACD155" s="253"/>
      <c r="ACE155" s="253"/>
      <c r="ACF155" s="253"/>
      <c r="ACG155" s="253"/>
      <c r="ACH155" s="253"/>
      <c r="ACI155" s="253"/>
      <c r="ACJ155" s="253"/>
      <c r="ACK155" s="253"/>
      <c r="ACL155" s="253"/>
      <c r="ACM155" s="253"/>
      <c r="ACN155" s="253"/>
      <c r="ACO155" s="253"/>
      <c r="ACP155" s="253"/>
      <c r="ACQ155" s="253"/>
      <c r="ACR155" s="253"/>
      <c r="ACS155" s="253"/>
      <c r="ACT155" s="253"/>
      <c r="ACU155" s="253"/>
      <c r="ACV155" s="253"/>
      <c r="ACW155" s="253"/>
      <c r="ACX155" s="253"/>
      <c r="ACY155" s="253"/>
      <c r="ACZ155" s="253"/>
      <c r="ADA155" s="253"/>
      <c r="ADB155" s="253"/>
      <c r="ADC155" s="253"/>
      <c r="ADD155" s="253"/>
      <c r="ADE155" s="253"/>
      <c r="ADF155" s="253"/>
      <c r="ADG155" s="253"/>
      <c r="ADH155" s="253"/>
      <c r="ADI155" s="253"/>
      <c r="ADJ155" s="253"/>
      <c r="ADK155" s="253"/>
      <c r="ADL155" s="253"/>
      <c r="ADM155" s="253"/>
      <c r="ADN155" s="253"/>
      <c r="ADO155" s="253"/>
      <c r="ADP155" s="253"/>
      <c r="ADQ155" s="253"/>
      <c r="ADR155" s="253"/>
      <c r="ADS155" s="253"/>
      <c r="ADT155" s="253"/>
      <c r="ADU155" s="253"/>
      <c r="ADV155" s="253"/>
      <c r="ADW155" s="253"/>
      <c r="ADX155" s="253"/>
      <c r="ADY155" s="253"/>
      <c r="ADZ155" s="253"/>
      <c r="AEA155" s="253"/>
      <c r="AEB155" s="253"/>
      <c r="AEC155" s="253"/>
      <c r="AED155" s="253"/>
      <c r="AEE155" s="253"/>
      <c r="AEF155" s="253"/>
      <c r="AEG155" s="253"/>
      <c r="AEH155" s="253"/>
      <c r="AEI155" s="253"/>
      <c r="AEJ155" s="253"/>
      <c r="AEK155" s="253"/>
      <c r="AEL155" s="253"/>
      <c r="AEM155" s="253"/>
      <c r="AEN155" s="253"/>
      <c r="AEO155" s="253"/>
      <c r="AEP155" s="253"/>
      <c r="AEQ155" s="253"/>
      <c r="AER155" s="253"/>
      <c r="AES155" s="253"/>
      <c r="AET155" s="253"/>
      <c r="AEU155" s="253"/>
      <c r="AEV155" s="253"/>
      <c r="AEW155" s="253"/>
      <c r="AEX155" s="253"/>
      <c r="AEY155" s="253"/>
      <c r="AEZ155" s="253"/>
      <c r="AFA155" s="253"/>
      <c r="AFB155" s="253"/>
      <c r="AFC155" s="253"/>
      <c r="AFD155" s="253"/>
      <c r="AFE155" s="253"/>
      <c r="AFF155" s="253"/>
      <c r="AFG155" s="253"/>
      <c r="AFH155" s="253"/>
      <c r="AFI155" s="253"/>
      <c r="AFJ155" s="253"/>
      <c r="AFK155" s="253"/>
      <c r="AFL155" s="253"/>
      <c r="AFM155" s="253"/>
      <c r="AFN155" s="253"/>
      <c r="AFO155" s="253"/>
      <c r="AFP155" s="253"/>
      <c r="AFQ155" s="253"/>
      <c r="AFR155" s="253"/>
      <c r="AFS155" s="253"/>
      <c r="AFT155" s="253"/>
      <c r="AFU155" s="253"/>
      <c r="AFV155" s="253"/>
      <c r="AFW155" s="253"/>
      <c r="AFX155" s="253"/>
      <c r="AFY155" s="253"/>
      <c r="AFZ155" s="253"/>
      <c r="AGA155" s="253"/>
      <c r="AGB155" s="253"/>
      <c r="AGC155" s="253"/>
      <c r="AGD155" s="253"/>
      <c r="AGE155" s="253"/>
      <c r="AGF155" s="253"/>
      <c r="AGG155" s="253"/>
      <c r="AGH155" s="253"/>
      <c r="AGI155" s="253"/>
      <c r="AGJ155" s="253"/>
      <c r="AGK155" s="253"/>
      <c r="AGL155" s="253"/>
      <c r="AGM155" s="253"/>
      <c r="AGN155" s="253"/>
      <c r="AGO155" s="253"/>
      <c r="AGP155" s="253"/>
      <c r="AGQ155" s="253"/>
      <c r="AGR155" s="253"/>
      <c r="AGS155" s="253"/>
      <c r="AGT155" s="253"/>
      <c r="AGU155" s="253"/>
      <c r="AGV155" s="253"/>
      <c r="AGW155" s="253"/>
      <c r="AGX155" s="253"/>
      <c r="AGY155" s="253"/>
      <c r="AGZ155" s="253"/>
      <c r="AHA155" s="253"/>
      <c r="AHB155" s="253"/>
      <c r="AHC155" s="253"/>
      <c r="AHD155" s="253"/>
      <c r="AHE155" s="253"/>
      <c r="AHF155" s="253"/>
      <c r="AHG155" s="253"/>
      <c r="AHH155" s="253"/>
      <c r="AHI155" s="253"/>
      <c r="AHJ155" s="253"/>
      <c r="AHK155" s="253"/>
      <c r="AHL155" s="253"/>
      <c r="AHM155" s="253"/>
      <c r="AHN155" s="253"/>
      <c r="AHO155" s="253"/>
      <c r="AHP155" s="253"/>
      <c r="AHQ155" s="253"/>
      <c r="AHR155" s="253"/>
      <c r="AHS155" s="253"/>
      <c r="AHT155" s="253"/>
      <c r="AHU155" s="253"/>
      <c r="AHV155" s="253"/>
      <c r="AHW155" s="253"/>
      <c r="AHX155" s="253"/>
      <c r="AHY155" s="253"/>
      <c r="AHZ155" s="253"/>
      <c r="AIA155" s="253"/>
      <c r="AIB155" s="253"/>
      <c r="AIC155" s="253"/>
      <c r="AID155" s="253"/>
      <c r="AIE155" s="253"/>
      <c r="AIF155" s="253"/>
      <c r="AIG155" s="253"/>
      <c r="AIH155" s="253"/>
      <c r="AII155" s="253"/>
      <c r="AIJ155" s="253"/>
      <c r="AIK155" s="253"/>
      <c r="AIL155" s="253"/>
      <c r="AIM155" s="253"/>
      <c r="AIN155" s="253"/>
      <c r="AIO155" s="253"/>
      <c r="AIP155" s="253"/>
      <c r="AIQ155" s="253"/>
      <c r="AIR155" s="253"/>
      <c r="AIS155" s="253"/>
      <c r="AIT155" s="253"/>
      <c r="AIU155" s="253"/>
      <c r="AIV155" s="253"/>
      <c r="AIW155" s="253"/>
      <c r="AIX155" s="253"/>
      <c r="AIY155" s="253"/>
      <c r="AIZ155" s="253"/>
      <c r="AJA155" s="253"/>
      <c r="AJB155" s="253"/>
      <c r="AJC155" s="253"/>
      <c r="AJD155" s="253"/>
      <c r="AJE155" s="253"/>
      <c r="AJF155" s="253"/>
      <c r="AJG155" s="253"/>
      <c r="AJH155" s="253"/>
      <c r="AJI155" s="253"/>
      <c r="AJJ155" s="253"/>
      <c r="AJK155" s="253"/>
      <c r="AJL155" s="253"/>
      <c r="AJM155" s="253"/>
      <c r="AJN155" s="253"/>
      <c r="AJO155" s="253"/>
      <c r="AJP155" s="253"/>
      <c r="AJQ155" s="253"/>
      <c r="AJR155" s="253"/>
      <c r="AJS155" s="253"/>
      <c r="AJT155" s="253"/>
      <c r="AJU155" s="253"/>
      <c r="AJV155" s="253"/>
      <c r="AJW155" s="253"/>
      <c r="AJX155" s="253"/>
      <c r="AJY155" s="253"/>
      <c r="AJZ155" s="253"/>
      <c r="AKA155" s="253"/>
      <c r="AKB155" s="253"/>
      <c r="AKC155" s="253"/>
      <c r="AKD155" s="253"/>
      <c r="AKE155" s="253"/>
      <c r="AKF155" s="253"/>
      <c r="AKG155" s="253"/>
      <c r="AKH155" s="253"/>
      <c r="AKI155" s="253"/>
      <c r="AKJ155" s="253"/>
      <c r="AKK155" s="253"/>
      <c r="AKL155" s="253"/>
      <c r="AKM155" s="253"/>
      <c r="AKN155" s="253"/>
      <c r="AKO155" s="253"/>
      <c r="AKP155" s="253"/>
      <c r="AKQ155" s="253"/>
      <c r="AKR155" s="253"/>
      <c r="AKS155" s="253"/>
      <c r="AKT155" s="253"/>
      <c r="AKU155" s="253"/>
      <c r="AKV155" s="253"/>
      <c r="AKW155" s="253"/>
      <c r="AKX155" s="253"/>
      <c r="AKY155" s="253"/>
      <c r="AKZ155" s="253"/>
      <c r="ALA155" s="253"/>
      <c r="ALB155" s="253"/>
      <c r="ALC155" s="253"/>
      <c r="ALD155" s="253"/>
      <c r="ALE155" s="253"/>
      <c r="ALF155" s="253"/>
      <c r="ALG155" s="253"/>
      <c r="ALH155" s="253"/>
      <c r="ALI155" s="253"/>
      <c r="ALJ155" s="253"/>
      <c r="ALK155" s="253"/>
      <c r="ALL155" s="253"/>
      <c r="ALM155" s="253"/>
      <c r="ALN155" s="253"/>
      <c r="ALO155" s="253"/>
      <c r="ALP155" s="253"/>
      <c r="ALQ155" s="253"/>
      <c r="ALR155" s="253"/>
      <c r="ALS155" s="253"/>
      <c r="ALT155" s="253"/>
      <c r="ALU155" s="253"/>
      <c r="ALV155" s="253"/>
      <c r="ALW155" s="253"/>
      <c r="ALX155" s="253"/>
      <c r="ALY155" s="253"/>
      <c r="ALZ155" s="253"/>
      <c r="AMA155" s="253"/>
      <c r="AMB155" s="253"/>
      <c r="AMC155" s="253"/>
      <c r="AMD155" s="253"/>
      <c r="AME155" s="253"/>
      <c r="AMF155" s="253"/>
      <c r="AMG155" s="253"/>
      <c r="AMH155" s="253"/>
      <c r="AMI155" s="253"/>
      <c r="AMJ155" s="253"/>
    </row>
    <row r="156" spans="1:1024" s="252" customFormat="1" ht="11.25" hidden="1">
      <c r="A156" s="257"/>
      <c r="B156" s="290"/>
      <c r="C156" s="290"/>
      <c r="D156" s="291"/>
      <c r="F156" s="253"/>
      <c r="G156" s="253"/>
      <c r="H156" s="253"/>
      <c r="I156" s="253"/>
      <c r="J156" s="253"/>
      <c r="K156" s="253"/>
      <c r="L156" s="253"/>
      <c r="M156" s="253"/>
      <c r="N156" s="253"/>
      <c r="O156" s="253"/>
      <c r="P156" s="253"/>
      <c r="Q156" s="253"/>
      <c r="R156" s="253"/>
      <c r="S156" s="253"/>
      <c r="T156" s="253"/>
      <c r="U156" s="253"/>
      <c r="V156" s="253"/>
      <c r="W156" s="253"/>
      <c r="X156" s="253"/>
      <c r="Y156" s="253"/>
      <c r="Z156" s="253"/>
      <c r="AA156" s="253"/>
      <c r="AB156" s="253"/>
      <c r="AC156" s="253"/>
      <c r="AD156" s="253"/>
      <c r="AE156" s="253"/>
      <c r="AF156" s="253"/>
      <c r="AG156" s="253"/>
      <c r="AH156" s="253"/>
      <c r="AI156" s="253"/>
      <c r="AJ156" s="253"/>
      <c r="AK156" s="253"/>
      <c r="AL156" s="253"/>
      <c r="AM156" s="253"/>
      <c r="AN156" s="253"/>
      <c r="AO156" s="253"/>
      <c r="AP156" s="253"/>
      <c r="AQ156" s="253"/>
      <c r="AR156" s="253"/>
      <c r="AS156" s="253"/>
      <c r="AT156" s="253"/>
      <c r="AU156" s="253"/>
      <c r="AV156" s="253"/>
      <c r="AW156" s="253"/>
      <c r="AX156" s="253"/>
      <c r="AY156" s="253"/>
      <c r="AZ156" s="253"/>
      <c r="BA156" s="253"/>
      <c r="BB156" s="253"/>
      <c r="BC156" s="253"/>
      <c r="BD156" s="253"/>
      <c r="BE156" s="253"/>
      <c r="BF156" s="253"/>
      <c r="BG156" s="253"/>
      <c r="BH156" s="253"/>
      <c r="BI156" s="253"/>
      <c r="BJ156" s="253"/>
      <c r="BK156" s="253"/>
      <c r="BL156" s="253"/>
      <c r="BM156" s="253"/>
      <c r="BN156" s="253"/>
      <c r="BO156" s="253"/>
      <c r="BP156" s="253"/>
      <c r="BQ156" s="253"/>
      <c r="BR156" s="253"/>
      <c r="BS156" s="253"/>
      <c r="BT156" s="253"/>
      <c r="BU156" s="253"/>
      <c r="BV156" s="253"/>
      <c r="BW156" s="253"/>
      <c r="BX156" s="253"/>
      <c r="BY156" s="253"/>
      <c r="BZ156" s="253"/>
      <c r="CA156" s="253"/>
      <c r="CB156" s="253"/>
      <c r="CC156" s="253"/>
      <c r="CD156" s="253"/>
      <c r="CE156" s="253"/>
      <c r="CF156" s="253"/>
      <c r="CG156" s="253"/>
      <c r="CH156" s="253"/>
      <c r="CI156" s="253"/>
      <c r="CJ156" s="253"/>
      <c r="CK156" s="253"/>
      <c r="CL156" s="253"/>
      <c r="CM156" s="253"/>
      <c r="CN156" s="253"/>
      <c r="CO156" s="253"/>
      <c r="CP156" s="253"/>
      <c r="CQ156" s="253"/>
      <c r="CR156" s="253"/>
      <c r="CS156" s="253"/>
      <c r="CT156" s="253"/>
      <c r="CU156" s="253"/>
      <c r="CV156" s="253"/>
      <c r="CW156" s="253"/>
      <c r="CX156" s="253"/>
      <c r="CY156" s="253"/>
      <c r="CZ156" s="253"/>
      <c r="DA156" s="253"/>
      <c r="DB156" s="253"/>
      <c r="DC156" s="253"/>
      <c r="DD156" s="253"/>
      <c r="DE156" s="253"/>
      <c r="DF156" s="253"/>
      <c r="DG156" s="253"/>
      <c r="DH156" s="253"/>
      <c r="DI156" s="253"/>
      <c r="DJ156" s="253"/>
      <c r="DK156" s="253"/>
      <c r="DL156" s="253"/>
      <c r="DM156" s="253"/>
      <c r="DN156" s="253"/>
      <c r="DO156" s="253"/>
      <c r="DP156" s="253"/>
      <c r="DQ156" s="253"/>
      <c r="DR156" s="253"/>
      <c r="DS156" s="253"/>
      <c r="DT156" s="253"/>
      <c r="DU156" s="253"/>
      <c r="DV156" s="253"/>
      <c r="DW156" s="253"/>
      <c r="DX156" s="253"/>
      <c r="DY156" s="253"/>
      <c r="DZ156" s="253"/>
      <c r="EA156" s="253"/>
      <c r="EB156" s="253"/>
      <c r="EC156" s="253"/>
      <c r="ED156" s="253"/>
      <c r="EE156" s="253"/>
      <c r="EF156" s="253"/>
      <c r="EG156" s="253"/>
      <c r="EH156" s="253"/>
      <c r="EI156" s="253"/>
      <c r="EJ156" s="253"/>
      <c r="EK156" s="253"/>
      <c r="EL156" s="253"/>
      <c r="EM156" s="253"/>
      <c r="EN156" s="253"/>
      <c r="EO156" s="253"/>
      <c r="EP156" s="253"/>
      <c r="EQ156" s="253"/>
      <c r="ER156" s="253"/>
      <c r="ES156" s="253"/>
      <c r="ET156" s="253"/>
      <c r="EU156" s="253"/>
      <c r="EV156" s="253"/>
      <c r="EW156" s="253"/>
      <c r="EX156" s="253"/>
      <c r="EY156" s="253"/>
      <c r="EZ156" s="253"/>
      <c r="FA156" s="253"/>
      <c r="FB156" s="253"/>
      <c r="FC156" s="253"/>
      <c r="FD156" s="253"/>
      <c r="FE156" s="253"/>
      <c r="FF156" s="253"/>
      <c r="FG156" s="253"/>
      <c r="FH156" s="253"/>
      <c r="FI156" s="253"/>
      <c r="FJ156" s="253"/>
      <c r="FK156" s="253"/>
      <c r="FL156" s="253"/>
      <c r="FM156" s="253"/>
      <c r="FN156" s="253"/>
      <c r="FO156" s="253"/>
      <c r="FP156" s="253"/>
      <c r="FQ156" s="253"/>
      <c r="FR156" s="253"/>
      <c r="FS156" s="253"/>
      <c r="FT156" s="253"/>
      <c r="FU156" s="253"/>
      <c r="FV156" s="253"/>
      <c r="FW156" s="253"/>
      <c r="FX156" s="253"/>
      <c r="FY156" s="253"/>
      <c r="FZ156" s="253"/>
      <c r="GA156" s="253"/>
      <c r="GB156" s="253"/>
      <c r="GC156" s="253"/>
      <c r="GD156" s="253"/>
      <c r="GE156" s="253"/>
      <c r="GF156" s="253"/>
      <c r="GG156" s="253"/>
      <c r="GH156" s="253"/>
      <c r="GI156" s="253"/>
      <c r="GJ156" s="253"/>
      <c r="GK156" s="253"/>
      <c r="GL156" s="253"/>
      <c r="GM156" s="253"/>
      <c r="GN156" s="253"/>
      <c r="GO156" s="253"/>
      <c r="GP156" s="253"/>
      <c r="GQ156" s="253"/>
      <c r="GR156" s="253"/>
      <c r="GS156" s="253"/>
      <c r="GT156" s="253"/>
      <c r="GU156" s="253"/>
      <c r="GV156" s="253"/>
      <c r="GW156" s="253"/>
      <c r="GX156" s="253"/>
      <c r="GY156" s="253"/>
      <c r="GZ156" s="253"/>
      <c r="HA156" s="253"/>
      <c r="HB156" s="253"/>
      <c r="HC156" s="253"/>
      <c r="HD156" s="253"/>
      <c r="HE156" s="253"/>
      <c r="HF156" s="253"/>
      <c r="HG156" s="253"/>
      <c r="HH156" s="253"/>
      <c r="HI156" s="253"/>
      <c r="HJ156" s="253"/>
      <c r="HK156" s="253"/>
      <c r="HL156" s="253"/>
      <c r="HM156" s="253"/>
      <c r="HN156" s="253"/>
      <c r="HO156" s="253"/>
      <c r="HP156" s="253"/>
      <c r="HQ156" s="253"/>
      <c r="HR156" s="253"/>
      <c r="HS156" s="253"/>
      <c r="HT156" s="253"/>
      <c r="HU156" s="253"/>
      <c r="HV156" s="253"/>
      <c r="HW156" s="253"/>
      <c r="HX156" s="253"/>
      <c r="HY156" s="253"/>
      <c r="HZ156" s="253"/>
      <c r="IA156" s="253"/>
      <c r="IB156" s="253"/>
      <c r="IC156" s="253"/>
      <c r="ID156" s="253"/>
      <c r="IE156" s="253"/>
      <c r="IF156" s="253"/>
      <c r="IG156" s="253"/>
      <c r="IH156" s="253"/>
      <c r="II156" s="253"/>
      <c r="IJ156" s="253"/>
      <c r="IK156" s="253"/>
      <c r="IL156" s="253"/>
      <c r="IM156" s="253"/>
      <c r="IN156" s="253"/>
      <c r="IO156" s="253"/>
      <c r="IP156" s="253"/>
      <c r="IQ156" s="253"/>
      <c r="IR156" s="253"/>
      <c r="IS156" s="253"/>
      <c r="IT156" s="253"/>
      <c r="IU156" s="253"/>
      <c r="IV156" s="253"/>
      <c r="IW156" s="253"/>
      <c r="IX156" s="253"/>
      <c r="IY156" s="253"/>
      <c r="IZ156" s="253"/>
      <c r="JA156" s="253"/>
      <c r="JB156" s="253"/>
      <c r="JC156" s="253"/>
      <c r="JD156" s="253"/>
      <c r="JE156" s="253"/>
      <c r="JF156" s="253"/>
      <c r="JG156" s="253"/>
      <c r="JH156" s="253"/>
      <c r="JI156" s="253"/>
      <c r="JJ156" s="253"/>
      <c r="JK156" s="253"/>
      <c r="JL156" s="253"/>
      <c r="JM156" s="253"/>
      <c r="JN156" s="253"/>
      <c r="JO156" s="253"/>
      <c r="JP156" s="253"/>
      <c r="JQ156" s="253"/>
      <c r="JR156" s="253"/>
      <c r="JS156" s="253"/>
      <c r="JT156" s="253"/>
      <c r="JU156" s="253"/>
      <c r="JV156" s="253"/>
      <c r="JW156" s="253"/>
      <c r="JX156" s="253"/>
      <c r="JY156" s="253"/>
      <c r="JZ156" s="253"/>
      <c r="KA156" s="253"/>
      <c r="KB156" s="253"/>
      <c r="KC156" s="253"/>
      <c r="KD156" s="253"/>
      <c r="KE156" s="253"/>
      <c r="KF156" s="253"/>
      <c r="KG156" s="253"/>
      <c r="KH156" s="253"/>
      <c r="KI156" s="253"/>
      <c r="KJ156" s="253"/>
      <c r="KK156" s="253"/>
      <c r="KL156" s="253"/>
      <c r="KM156" s="253"/>
      <c r="KN156" s="253"/>
      <c r="KO156" s="253"/>
      <c r="KP156" s="253"/>
      <c r="KQ156" s="253"/>
      <c r="KR156" s="253"/>
      <c r="KS156" s="253"/>
      <c r="KT156" s="253"/>
      <c r="KU156" s="253"/>
      <c r="KV156" s="253"/>
      <c r="KW156" s="253"/>
      <c r="KX156" s="253"/>
      <c r="KY156" s="253"/>
      <c r="KZ156" s="253"/>
      <c r="LA156" s="253"/>
      <c r="LB156" s="253"/>
      <c r="LC156" s="253"/>
      <c r="LD156" s="253"/>
      <c r="LE156" s="253"/>
      <c r="LF156" s="253"/>
      <c r="LG156" s="253"/>
      <c r="LH156" s="253"/>
      <c r="LI156" s="253"/>
      <c r="LJ156" s="253"/>
      <c r="LK156" s="253"/>
      <c r="LL156" s="253"/>
      <c r="LM156" s="253"/>
      <c r="LN156" s="253"/>
      <c r="LO156" s="253"/>
      <c r="LP156" s="253"/>
      <c r="LQ156" s="253"/>
      <c r="LR156" s="253"/>
      <c r="LS156" s="253"/>
      <c r="LT156" s="253"/>
      <c r="LU156" s="253"/>
      <c r="LV156" s="253"/>
      <c r="LW156" s="253"/>
      <c r="LX156" s="253"/>
      <c r="LY156" s="253"/>
      <c r="LZ156" s="253"/>
      <c r="MA156" s="253"/>
      <c r="MB156" s="253"/>
      <c r="MC156" s="253"/>
      <c r="MD156" s="253"/>
      <c r="ME156" s="253"/>
      <c r="MF156" s="253"/>
      <c r="MG156" s="253"/>
      <c r="MH156" s="253"/>
      <c r="MI156" s="253"/>
      <c r="MJ156" s="253"/>
      <c r="MK156" s="253"/>
      <c r="ML156" s="253"/>
      <c r="MM156" s="253"/>
      <c r="MN156" s="253"/>
      <c r="MO156" s="253"/>
      <c r="MP156" s="253"/>
      <c r="MQ156" s="253"/>
      <c r="MR156" s="253"/>
      <c r="MS156" s="253"/>
      <c r="MT156" s="253"/>
      <c r="MU156" s="253"/>
      <c r="MV156" s="253"/>
      <c r="MW156" s="253"/>
      <c r="MX156" s="253"/>
      <c r="MY156" s="253"/>
      <c r="MZ156" s="253"/>
      <c r="NA156" s="253"/>
      <c r="NB156" s="253"/>
      <c r="NC156" s="253"/>
      <c r="ND156" s="253"/>
      <c r="NE156" s="253"/>
      <c r="NF156" s="253"/>
      <c r="NG156" s="253"/>
      <c r="NH156" s="253"/>
      <c r="NI156" s="253"/>
      <c r="NJ156" s="253"/>
      <c r="NK156" s="253"/>
      <c r="NL156" s="253"/>
      <c r="NM156" s="253"/>
      <c r="NN156" s="253"/>
      <c r="NO156" s="253"/>
      <c r="NP156" s="253"/>
      <c r="NQ156" s="253"/>
      <c r="NR156" s="253"/>
      <c r="NS156" s="253"/>
      <c r="NT156" s="253"/>
      <c r="NU156" s="253"/>
      <c r="NV156" s="253"/>
      <c r="NW156" s="253"/>
      <c r="NX156" s="253"/>
      <c r="NY156" s="253"/>
      <c r="NZ156" s="253"/>
      <c r="OA156" s="253"/>
      <c r="OB156" s="253"/>
      <c r="OC156" s="253"/>
      <c r="OD156" s="253"/>
      <c r="OE156" s="253"/>
      <c r="OF156" s="253"/>
      <c r="OG156" s="253"/>
      <c r="OH156" s="253"/>
      <c r="OI156" s="253"/>
      <c r="OJ156" s="253"/>
      <c r="OK156" s="253"/>
      <c r="OL156" s="253"/>
      <c r="OM156" s="253"/>
      <c r="ON156" s="253"/>
      <c r="OO156" s="253"/>
      <c r="OP156" s="253"/>
      <c r="OQ156" s="253"/>
      <c r="OR156" s="253"/>
      <c r="OS156" s="253"/>
      <c r="OT156" s="253"/>
      <c r="OU156" s="253"/>
      <c r="OV156" s="253"/>
      <c r="OW156" s="253"/>
      <c r="OX156" s="253"/>
      <c r="OY156" s="253"/>
      <c r="OZ156" s="253"/>
      <c r="PA156" s="253"/>
      <c r="PB156" s="253"/>
      <c r="PC156" s="253"/>
      <c r="PD156" s="253"/>
      <c r="PE156" s="253"/>
      <c r="PF156" s="253"/>
      <c r="PG156" s="253"/>
      <c r="PH156" s="253"/>
      <c r="PI156" s="253"/>
      <c r="PJ156" s="253"/>
      <c r="PK156" s="253"/>
      <c r="PL156" s="253"/>
      <c r="PM156" s="253"/>
      <c r="PN156" s="253"/>
      <c r="PO156" s="253"/>
      <c r="PP156" s="253"/>
      <c r="PQ156" s="253"/>
      <c r="PR156" s="253"/>
      <c r="PS156" s="253"/>
      <c r="PT156" s="253"/>
      <c r="PU156" s="253"/>
      <c r="PV156" s="253"/>
      <c r="PW156" s="253"/>
      <c r="PX156" s="253"/>
      <c r="PY156" s="253"/>
      <c r="PZ156" s="253"/>
      <c r="QA156" s="253"/>
      <c r="QB156" s="253"/>
      <c r="QC156" s="253"/>
      <c r="QD156" s="253"/>
      <c r="QE156" s="253"/>
      <c r="QF156" s="253"/>
      <c r="QG156" s="253"/>
      <c r="QH156" s="253"/>
      <c r="QI156" s="253"/>
      <c r="QJ156" s="253"/>
      <c r="QK156" s="253"/>
      <c r="QL156" s="253"/>
      <c r="QM156" s="253"/>
      <c r="QN156" s="253"/>
      <c r="QO156" s="253"/>
      <c r="QP156" s="253"/>
      <c r="QQ156" s="253"/>
      <c r="QR156" s="253"/>
      <c r="QS156" s="253"/>
      <c r="QT156" s="253"/>
      <c r="QU156" s="253"/>
      <c r="QV156" s="253"/>
      <c r="QW156" s="253"/>
      <c r="QX156" s="253"/>
      <c r="QY156" s="253"/>
      <c r="QZ156" s="253"/>
      <c r="RA156" s="253"/>
      <c r="RB156" s="253"/>
      <c r="RC156" s="253"/>
      <c r="RD156" s="253"/>
      <c r="RE156" s="253"/>
      <c r="RF156" s="253"/>
      <c r="RG156" s="253"/>
      <c r="RH156" s="253"/>
      <c r="RI156" s="253"/>
      <c r="RJ156" s="253"/>
      <c r="RK156" s="253"/>
      <c r="RL156" s="253"/>
      <c r="RM156" s="253"/>
      <c r="RN156" s="253"/>
      <c r="RO156" s="253"/>
      <c r="RP156" s="253"/>
      <c r="RQ156" s="253"/>
      <c r="RR156" s="253"/>
      <c r="RS156" s="253"/>
      <c r="RT156" s="253"/>
      <c r="RU156" s="253"/>
      <c r="RV156" s="253"/>
      <c r="RW156" s="253"/>
      <c r="RX156" s="253"/>
      <c r="RY156" s="253"/>
      <c r="RZ156" s="253"/>
      <c r="SA156" s="253"/>
      <c r="SB156" s="253"/>
      <c r="SC156" s="253"/>
      <c r="SD156" s="253"/>
      <c r="SE156" s="253"/>
      <c r="SF156" s="253"/>
      <c r="SG156" s="253"/>
      <c r="SH156" s="253"/>
      <c r="SI156" s="253"/>
      <c r="SJ156" s="253"/>
      <c r="SK156" s="253"/>
      <c r="SL156" s="253"/>
      <c r="SM156" s="253"/>
      <c r="SN156" s="253"/>
      <c r="SO156" s="253"/>
      <c r="SP156" s="253"/>
      <c r="SQ156" s="253"/>
      <c r="SR156" s="253"/>
      <c r="SS156" s="253"/>
      <c r="ST156" s="253"/>
      <c r="SU156" s="253"/>
      <c r="SV156" s="253"/>
      <c r="SW156" s="253"/>
      <c r="SX156" s="253"/>
      <c r="SY156" s="253"/>
      <c r="SZ156" s="253"/>
      <c r="TA156" s="253"/>
      <c r="TB156" s="253"/>
      <c r="TC156" s="253"/>
      <c r="TD156" s="253"/>
      <c r="TE156" s="253"/>
      <c r="TF156" s="253"/>
      <c r="TG156" s="253"/>
      <c r="TH156" s="253"/>
      <c r="TI156" s="253"/>
      <c r="TJ156" s="253"/>
      <c r="TK156" s="253"/>
      <c r="TL156" s="253"/>
      <c r="TM156" s="253"/>
      <c r="TN156" s="253"/>
      <c r="TO156" s="253"/>
      <c r="TP156" s="253"/>
      <c r="TQ156" s="253"/>
      <c r="TR156" s="253"/>
      <c r="TS156" s="253"/>
      <c r="TT156" s="253"/>
      <c r="TU156" s="253"/>
      <c r="TV156" s="253"/>
      <c r="TW156" s="253"/>
      <c r="TX156" s="253"/>
      <c r="TY156" s="253"/>
      <c r="TZ156" s="253"/>
      <c r="UA156" s="253"/>
      <c r="UB156" s="253"/>
      <c r="UC156" s="253"/>
      <c r="UD156" s="253"/>
      <c r="UE156" s="253"/>
      <c r="UF156" s="253"/>
      <c r="UG156" s="253"/>
      <c r="UH156" s="253"/>
      <c r="UI156" s="253"/>
      <c r="UJ156" s="253"/>
      <c r="UK156" s="253"/>
      <c r="UL156" s="253"/>
      <c r="UM156" s="253"/>
      <c r="UN156" s="253"/>
      <c r="UO156" s="253"/>
      <c r="UP156" s="253"/>
      <c r="UQ156" s="253"/>
      <c r="UR156" s="253"/>
      <c r="US156" s="253"/>
      <c r="UT156" s="253"/>
      <c r="UU156" s="253"/>
      <c r="UV156" s="253"/>
      <c r="UW156" s="253"/>
      <c r="UX156" s="253"/>
      <c r="UY156" s="253"/>
      <c r="UZ156" s="253"/>
      <c r="VA156" s="253"/>
      <c r="VB156" s="253"/>
      <c r="VC156" s="253"/>
      <c r="VD156" s="253"/>
      <c r="VE156" s="253"/>
      <c r="VF156" s="253"/>
      <c r="VG156" s="253"/>
      <c r="VH156" s="253"/>
      <c r="VI156" s="253"/>
      <c r="VJ156" s="253"/>
      <c r="VK156" s="253"/>
      <c r="VL156" s="253"/>
      <c r="VM156" s="253"/>
      <c r="VN156" s="253"/>
      <c r="VO156" s="253"/>
      <c r="VP156" s="253"/>
      <c r="VQ156" s="253"/>
      <c r="VR156" s="253"/>
      <c r="VS156" s="253"/>
      <c r="VT156" s="253"/>
      <c r="VU156" s="253"/>
      <c r="VV156" s="253"/>
      <c r="VW156" s="253"/>
      <c r="VX156" s="253"/>
      <c r="VY156" s="253"/>
      <c r="VZ156" s="253"/>
      <c r="WA156" s="253"/>
      <c r="WB156" s="253"/>
      <c r="WC156" s="253"/>
      <c r="WD156" s="253"/>
      <c r="WE156" s="253"/>
      <c r="WF156" s="253"/>
      <c r="WG156" s="253"/>
      <c r="WH156" s="253"/>
      <c r="WI156" s="253"/>
      <c r="WJ156" s="253"/>
      <c r="WK156" s="253"/>
      <c r="WL156" s="253"/>
      <c r="WM156" s="253"/>
      <c r="WN156" s="253"/>
      <c r="WO156" s="253"/>
      <c r="WP156" s="253"/>
      <c r="WQ156" s="253"/>
      <c r="WR156" s="253"/>
      <c r="WS156" s="253"/>
      <c r="WT156" s="253"/>
      <c r="WU156" s="253"/>
      <c r="WV156" s="253"/>
      <c r="WW156" s="253"/>
      <c r="WX156" s="253"/>
      <c r="WY156" s="253"/>
      <c r="WZ156" s="253"/>
      <c r="XA156" s="253"/>
      <c r="XB156" s="253"/>
      <c r="XC156" s="253"/>
      <c r="XD156" s="253"/>
      <c r="XE156" s="253"/>
      <c r="XF156" s="253"/>
      <c r="XG156" s="253"/>
      <c r="XH156" s="253"/>
      <c r="XI156" s="253"/>
      <c r="XJ156" s="253"/>
      <c r="XK156" s="253"/>
      <c r="XL156" s="253"/>
      <c r="XM156" s="253"/>
      <c r="XN156" s="253"/>
      <c r="XO156" s="253"/>
      <c r="XP156" s="253"/>
      <c r="XQ156" s="253"/>
      <c r="XR156" s="253"/>
      <c r="XS156" s="253"/>
      <c r="XT156" s="253"/>
      <c r="XU156" s="253"/>
      <c r="XV156" s="253"/>
      <c r="XW156" s="253"/>
      <c r="XX156" s="253"/>
      <c r="XY156" s="253"/>
      <c r="XZ156" s="253"/>
      <c r="YA156" s="253"/>
      <c r="YB156" s="253"/>
      <c r="YC156" s="253"/>
      <c r="YD156" s="253"/>
      <c r="YE156" s="253"/>
      <c r="YF156" s="253"/>
      <c r="YG156" s="253"/>
      <c r="YH156" s="253"/>
      <c r="YI156" s="253"/>
      <c r="YJ156" s="253"/>
      <c r="YK156" s="253"/>
      <c r="YL156" s="253"/>
      <c r="YM156" s="253"/>
      <c r="YN156" s="253"/>
      <c r="YO156" s="253"/>
      <c r="YP156" s="253"/>
      <c r="YQ156" s="253"/>
      <c r="YR156" s="253"/>
      <c r="YS156" s="253"/>
      <c r="YT156" s="253"/>
      <c r="YU156" s="253"/>
      <c r="YV156" s="253"/>
      <c r="YW156" s="253"/>
      <c r="YX156" s="253"/>
      <c r="YY156" s="253"/>
      <c r="YZ156" s="253"/>
      <c r="ZA156" s="253"/>
      <c r="ZB156" s="253"/>
      <c r="ZC156" s="253"/>
      <c r="ZD156" s="253"/>
      <c r="ZE156" s="253"/>
      <c r="ZF156" s="253"/>
      <c r="ZG156" s="253"/>
      <c r="ZH156" s="253"/>
      <c r="ZI156" s="253"/>
      <c r="ZJ156" s="253"/>
      <c r="ZK156" s="253"/>
      <c r="ZL156" s="253"/>
      <c r="ZM156" s="253"/>
      <c r="ZN156" s="253"/>
      <c r="ZO156" s="253"/>
      <c r="ZP156" s="253"/>
      <c r="ZQ156" s="253"/>
      <c r="ZR156" s="253"/>
      <c r="ZS156" s="253"/>
      <c r="ZT156" s="253"/>
      <c r="ZU156" s="253"/>
      <c r="ZV156" s="253"/>
      <c r="ZW156" s="253"/>
      <c r="ZX156" s="253"/>
      <c r="ZY156" s="253"/>
      <c r="ZZ156" s="253"/>
      <c r="AAA156" s="253"/>
      <c r="AAB156" s="253"/>
      <c r="AAC156" s="253"/>
      <c r="AAD156" s="253"/>
      <c r="AAE156" s="253"/>
      <c r="AAF156" s="253"/>
      <c r="AAG156" s="253"/>
      <c r="AAH156" s="253"/>
      <c r="AAI156" s="253"/>
      <c r="AAJ156" s="253"/>
      <c r="AAK156" s="253"/>
      <c r="AAL156" s="253"/>
      <c r="AAM156" s="253"/>
      <c r="AAN156" s="253"/>
      <c r="AAO156" s="253"/>
      <c r="AAP156" s="253"/>
      <c r="AAQ156" s="253"/>
      <c r="AAR156" s="253"/>
      <c r="AAS156" s="253"/>
      <c r="AAT156" s="253"/>
      <c r="AAU156" s="253"/>
      <c r="AAV156" s="253"/>
      <c r="AAW156" s="253"/>
      <c r="AAX156" s="253"/>
      <c r="AAY156" s="253"/>
      <c r="AAZ156" s="253"/>
      <c r="ABA156" s="253"/>
      <c r="ABB156" s="253"/>
      <c r="ABC156" s="253"/>
      <c r="ABD156" s="253"/>
      <c r="ABE156" s="253"/>
      <c r="ABF156" s="253"/>
      <c r="ABG156" s="253"/>
      <c r="ABH156" s="253"/>
      <c r="ABI156" s="253"/>
      <c r="ABJ156" s="253"/>
      <c r="ABK156" s="253"/>
      <c r="ABL156" s="253"/>
      <c r="ABM156" s="253"/>
      <c r="ABN156" s="253"/>
      <c r="ABO156" s="253"/>
      <c r="ABP156" s="253"/>
      <c r="ABQ156" s="253"/>
      <c r="ABR156" s="253"/>
      <c r="ABS156" s="253"/>
      <c r="ABT156" s="253"/>
      <c r="ABU156" s="253"/>
      <c r="ABV156" s="253"/>
      <c r="ABW156" s="253"/>
      <c r="ABX156" s="253"/>
      <c r="ABY156" s="253"/>
      <c r="ABZ156" s="253"/>
      <c r="ACA156" s="253"/>
      <c r="ACB156" s="253"/>
      <c r="ACC156" s="253"/>
      <c r="ACD156" s="253"/>
      <c r="ACE156" s="253"/>
      <c r="ACF156" s="253"/>
      <c r="ACG156" s="253"/>
      <c r="ACH156" s="253"/>
      <c r="ACI156" s="253"/>
      <c r="ACJ156" s="253"/>
      <c r="ACK156" s="253"/>
      <c r="ACL156" s="253"/>
      <c r="ACM156" s="253"/>
      <c r="ACN156" s="253"/>
      <c r="ACO156" s="253"/>
      <c r="ACP156" s="253"/>
      <c r="ACQ156" s="253"/>
      <c r="ACR156" s="253"/>
      <c r="ACS156" s="253"/>
      <c r="ACT156" s="253"/>
      <c r="ACU156" s="253"/>
      <c r="ACV156" s="253"/>
      <c r="ACW156" s="253"/>
      <c r="ACX156" s="253"/>
      <c r="ACY156" s="253"/>
      <c r="ACZ156" s="253"/>
      <c r="ADA156" s="253"/>
      <c r="ADB156" s="253"/>
      <c r="ADC156" s="253"/>
      <c r="ADD156" s="253"/>
      <c r="ADE156" s="253"/>
      <c r="ADF156" s="253"/>
      <c r="ADG156" s="253"/>
      <c r="ADH156" s="253"/>
      <c r="ADI156" s="253"/>
      <c r="ADJ156" s="253"/>
      <c r="ADK156" s="253"/>
      <c r="ADL156" s="253"/>
      <c r="ADM156" s="253"/>
      <c r="ADN156" s="253"/>
      <c r="ADO156" s="253"/>
      <c r="ADP156" s="253"/>
      <c r="ADQ156" s="253"/>
      <c r="ADR156" s="253"/>
      <c r="ADS156" s="253"/>
      <c r="ADT156" s="253"/>
      <c r="ADU156" s="253"/>
      <c r="ADV156" s="253"/>
      <c r="ADW156" s="253"/>
      <c r="ADX156" s="253"/>
      <c r="ADY156" s="253"/>
      <c r="ADZ156" s="253"/>
      <c r="AEA156" s="253"/>
      <c r="AEB156" s="253"/>
      <c r="AEC156" s="253"/>
      <c r="AED156" s="253"/>
      <c r="AEE156" s="253"/>
      <c r="AEF156" s="253"/>
      <c r="AEG156" s="253"/>
      <c r="AEH156" s="253"/>
      <c r="AEI156" s="253"/>
      <c r="AEJ156" s="253"/>
      <c r="AEK156" s="253"/>
      <c r="AEL156" s="253"/>
      <c r="AEM156" s="253"/>
      <c r="AEN156" s="253"/>
      <c r="AEO156" s="253"/>
      <c r="AEP156" s="253"/>
      <c r="AEQ156" s="253"/>
      <c r="AER156" s="253"/>
      <c r="AES156" s="253"/>
      <c r="AET156" s="253"/>
      <c r="AEU156" s="253"/>
      <c r="AEV156" s="253"/>
      <c r="AEW156" s="253"/>
      <c r="AEX156" s="253"/>
      <c r="AEY156" s="253"/>
      <c r="AEZ156" s="253"/>
      <c r="AFA156" s="253"/>
      <c r="AFB156" s="253"/>
      <c r="AFC156" s="253"/>
      <c r="AFD156" s="253"/>
      <c r="AFE156" s="253"/>
      <c r="AFF156" s="253"/>
      <c r="AFG156" s="253"/>
      <c r="AFH156" s="253"/>
      <c r="AFI156" s="253"/>
      <c r="AFJ156" s="253"/>
      <c r="AFK156" s="253"/>
      <c r="AFL156" s="253"/>
      <c r="AFM156" s="253"/>
      <c r="AFN156" s="253"/>
      <c r="AFO156" s="253"/>
      <c r="AFP156" s="253"/>
      <c r="AFQ156" s="253"/>
      <c r="AFR156" s="253"/>
      <c r="AFS156" s="253"/>
      <c r="AFT156" s="253"/>
      <c r="AFU156" s="253"/>
      <c r="AFV156" s="253"/>
      <c r="AFW156" s="253"/>
      <c r="AFX156" s="253"/>
      <c r="AFY156" s="253"/>
      <c r="AFZ156" s="253"/>
      <c r="AGA156" s="253"/>
      <c r="AGB156" s="253"/>
      <c r="AGC156" s="253"/>
      <c r="AGD156" s="253"/>
      <c r="AGE156" s="253"/>
      <c r="AGF156" s="253"/>
      <c r="AGG156" s="253"/>
      <c r="AGH156" s="253"/>
      <c r="AGI156" s="253"/>
      <c r="AGJ156" s="253"/>
      <c r="AGK156" s="253"/>
      <c r="AGL156" s="253"/>
      <c r="AGM156" s="253"/>
      <c r="AGN156" s="253"/>
      <c r="AGO156" s="253"/>
      <c r="AGP156" s="253"/>
      <c r="AGQ156" s="253"/>
      <c r="AGR156" s="253"/>
      <c r="AGS156" s="253"/>
      <c r="AGT156" s="253"/>
      <c r="AGU156" s="253"/>
      <c r="AGV156" s="253"/>
      <c r="AGW156" s="253"/>
      <c r="AGX156" s="253"/>
      <c r="AGY156" s="253"/>
      <c r="AGZ156" s="253"/>
      <c r="AHA156" s="253"/>
      <c r="AHB156" s="253"/>
      <c r="AHC156" s="253"/>
      <c r="AHD156" s="253"/>
      <c r="AHE156" s="253"/>
      <c r="AHF156" s="253"/>
      <c r="AHG156" s="253"/>
      <c r="AHH156" s="253"/>
      <c r="AHI156" s="253"/>
      <c r="AHJ156" s="253"/>
      <c r="AHK156" s="253"/>
      <c r="AHL156" s="253"/>
      <c r="AHM156" s="253"/>
      <c r="AHN156" s="253"/>
      <c r="AHO156" s="253"/>
      <c r="AHP156" s="253"/>
      <c r="AHQ156" s="253"/>
      <c r="AHR156" s="253"/>
      <c r="AHS156" s="253"/>
      <c r="AHT156" s="253"/>
      <c r="AHU156" s="253"/>
      <c r="AHV156" s="253"/>
      <c r="AHW156" s="253"/>
      <c r="AHX156" s="253"/>
      <c r="AHY156" s="253"/>
      <c r="AHZ156" s="253"/>
      <c r="AIA156" s="253"/>
      <c r="AIB156" s="253"/>
      <c r="AIC156" s="253"/>
      <c r="AID156" s="253"/>
      <c r="AIE156" s="253"/>
      <c r="AIF156" s="253"/>
      <c r="AIG156" s="253"/>
      <c r="AIH156" s="253"/>
      <c r="AII156" s="253"/>
      <c r="AIJ156" s="253"/>
      <c r="AIK156" s="253"/>
      <c r="AIL156" s="253"/>
      <c r="AIM156" s="253"/>
      <c r="AIN156" s="253"/>
      <c r="AIO156" s="253"/>
      <c r="AIP156" s="253"/>
      <c r="AIQ156" s="253"/>
      <c r="AIR156" s="253"/>
      <c r="AIS156" s="253"/>
      <c r="AIT156" s="253"/>
      <c r="AIU156" s="253"/>
      <c r="AIV156" s="253"/>
      <c r="AIW156" s="253"/>
      <c r="AIX156" s="253"/>
      <c r="AIY156" s="253"/>
      <c r="AIZ156" s="253"/>
      <c r="AJA156" s="253"/>
      <c r="AJB156" s="253"/>
      <c r="AJC156" s="253"/>
      <c r="AJD156" s="253"/>
      <c r="AJE156" s="253"/>
      <c r="AJF156" s="253"/>
      <c r="AJG156" s="253"/>
      <c r="AJH156" s="253"/>
      <c r="AJI156" s="253"/>
      <c r="AJJ156" s="253"/>
      <c r="AJK156" s="253"/>
      <c r="AJL156" s="253"/>
      <c r="AJM156" s="253"/>
      <c r="AJN156" s="253"/>
      <c r="AJO156" s="253"/>
      <c r="AJP156" s="253"/>
      <c r="AJQ156" s="253"/>
      <c r="AJR156" s="253"/>
      <c r="AJS156" s="253"/>
      <c r="AJT156" s="253"/>
      <c r="AJU156" s="253"/>
      <c r="AJV156" s="253"/>
      <c r="AJW156" s="253"/>
      <c r="AJX156" s="253"/>
      <c r="AJY156" s="253"/>
      <c r="AJZ156" s="253"/>
      <c r="AKA156" s="253"/>
      <c r="AKB156" s="253"/>
      <c r="AKC156" s="253"/>
      <c r="AKD156" s="253"/>
      <c r="AKE156" s="253"/>
      <c r="AKF156" s="253"/>
      <c r="AKG156" s="253"/>
      <c r="AKH156" s="253"/>
      <c r="AKI156" s="253"/>
      <c r="AKJ156" s="253"/>
      <c r="AKK156" s="253"/>
      <c r="AKL156" s="253"/>
      <c r="AKM156" s="253"/>
      <c r="AKN156" s="253"/>
      <c r="AKO156" s="253"/>
      <c r="AKP156" s="253"/>
      <c r="AKQ156" s="253"/>
      <c r="AKR156" s="253"/>
      <c r="AKS156" s="253"/>
      <c r="AKT156" s="253"/>
      <c r="AKU156" s="253"/>
      <c r="AKV156" s="253"/>
      <c r="AKW156" s="253"/>
      <c r="AKX156" s="253"/>
      <c r="AKY156" s="253"/>
      <c r="AKZ156" s="253"/>
      <c r="ALA156" s="253"/>
      <c r="ALB156" s="253"/>
      <c r="ALC156" s="253"/>
      <c r="ALD156" s="253"/>
      <c r="ALE156" s="253"/>
      <c r="ALF156" s="253"/>
      <c r="ALG156" s="253"/>
      <c r="ALH156" s="253"/>
      <c r="ALI156" s="253"/>
      <c r="ALJ156" s="253"/>
      <c r="ALK156" s="253"/>
      <c r="ALL156" s="253"/>
      <c r="ALM156" s="253"/>
      <c r="ALN156" s="253"/>
      <c r="ALO156" s="253"/>
      <c r="ALP156" s="253"/>
      <c r="ALQ156" s="253"/>
      <c r="ALR156" s="253"/>
      <c r="ALS156" s="253"/>
      <c r="ALT156" s="253"/>
      <c r="ALU156" s="253"/>
      <c r="ALV156" s="253"/>
      <c r="ALW156" s="253"/>
      <c r="ALX156" s="253"/>
      <c r="ALY156" s="253"/>
      <c r="ALZ156" s="253"/>
      <c r="AMA156" s="253"/>
      <c r="AMB156" s="253"/>
      <c r="AMC156" s="253"/>
      <c r="AMD156" s="253"/>
      <c r="AME156" s="253"/>
      <c r="AMF156" s="253"/>
      <c r="AMG156" s="253"/>
      <c r="AMH156" s="253"/>
      <c r="AMI156" s="253"/>
      <c r="AMJ156" s="253"/>
    </row>
    <row r="157" spans="1:1024" s="252" customFormat="1" ht="11.25" hidden="1">
      <c r="A157" s="257"/>
      <c r="B157" s="290"/>
      <c r="C157" s="290"/>
      <c r="D157" s="291"/>
      <c r="F157" s="253"/>
      <c r="G157" s="253"/>
      <c r="H157" s="253"/>
      <c r="I157" s="253"/>
      <c r="J157" s="253"/>
      <c r="K157" s="253"/>
      <c r="L157" s="253"/>
      <c r="M157" s="253"/>
      <c r="N157" s="253"/>
      <c r="O157" s="253"/>
      <c r="P157" s="253"/>
      <c r="Q157" s="253"/>
      <c r="R157" s="253"/>
      <c r="S157" s="253"/>
      <c r="T157" s="253"/>
      <c r="U157" s="253"/>
      <c r="V157" s="253"/>
      <c r="W157" s="253"/>
      <c r="X157" s="253"/>
      <c r="Y157" s="253"/>
      <c r="Z157" s="253"/>
      <c r="AA157" s="253"/>
      <c r="AB157" s="253"/>
      <c r="AC157" s="253"/>
      <c r="AD157" s="253"/>
      <c r="AE157" s="253"/>
      <c r="AF157" s="253"/>
      <c r="AG157" s="253"/>
      <c r="AH157" s="253"/>
      <c r="AI157" s="253"/>
      <c r="AJ157" s="253"/>
      <c r="AK157" s="253"/>
      <c r="AL157" s="253"/>
      <c r="AM157" s="253"/>
      <c r="AN157" s="253"/>
      <c r="AO157" s="253"/>
      <c r="AP157" s="253"/>
      <c r="AQ157" s="253"/>
      <c r="AR157" s="253"/>
      <c r="AS157" s="253"/>
      <c r="AT157" s="253"/>
      <c r="AU157" s="253"/>
      <c r="AV157" s="253"/>
      <c r="AW157" s="253"/>
      <c r="AX157" s="253"/>
      <c r="AY157" s="253"/>
      <c r="AZ157" s="253"/>
      <c r="BA157" s="253"/>
      <c r="BB157" s="253"/>
      <c r="BC157" s="253"/>
      <c r="BD157" s="253"/>
      <c r="BE157" s="253"/>
      <c r="BF157" s="253"/>
      <c r="BG157" s="253"/>
      <c r="BH157" s="253"/>
      <c r="BI157" s="253"/>
      <c r="BJ157" s="253"/>
      <c r="BK157" s="253"/>
      <c r="BL157" s="253"/>
      <c r="BM157" s="253"/>
      <c r="BN157" s="253"/>
      <c r="BO157" s="253"/>
      <c r="BP157" s="253"/>
      <c r="BQ157" s="253"/>
      <c r="BR157" s="253"/>
      <c r="BS157" s="253"/>
      <c r="BT157" s="253"/>
      <c r="BU157" s="253"/>
      <c r="BV157" s="253"/>
      <c r="BW157" s="253"/>
      <c r="BX157" s="253"/>
      <c r="BY157" s="253"/>
      <c r="BZ157" s="253"/>
      <c r="CA157" s="253"/>
      <c r="CB157" s="253"/>
      <c r="CC157" s="253"/>
      <c r="CD157" s="253"/>
      <c r="CE157" s="253"/>
      <c r="CF157" s="253"/>
      <c r="CG157" s="253"/>
      <c r="CH157" s="253"/>
      <c r="CI157" s="253"/>
      <c r="CJ157" s="253"/>
      <c r="CK157" s="253"/>
      <c r="CL157" s="253"/>
      <c r="CM157" s="253"/>
      <c r="CN157" s="253"/>
      <c r="CO157" s="253"/>
      <c r="CP157" s="253"/>
      <c r="CQ157" s="253"/>
      <c r="CR157" s="253"/>
      <c r="CS157" s="253"/>
      <c r="CT157" s="253"/>
      <c r="CU157" s="253"/>
      <c r="CV157" s="253"/>
      <c r="CW157" s="253"/>
      <c r="CX157" s="253"/>
      <c r="CY157" s="253"/>
      <c r="CZ157" s="253"/>
      <c r="DA157" s="253"/>
      <c r="DB157" s="253"/>
      <c r="DC157" s="253"/>
      <c r="DD157" s="253"/>
      <c r="DE157" s="253"/>
      <c r="DF157" s="253"/>
      <c r="DG157" s="253"/>
      <c r="DH157" s="253"/>
      <c r="DI157" s="253"/>
      <c r="DJ157" s="253"/>
      <c r="DK157" s="253"/>
      <c r="DL157" s="253"/>
      <c r="DM157" s="253"/>
      <c r="DN157" s="253"/>
      <c r="DO157" s="253"/>
      <c r="DP157" s="253"/>
      <c r="DQ157" s="253"/>
      <c r="DR157" s="253"/>
      <c r="DS157" s="253"/>
      <c r="DT157" s="253"/>
      <c r="DU157" s="253"/>
      <c r="DV157" s="253"/>
      <c r="DW157" s="253"/>
      <c r="DX157" s="253"/>
      <c r="DY157" s="253"/>
      <c r="DZ157" s="253"/>
      <c r="EA157" s="253"/>
      <c r="EB157" s="253"/>
      <c r="EC157" s="253"/>
      <c r="ED157" s="253"/>
      <c r="EE157" s="253"/>
      <c r="EF157" s="253"/>
      <c r="EG157" s="253"/>
      <c r="EH157" s="253"/>
      <c r="EI157" s="253"/>
      <c r="EJ157" s="253"/>
      <c r="EK157" s="253"/>
      <c r="EL157" s="253"/>
      <c r="EM157" s="253"/>
      <c r="EN157" s="253"/>
      <c r="EO157" s="253"/>
      <c r="EP157" s="253"/>
      <c r="EQ157" s="253"/>
      <c r="ER157" s="253"/>
      <c r="ES157" s="253"/>
      <c r="ET157" s="253"/>
      <c r="EU157" s="253"/>
      <c r="EV157" s="253"/>
      <c r="EW157" s="253"/>
      <c r="EX157" s="253"/>
      <c r="EY157" s="253"/>
      <c r="EZ157" s="253"/>
      <c r="FA157" s="253"/>
      <c r="FB157" s="253"/>
      <c r="FC157" s="253"/>
      <c r="FD157" s="253"/>
      <c r="FE157" s="253"/>
      <c r="FF157" s="253"/>
      <c r="FG157" s="253"/>
      <c r="FH157" s="253"/>
      <c r="FI157" s="253"/>
      <c r="FJ157" s="253"/>
      <c r="FK157" s="253"/>
      <c r="FL157" s="253"/>
      <c r="FM157" s="253"/>
      <c r="FN157" s="253"/>
      <c r="FO157" s="253"/>
      <c r="FP157" s="253"/>
      <c r="FQ157" s="253"/>
      <c r="FR157" s="253"/>
      <c r="FS157" s="253"/>
      <c r="FT157" s="253"/>
      <c r="FU157" s="253"/>
      <c r="FV157" s="253"/>
      <c r="FW157" s="253"/>
      <c r="FX157" s="253"/>
      <c r="FY157" s="253"/>
      <c r="FZ157" s="253"/>
      <c r="GA157" s="253"/>
      <c r="GB157" s="253"/>
      <c r="GC157" s="253"/>
      <c r="GD157" s="253"/>
      <c r="GE157" s="253"/>
      <c r="GF157" s="253"/>
      <c r="GG157" s="253"/>
      <c r="GH157" s="253"/>
      <c r="GI157" s="253"/>
      <c r="GJ157" s="253"/>
      <c r="GK157" s="253"/>
      <c r="GL157" s="253"/>
      <c r="GM157" s="253"/>
      <c r="GN157" s="253"/>
      <c r="GO157" s="253"/>
      <c r="GP157" s="253"/>
      <c r="GQ157" s="253"/>
      <c r="GR157" s="253"/>
      <c r="GS157" s="253"/>
      <c r="GT157" s="253"/>
      <c r="GU157" s="253"/>
      <c r="GV157" s="253"/>
      <c r="GW157" s="253"/>
      <c r="GX157" s="253"/>
      <c r="GY157" s="253"/>
      <c r="GZ157" s="253"/>
      <c r="HA157" s="253"/>
      <c r="HB157" s="253"/>
      <c r="HC157" s="253"/>
      <c r="HD157" s="253"/>
      <c r="HE157" s="253"/>
      <c r="HF157" s="253"/>
      <c r="HG157" s="253"/>
      <c r="HH157" s="253"/>
      <c r="HI157" s="253"/>
      <c r="HJ157" s="253"/>
      <c r="HK157" s="253"/>
      <c r="HL157" s="253"/>
      <c r="HM157" s="253"/>
      <c r="HN157" s="253"/>
      <c r="HO157" s="253"/>
      <c r="HP157" s="253"/>
      <c r="HQ157" s="253"/>
      <c r="HR157" s="253"/>
      <c r="HS157" s="253"/>
      <c r="HT157" s="253"/>
      <c r="HU157" s="253"/>
      <c r="HV157" s="253"/>
      <c r="HW157" s="253"/>
      <c r="HX157" s="253"/>
      <c r="HY157" s="253"/>
      <c r="HZ157" s="253"/>
      <c r="IA157" s="253"/>
      <c r="IB157" s="253"/>
      <c r="IC157" s="253"/>
      <c r="ID157" s="253"/>
      <c r="IE157" s="253"/>
      <c r="IF157" s="253"/>
      <c r="IG157" s="253"/>
      <c r="IH157" s="253"/>
      <c r="II157" s="253"/>
      <c r="IJ157" s="253"/>
      <c r="IK157" s="253"/>
      <c r="IL157" s="253"/>
      <c r="IM157" s="253"/>
      <c r="IN157" s="253"/>
      <c r="IO157" s="253"/>
      <c r="IP157" s="253"/>
      <c r="IQ157" s="253"/>
      <c r="IR157" s="253"/>
      <c r="IS157" s="253"/>
      <c r="IT157" s="253"/>
      <c r="IU157" s="253"/>
      <c r="IV157" s="253"/>
      <c r="IW157" s="253"/>
      <c r="IX157" s="253"/>
      <c r="IY157" s="253"/>
      <c r="IZ157" s="253"/>
      <c r="JA157" s="253"/>
      <c r="JB157" s="253"/>
      <c r="JC157" s="253"/>
      <c r="JD157" s="253"/>
      <c r="JE157" s="253"/>
      <c r="JF157" s="253"/>
      <c r="JG157" s="253"/>
      <c r="JH157" s="253"/>
      <c r="JI157" s="253"/>
      <c r="JJ157" s="253"/>
      <c r="JK157" s="253"/>
      <c r="JL157" s="253"/>
      <c r="JM157" s="253"/>
      <c r="JN157" s="253"/>
      <c r="JO157" s="253"/>
      <c r="JP157" s="253"/>
      <c r="JQ157" s="253"/>
      <c r="JR157" s="253"/>
      <c r="JS157" s="253"/>
      <c r="JT157" s="253"/>
      <c r="JU157" s="253"/>
      <c r="JV157" s="253"/>
      <c r="JW157" s="253"/>
      <c r="JX157" s="253"/>
      <c r="JY157" s="253"/>
      <c r="JZ157" s="253"/>
      <c r="KA157" s="253"/>
      <c r="KB157" s="253"/>
      <c r="KC157" s="253"/>
      <c r="KD157" s="253"/>
      <c r="KE157" s="253"/>
      <c r="KF157" s="253"/>
      <c r="KG157" s="253"/>
      <c r="KH157" s="253"/>
      <c r="KI157" s="253"/>
      <c r="KJ157" s="253"/>
      <c r="KK157" s="253"/>
      <c r="KL157" s="253"/>
      <c r="KM157" s="253"/>
      <c r="KN157" s="253"/>
      <c r="KO157" s="253"/>
      <c r="KP157" s="253"/>
      <c r="KQ157" s="253"/>
      <c r="KR157" s="253"/>
      <c r="KS157" s="253"/>
      <c r="KT157" s="253"/>
      <c r="KU157" s="253"/>
      <c r="KV157" s="253"/>
      <c r="KW157" s="253"/>
      <c r="KX157" s="253"/>
      <c r="KY157" s="253"/>
      <c r="KZ157" s="253"/>
      <c r="LA157" s="253"/>
      <c r="LB157" s="253"/>
      <c r="LC157" s="253"/>
      <c r="LD157" s="253"/>
      <c r="LE157" s="253"/>
      <c r="LF157" s="253"/>
      <c r="LG157" s="253"/>
      <c r="LH157" s="253"/>
      <c r="LI157" s="253"/>
      <c r="LJ157" s="253"/>
      <c r="LK157" s="253"/>
      <c r="LL157" s="253"/>
      <c r="LM157" s="253"/>
      <c r="LN157" s="253"/>
      <c r="LO157" s="253"/>
      <c r="LP157" s="253"/>
      <c r="LQ157" s="253"/>
      <c r="LR157" s="253"/>
      <c r="LS157" s="253"/>
      <c r="LT157" s="253"/>
      <c r="LU157" s="253"/>
      <c r="LV157" s="253"/>
      <c r="LW157" s="253"/>
      <c r="LX157" s="253"/>
      <c r="LY157" s="253"/>
      <c r="LZ157" s="253"/>
      <c r="MA157" s="253"/>
      <c r="MB157" s="253"/>
      <c r="MC157" s="253"/>
      <c r="MD157" s="253"/>
      <c r="ME157" s="253"/>
      <c r="MF157" s="253"/>
      <c r="MG157" s="253"/>
      <c r="MH157" s="253"/>
      <c r="MI157" s="253"/>
      <c r="MJ157" s="253"/>
      <c r="MK157" s="253"/>
      <c r="ML157" s="253"/>
      <c r="MM157" s="253"/>
      <c r="MN157" s="253"/>
      <c r="MO157" s="253"/>
      <c r="MP157" s="253"/>
      <c r="MQ157" s="253"/>
      <c r="MR157" s="253"/>
      <c r="MS157" s="253"/>
      <c r="MT157" s="253"/>
      <c r="MU157" s="253"/>
      <c r="MV157" s="253"/>
      <c r="MW157" s="253"/>
      <c r="MX157" s="253"/>
      <c r="MY157" s="253"/>
      <c r="MZ157" s="253"/>
      <c r="NA157" s="253"/>
      <c r="NB157" s="253"/>
      <c r="NC157" s="253"/>
      <c r="ND157" s="253"/>
      <c r="NE157" s="253"/>
      <c r="NF157" s="253"/>
      <c r="NG157" s="253"/>
      <c r="NH157" s="253"/>
      <c r="NI157" s="253"/>
      <c r="NJ157" s="253"/>
      <c r="NK157" s="253"/>
      <c r="NL157" s="253"/>
      <c r="NM157" s="253"/>
      <c r="NN157" s="253"/>
      <c r="NO157" s="253"/>
      <c r="NP157" s="253"/>
      <c r="NQ157" s="253"/>
      <c r="NR157" s="253"/>
      <c r="NS157" s="253"/>
      <c r="NT157" s="253"/>
      <c r="NU157" s="253"/>
      <c r="NV157" s="253"/>
      <c r="NW157" s="253"/>
      <c r="NX157" s="253"/>
      <c r="NY157" s="253"/>
      <c r="NZ157" s="253"/>
      <c r="OA157" s="253"/>
      <c r="OB157" s="253"/>
      <c r="OC157" s="253"/>
      <c r="OD157" s="253"/>
      <c r="OE157" s="253"/>
      <c r="OF157" s="253"/>
      <c r="OG157" s="253"/>
      <c r="OH157" s="253"/>
      <c r="OI157" s="253"/>
      <c r="OJ157" s="253"/>
      <c r="OK157" s="253"/>
      <c r="OL157" s="253"/>
      <c r="OM157" s="253"/>
      <c r="ON157" s="253"/>
      <c r="OO157" s="253"/>
      <c r="OP157" s="253"/>
      <c r="OQ157" s="253"/>
      <c r="OR157" s="253"/>
      <c r="OS157" s="253"/>
      <c r="OT157" s="253"/>
      <c r="OU157" s="253"/>
      <c r="OV157" s="253"/>
      <c r="OW157" s="253"/>
      <c r="OX157" s="253"/>
      <c r="OY157" s="253"/>
      <c r="OZ157" s="253"/>
      <c r="PA157" s="253"/>
      <c r="PB157" s="253"/>
      <c r="PC157" s="253"/>
      <c r="PD157" s="253"/>
      <c r="PE157" s="253"/>
      <c r="PF157" s="253"/>
      <c r="PG157" s="253"/>
      <c r="PH157" s="253"/>
      <c r="PI157" s="253"/>
      <c r="PJ157" s="253"/>
      <c r="PK157" s="253"/>
      <c r="PL157" s="253"/>
      <c r="PM157" s="253"/>
      <c r="PN157" s="253"/>
      <c r="PO157" s="253"/>
      <c r="PP157" s="253"/>
      <c r="PQ157" s="253"/>
      <c r="PR157" s="253"/>
      <c r="PS157" s="253"/>
      <c r="PT157" s="253"/>
      <c r="PU157" s="253"/>
      <c r="PV157" s="253"/>
      <c r="PW157" s="253"/>
      <c r="PX157" s="253"/>
      <c r="PY157" s="253"/>
      <c r="PZ157" s="253"/>
      <c r="QA157" s="253"/>
      <c r="QB157" s="253"/>
      <c r="QC157" s="253"/>
      <c r="QD157" s="253"/>
      <c r="QE157" s="253"/>
      <c r="QF157" s="253"/>
      <c r="QG157" s="253"/>
      <c r="QH157" s="253"/>
      <c r="QI157" s="253"/>
      <c r="QJ157" s="253"/>
      <c r="QK157" s="253"/>
      <c r="QL157" s="253"/>
      <c r="QM157" s="253"/>
      <c r="QN157" s="253"/>
      <c r="QO157" s="253"/>
      <c r="QP157" s="253"/>
      <c r="QQ157" s="253"/>
      <c r="QR157" s="253"/>
      <c r="QS157" s="253"/>
      <c r="QT157" s="253"/>
      <c r="QU157" s="253"/>
      <c r="QV157" s="253"/>
      <c r="QW157" s="253"/>
      <c r="QX157" s="253"/>
      <c r="QY157" s="253"/>
      <c r="QZ157" s="253"/>
      <c r="RA157" s="253"/>
      <c r="RB157" s="253"/>
      <c r="RC157" s="253"/>
      <c r="RD157" s="253"/>
      <c r="RE157" s="253"/>
      <c r="RF157" s="253"/>
      <c r="RG157" s="253"/>
      <c r="RH157" s="253"/>
      <c r="RI157" s="253"/>
      <c r="RJ157" s="253"/>
      <c r="RK157" s="253"/>
      <c r="RL157" s="253"/>
      <c r="RM157" s="253"/>
      <c r="RN157" s="253"/>
      <c r="RO157" s="253"/>
      <c r="RP157" s="253"/>
      <c r="RQ157" s="253"/>
      <c r="RR157" s="253"/>
      <c r="RS157" s="253"/>
      <c r="RT157" s="253"/>
      <c r="RU157" s="253"/>
      <c r="RV157" s="253"/>
      <c r="RW157" s="253"/>
      <c r="RX157" s="253"/>
      <c r="RY157" s="253"/>
      <c r="RZ157" s="253"/>
      <c r="SA157" s="253"/>
      <c r="SB157" s="253"/>
      <c r="SC157" s="253"/>
      <c r="SD157" s="253"/>
      <c r="SE157" s="253"/>
      <c r="SF157" s="253"/>
      <c r="SG157" s="253"/>
      <c r="SH157" s="253"/>
      <c r="SI157" s="253"/>
      <c r="SJ157" s="253"/>
      <c r="SK157" s="253"/>
      <c r="SL157" s="253"/>
      <c r="SM157" s="253"/>
      <c r="SN157" s="253"/>
      <c r="SO157" s="253"/>
      <c r="SP157" s="253"/>
      <c r="SQ157" s="253"/>
      <c r="SR157" s="253"/>
      <c r="SS157" s="253"/>
      <c r="ST157" s="253"/>
      <c r="SU157" s="253"/>
      <c r="SV157" s="253"/>
      <c r="SW157" s="253"/>
      <c r="SX157" s="253"/>
      <c r="SY157" s="253"/>
      <c r="SZ157" s="253"/>
      <c r="TA157" s="253"/>
      <c r="TB157" s="253"/>
      <c r="TC157" s="253"/>
      <c r="TD157" s="253"/>
      <c r="TE157" s="253"/>
      <c r="TF157" s="253"/>
      <c r="TG157" s="253"/>
      <c r="TH157" s="253"/>
      <c r="TI157" s="253"/>
      <c r="TJ157" s="253"/>
      <c r="TK157" s="253"/>
      <c r="TL157" s="253"/>
      <c r="TM157" s="253"/>
      <c r="TN157" s="253"/>
      <c r="TO157" s="253"/>
      <c r="TP157" s="253"/>
      <c r="TQ157" s="253"/>
      <c r="TR157" s="253"/>
      <c r="TS157" s="253"/>
      <c r="TT157" s="253"/>
      <c r="TU157" s="253"/>
      <c r="TV157" s="253"/>
      <c r="TW157" s="253"/>
      <c r="TX157" s="253"/>
      <c r="TY157" s="253"/>
      <c r="TZ157" s="253"/>
      <c r="UA157" s="253"/>
      <c r="UB157" s="253"/>
      <c r="UC157" s="253"/>
      <c r="UD157" s="253"/>
      <c r="UE157" s="253"/>
      <c r="UF157" s="253"/>
      <c r="UG157" s="253"/>
      <c r="UH157" s="253"/>
      <c r="UI157" s="253"/>
      <c r="UJ157" s="253"/>
      <c r="UK157" s="253"/>
      <c r="UL157" s="253"/>
      <c r="UM157" s="253"/>
      <c r="UN157" s="253"/>
      <c r="UO157" s="253"/>
      <c r="UP157" s="253"/>
      <c r="UQ157" s="253"/>
      <c r="UR157" s="253"/>
      <c r="US157" s="253"/>
      <c r="UT157" s="253"/>
      <c r="UU157" s="253"/>
      <c r="UV157" s="253"/>
      <c r="UW157" s="253"/>
      <c r="UX157" s="253"/>
      <c r="UY157" s="253"/>
      <c r="UZ157" s="253"/>
      <c r="VA157" s="253"/>
      <c r="VB157" s="253"/>
      <c r="VC157" s="253"/>
      <c r="VD157" s="253"/>
      <c r="VE157" s="253"/>
      <c r="VF157" s="253"/>
      <c r="VG157" s="253"/>
      <c r="VH157" s="253"/>
      <c r="VI157" s="253"/>
      <c r="VJ157" s="253"/>
      <c r="VK157" s="253"/>
      <c r="VL157" s="253"/>
      <c r="VM157" s="253"/>
      <c r="VN157" s="253"/>
      <c r="VO157" s="253"/>
      <c r="VP157" s="253"/>
      <c r="VQ157" s="253"/>
      <c r="VR157" s="253"/>
      <c r="VS157" s="253"/>
      <c r="VT157" s="253"/>
      <c r="VU157" s="253"/>
      <c r="VV157" s="253"/>
      <c r="VW157" s="253"/>
      <c r="VX157" s="253"/>
      <c r="VY157" s="253"/>
      <c r="VZ157" s="253"/>
      <c r="WA157" s="253"/>
      <c r="WB157" s="253"/>
      <c r="WC157" s="253"/>
      <c r="WD157" s="253"/>
      <c r="WE157" s="253"/>
      <c r="WF157" s="253"/>
      <c r="WG157" s="253"/>
      <c r="WH157" s="253"/>
      <c r="WI157" s="253"/>
      <c r="WJ157" s="253"/>
      <c r="WK157" s="253"/>
      <c r="WL157" s="253"/>
      <c r="WM157" s="253"/>
      <c r="WN157" s="253"/>
      <c r="WO157" s="253"/>
      <c r="WP157" s="253"/>
      <c r="WQ157" s="253"/>
      <c r="WR157" s="253"/>
      <c r="WS157" s="253"/>
      <c r="WT157" s="253"/>
      <c r="WU157" s="253"/>
      <c r="WV157" s="253"/>
      <c r="WW157" s="253"/>
      <c r="WX157" s="253"/>
      <c r="WY157" s="253"/>
      <c r="WZ157" s="253"/>
      <c r="XA157" s="253"/>
      <c r="XB157" s="253"/>
      <c r="XC157" s="253"/>
      <c r="XD157" s="253"/>
      <c r="XE157" s="253"/>
      <c r="XF157" s="253"/>
      <c r="XG157" s="253"/>
      <c r="XH157" s="253"/>
      <c r="XI157" s="253"/>
      <c r="XJ157" s="253"/>
      <c r="XK157" s="253"/>
      <c r="XL157" s="253"/>
      <c r="XM157" s="253"/>
      <c r="XN157" s="253"/>
      <c r="XO157" s="253"/>
      <c r="XP157" s="253"/>
      <c r="XQ157" s="253"/>
      <c r="XR157" s="253"/>
      <c r="XS157" s="253"/>
      <c r="XT157" s="253"/>
      <c r="XU157" s="253"/>
      <c r="XV157" s="253"/>
      <c r="XW157" s="253"/>
      <c r="XX157" s="253"/>
      <c r="XY157" s="253"/>
      <c r="XZ157" s="253"/>
      <c r="YA157" s="253"/>
      <c r="YB157" s="253"/>
      <c r="YC157" s="253"/>
      <c r="YD157" s="253"/>
      <c r="YE157" s="253"/>
      <c r="YF157" s="253"/>
      <c r="YG157" s="253"/>
      <c r="YH157" s="253"/>
      <c r="YI157" s="253"/>
      <c r="YJ157" s="253"/>
      <c r="YK157" s="253"/>
      <c r="YL157" s="253"/>
      <c r="YM157" s="253"/>
      <c r="YN157" s="253"/>
      <c r="YO157" s="253"/>
      <c r="YP157" s="253"/>
      <c r="YQ157" s="253"/>
      <c r="YR157" s="253"/>
      <c r="YS157" s="253"/>
      <c r="YT157" s="253"/>
      <c r="YU157" s="253"/>
      <c r="YV157" s="253"/>
      <c r="YW157" s="253"/>
      <c r="YX157" s="253"/>
      <c r="YY157" s="253"/>
      <c r="YZ157" s="253"/>
      <c r="ZA157" s="253"/>
      <c r="ZB157" s="253"/>
      <c r="ZC157" s="253"/>
      <c r="ZD157" s="253"/>
      <c r="ZE157" s="253"/>
      <c r="ZF157" s="253"/>
      <c r="ZG157" s="253"/>
      <c r="ZH157" s="253"/>
      <c r="ZI157" s="253"/>
      <c r="ZJ157" s="253"/>
      <c r="ZK157" s="253"/>
      <c r="ZL157" s="253"/>
      <c r="ZM157" s="253"/>
      <c r="ZN157" s="253"/>
      <c r="ZO157" s="253"/>
      <c r="ZP157" s="253"/>
      <c r="ZQ157" s="253"/>
      <c r="ZR157" s="253"/>
      <c r="ZS157" s="253"/>
      <c r="ZT157" s="253"/>
      <c r="ZU157" s="253"/>
      <c r="ZV157" s="253"/>
      <c r="ZW157" s="253"/>
      <c r="ZX157" s="253"/>
      <c r="ZY157" s="253"/>
      <c r="ZZ157" s="253"/>
      <c r="AAA157" s="253"/>
      <c r="AAB157" s="253"/>
      <c r="AAC157" s="253"/>
      <c r="AAD157" s="253"/>
      <c r="AAE157" s="253"/>
      <c r="AAF157" s="253"/>
      <c r="AAG157" s="253"/>
      <c r="AAH157" s="253"/>
      <c r="AAI157" s="253"/>
      <c r="AAJ157" s="253"/>
      <c r="AAK157" s="253"/>
      <c r="AAL157" s="253"/>
      <c r="AAM157" s="253"/>
      <c r="AAN157" s="253"/>
      <c r="AAO157" s="253"/>
      <c r="AAP157" s="253"/>
      <c r="AAQ157" s="253"/>
      <c r="AAR157" s="253"/>
      <c r="AAS157" s="253"/>
      <c r="AAT157" s="253"/>
      <c r="AAU157" s="253"/>
      <c r="AAV157" s="253"/>
      <c r="AAW157" s="253"/>
      <c r="AAX157" s="253"/>
      <c r="AAY157" s="253"/>
      <c r="AAZ157" s="253"/>
      <c r="ABA157" s="253"/>
      <c r="ABB157" s="253"/>
      <c r="ABC157" s="253"/>
      <c r="ABD157" s="253"/>
      <c r="ABE157" s="253"/>
      <c r="ABF157" s="253"/>
      <c r="ABG157" s="253"/>
      <c r="ABH157" s="253"/>
      <c r="ABI157" s="253"/>
      <c r="ABJ157" s="253"/>
      <c r="ABK157" s="253"/>
      <c r="ABL157" s="253"/>
      <c r="ABM157" s="253"/>
      <c r="ABN157" s="253"/>
      <c r="ABO157" s="253"/>
      <c r="ABP157" s="253"/>
      <c r="ABQ157" s="253"/>
      <c r="ABR157" s="253"/>
      <c r="ABS157" s="253"/>
      <c r="ABT157" s="253"/>
      <c r="ABU157" s="253"/>
      <c r="ABV157" s="253"/>
      <c r="ABW157" s="253"/>
      <c r="ABX157" s="253"/>
      <c r="ABY157" s="253"/>
      <c r="ABZ157" s="253"/>
      <c r="ACA157" s="253"/>
      <c r="ACB157" s="253"/>
      <c r="ACC157" s="253"/>
      <c r="ACD157" s="253"/>
      <c r="ACE157" s="253"/>
      <c r="ACF157" s="253"/>
      <c r="ACG157" s="253"/>
      <c r="ACH157" s="253"/>
      <c r="ACI157" s="253"/>
      <c r="ACJ157" s="253"/>
      <c r="ACK157" s="253"/>
      <c r="ACL157" s="253"/>
      <c r="ACM157" s="253"/>
      <c r="ACN157" s="253"/>
      <c r="ACO157" s="253"/>
      <c r="ACP157" s="253"/>
      <c r="ACQ157" s="253"/>
      <c r="ACR157" s="253"/>
      <c r="ACS157" s="253"/>
      <c r="ACT157" s="253"/>
      <c r="ACU157" s="253"/>
      <c r="ACV157" s="253"/>
      <c r="ACW157" s="253"/>
      <c r="ACX157" s="253"/>
      <c r="ACY157" s="253"/>
      <c r="ACZ157" s="253"/>
      <c r="ADA157" s="253"/>
      <c r="ADB157" s="253"/>
      <c r="ADC157" s="253"/>
      <c r="ADD157" s="253"/>
      <c r="ADE157" s="253"/>
      <c r="ADF157" s="253"/>
      <c r="ADG157" s="253"/>
      <c r="ADH157" s="253"/>
      <c r="ADI157" s="253"/>
      <c r="ADJ157" s="253"/>
      <c r="ADK157" s="253"/>
      <c r="ADL157" s="253"/>
      <c r="ADM157" s="253"/>
      <c r="ADN157" s="253"/>
      <c r="ADO157" s="253"/>
      <c r="ADP157" s="253"/>
      <c r="ADQ157" s="253"/>
      <c r="ADR157" s="253"/>
      <c r="ADS157" s="253"/>
      <c r="ADT157" s="253"/>
      <c r="ADU157" s="253"/>
      <c r="ADV157" s="253"/>
      <c r="ADW157" s="253"/>
      <c r="ADX157" s="253"/>
      <c r="ADY157" s="253"/>
      <c r="ADZ157" s="253"/>
      <c r="AEA157" s="253"/>
      <c r="AEB157" s="253"/>
      <c r="AEC157" s="253"/>
      <c r="AED157" s="253"/>
      <c r="AEE157" s="253"/>
      <c r="AEF157" s="253"/>
      <c r="AEG157" s="253"/>
      <c r="AEH157" s="253"/>
      <c r="AEI157" s="253"/>
      <c r="AEJ157" s="253"/>
      <c r="AEK157" s="253"/>
      <c r="AEL157" s="253"/>
      <c r="AEM157" s="253"/>
      <c r="AEN157" s="253"/>
      <c r="AEO157" s="253"/>
      <c r="AEP157" s="253"/>
      <c r="AEQ157" s="253"/>
      <c r="AER157" s="253"/>
      <c r="AES157" s="253"/>
      <c r="AET157" s="253"/>
      <c r="AEU157" s="253"/>
      <c r="AEV157" s="253"/>
      <c r="AEW157" s="253"/>
      <c r="AEX157" s="253"/>
      <c r="AEY157" s="253"/>
      <c r="AEZ157" s="253"/>
      <c r="AFA157" s="253"/>
      <c r="AFB157" s="253"/>
      <c r="AFC157" s="253"/>
      <c r="AFD157" s="253"/>
      <c r="AFE157" s="253"/>
      <c r="AFF157" s="253"/>
      <c r="AFG157" s="253"/>
      <c r="AFH157" s="253"/>
      <c r="AFI157" s="253"/>
      <c r="AFJ157" s="253"/>
      <c r="AFK157" s="253"/>
      <c r="AFL157" s="253"/>
      <c r="AFM157" s="253"/>
      <c r="AFN157" s="253"/>
      <c r="AFO157" s="253"/>
      <c r="AFP157" s="253"/>
      <c r="AFQ157" s="253"/>
      <c r="AFR157" s="253"/>
      <c r="AFS157" s="253"/>
      <c r="AFT157" s="253"/>
      <c r="AFU157" s="253"/>
      <c r="AFV157" s="253"/>
      <c r="AFW157" s="253"/>
      <c r="AFX157" s="253"/>
      <c r="AFY157" s="253"/>
      <c r="AFZ157" s="253"/>
      <c r="AGA157" s="253"/>
      <c r="AGB157" s="253"/>
      <c r="AGC157" s="253"/>
      <c r="AGD157" s="253"/>
      <c r="AGE157" s="253"/>
      <c r="AGF157" s="253"/>
      <c r="AGG157" s="253"/>
      <c r="AGH157" s="253"/>
      <c r="AGI157" s="253"/>
      <c r="AGJ157" s="253"/>
      <c r="AGK157" s="253"/>
      <c r="AGL157" s="253"/>
      <c r="AGM157" s="253"/>
      <c r="AGN157" s="253"/>
      <c r="AGO157" s="253"/>
      <c r="AGP157" s="253"/>
      <c r="AGQ157" s="253"/>
      <c r="AGR157" s="253"/>
      <c r="AGS157" s="253"/>
      <c r="AGT157" s="253"/>
      <c r="AGU157" s="253"/>
      <c r="AGV157" s="253"/>
      <c r="AGW157" s="253"/>
      <c r="AGX157" s="253"/>
      <c r="AGY157" s="253"/>
      <c r="AGZ157" s="253"/>
      <c r="AHA157" s="253"/>
      <c r="AHB157" s="253"/>
      <c r="AHC157" s="253"/>
      <c r="AHD157" s="253"/>
      <c r="AHE157" s="253"/>
      <c r="AHF157" s="253"/>
      <c r="AHG157" s="253"/>
      <c r="AHH157" s="253"/>
      <c r="AHI157" s="253"/>
      <c r="AHJ157" s="253"/>
      <c r="AHK157" s="253"/>
      <c r="AHL157" s="253"/>
      <c r="AHM157" s="253"/>
      <c r="AHN157" s="253"/>
      <c r="AHO157" s="253"/>
      <c r="AHP157" s="253"/>
      <c r="AHQ157" s="253"/>
      <c r="AHR157" s="253"/>
      <c r="AHS157" s="253"/>
      <c r="AHT157" s="253"/>
      <c r="AHU157" s="253"/>
      <c r="AHV157" s="253"/>
      <c r="AHW157" s="253"/>
      <c r="AHX157" s="253"/>
      <c r="AHY157" s="253"/>
      <c r="AHZ157" s="253"/>
      <c r="AIA157" s="253"/>
      <c r="AIB157" s="253"/>
      <c r="AIC157" s="253"/>
      <c r="AID157" s="253"/>
      <c r="AIE157" s="253"/>
      <c r="AIF157" s="253"/>
      <c r="AIG157" s="253"/>
      <c r="AIH157" s="253"/>
      <c r="AII157" s="253"/>
      <c r="AIJ157" s="253"/>
      <c r="AIK157" s="253"/>
      <c r="AIL157" s="253"/>
      <c r="AIM157" s="253"/>
      <c r="AIN157" s="253"/>
      <c r="AIO157" s="253"/>
      <c r="AIP157" s="253"/>
      <c r="AIQ157" s="253"/>
      <c r="AIR157" s="253"/>
      <c r="AIS157" s="253"/>
      <c r="AIT157" s="253"/>
      <c r="AIU157" s="253"/>
      <c r="AIV157" s="253"/>
      <c r="AIW157" s="253"/>
      <c r="AIX157" s="253"/>
      <c r="AIY157" s="253"/>
      <c r="AIZ157" s="253"/>
      <c r="AJA157" s="253"/>
      <c r="AJB157" s="253"/>
      <c r="AJC157" s="253"/>
      <c r="AJD157" s="253"/>
      <c r="AJE157" s="253"/>
      <c r="AJF157" s="253"/>
      <c r="AJG157" s="253"/>
      <c r="AJH157" s="253"/>
      <c r="AJI157" s="253"/>
      <c r="AJJ157" s="253"/>
      <c r="AJK157" s="253"/>
      <c r="AJL157" s="253"/>
      <c r="AJM157" s="253"/>
      <c r="AJN157" s="253"/>
      <c r="AJO157" s="253"/>
      <c r="AJP157" s="253"/>
      <c r="AJQ157" s="253"/>
      <c r="AJR157" s="253"/>
      <c r="AJS157" s="253"/>
      <c r="AJT157" s="253"/>
      <c r="AJU157" s="253"/>
      <c r="AJV157" s="253"/>
      <c r="AJW157" s="253"/>
      <c r="AJX157" s="253"/>
      <c r="AJY157" s="253"/>
      <c r="AJZ157" s="253"/>
      <c r="AKA157" s="253"/>
      <c r="AKB157" s="253"/>
      <c r="AKC157" s="253"/>
      <c r="AKD157" s="253"/>
      <c r="AKE157" s="253"/>
      <c r="AKF157" s="253"/>
      <c r="AKG157" s="253"/>
      <c r="AKH157" s="253"/>
      <c r="AKI157" s="253"/>
      <c r="AKJ157" s="253"/>
      <c r="AKK157" s="253"/>
      <c r="AKL157" s="253"/>
      <c r="AKM157" s="253"/>
      <c r="AKN157" s="253"/>
      <c r="AKO157" s="253"/>
      <c r="AKP157" s="253"/>
      <c r="AKQ157" s="253"/>
      <c r="AKR157" s="253"/>
      <c r="AKS157" s="253"/>
      <c r="AKT157" s="253"/>
      <c r="AKU157" s="253"/>
      <c r="AKV157" s="253"/>
      <c r="AKW157" s="253"/>
      <c r="AKX157" s="253"/>
      <c r="AKY157" s="253"/>
      <c r="AKZ157" s="253"/>
      <c r="ALA157" s="253"/>
      <c r="ALB157" s="253"/>
      <c r="ALC157" s="253"/>
      <c r="ALD157" s="253"/>
      <c r="ALE157" s="253"/>
      <c r="ALF157" s="253"/>
      <c r="ALG157" s="253"/>
      <c r="ALH157" s="253"/>
      <c r="ALI157" s="253"/>
      <c r="ALJ157" s="253"/>
      <c r="ALK157" s="253"/>
      <c r="ALL157" s="253"/>
      <c r="ALM157" s="253"/>
      <c r="ALN157" s="253"/>
      <c r="ALO157" s="253"/>
      <c r="ALP157" s="253"/>
      <c r="ALQ157" s="253"/>
      <c r="ALR157" s="253"/>
      <c r="ALS157" s="253"/>
      <c r="ALT157" s="253"/>
      <c r="ALU157" s="253"/>
      <c r="ALV157" s="253"/>
      <c r="ALW157" s="253"/>
      <c r="ALX157" s="253"/>
      <c r="ALY157" s="253"/>
      <c r="ALZ157" s="253"/>
      <c r="AMA157" s="253"/>
      <c r="AMB157" s="253"/>
      <c r="AMC157" s="253"/>
      <c r="AMD157" s="253"/>
      <c r="AME157" s="253"/>
      <c r="AMF157" s="253"/>
      <c r="AMG157" s="253"/>
      <c r="AMH157" s="253"/>
      <c r="AMI157" s="253"/>
      <c r="AMJ157" s="253"/>
    </row>
    <row r="158" spans="1:1024" s="252" customFormat="1" ht="11.25" hidden="1">
      <c r="A158" s="257"/>
      <c r="B158" s="290"/>
      <c r="C158" s="290"/>
      <c r="D158" s="291"/>
      <c r="F158" s="253"/>
      <c r="G158" s="253"/>
      <c r="H158" s="253"/>
      <c r="I158" s="253"/>
      <c r="J158" s="253"/>
      <c r="K158" s="253"/>
      <c r="L158" s="253"/>
      <c r="M158" s="253"/>
      <c r="N158" s="253"/>
      <c r="O158" s="253"/>
      <c r="P158" s="253"/>
      <c r="Q158" s="253"/>
      <c r="R158" s="253"/>
      <c r="S158" s="253"/>
      <c r="T158" s="253"/>
      <c r="U158" s="253"/>
      <c r="V158" s="253"/>
      <c r="W158" s="253"/>
      <c r="X158" s="253"/>
      <c r="Y158" s="253"/>
      <c r="Z158" s="253"/>
      <c r="AA158" s="253"/>
      <c r="AB158" s="253"/>
      <c r="AC158" s="253"/>
      <c r="AD158" s="253"/>
      <c r="AE158" s="253"/>
      <c r="AF158" s="253"/>
      <c r="AG158" s="253"/>
      <c r="AH158" s="253"/>
      <c r="AI158" s="253"/>
      <c r="AJ158" s="253"/>
      <c r="AK158" s="253"/>
      <c r="AL158" s="253"/>
      <c r="AM158" s="253"/>
      <c r="AN158" s="253"/>
      <c r="AO158" s="253"/>
      <c r="AP158" s="253"/>
      <c r="AQ158" s="253"/>
      <c r="AR158" s="253"/>
      <c r="AS158" s="253"/>
      <c r="AT158" s="253"/>
      <c r="AU158" s="253"/>
      <c r="AV158" s="253"/>
      <c r="AW158" s="253"/>
      <c r="AX158" s="253"/>
      <c r="AY158" s="253"/>
      <c r="AZ158" s="253"/>
      <c r="BA158" s="253"/>
      <c r="BB158" s="253"/>
      <c r="BC158" s="253"/>
      <c r="BD158" s="253"/>
      <c r="BE158" s="253"/>
      <c r="BF158" s="253"/>
      <c r="BG158" s="253"/>
      <c r="BH158" s="253"/>
      <c r="BI158" s="253"/>
      <c r="BJ158" s="253"/>
      <c r="BK158" s="253"/>
      <c r="BL158" s="253"/>
      <c r="BM158" s="253"/>
      <c r="BN158" s="253"/>
      <c r="BO158" s="253"/>
      <c r="BP158" s="253"/>
      <c r="BQ158" s="253"/>
      <c r="BR158" s="253"/>
      <c r="BS158" s="253"/>
      <c r="BT158" s="253"/>
      <c r="BU158" s="253"/>
      <c r="BV158" s="253"/>
      <c r="BW158" s="253"/>
      <c r="BX158" s="253"/>
      <c r="BY158" s="253"/>
      <c r="BZ158" s="253"/>
      <c r="CA158" s="253"/>
      <c r="CB158" s="253"/>
      <c r="CC158" s="253"/>
      <c r="CD158" s="253"/>
      <c r="CE158" s="253"/>
      <c r="CF158" s="253"/>
      <c r="CG158" s="253"/>
      <c r="CH158" s="253"/>
      <c r="CI158" s="253"/>
      <c r="CJ158" s="253"/>
      <c r="CK158" s="253"/>
      <c r="CL158" s="253"/>
      <c r="CM158" s="253"/>
      <c r="CN158" s="253"/>
      <c r="CO158" s="253"/>
      <c r="CP158" s="253"/>
      <c r="CQ158" s="253"/>
      <c r="CR158" s="253"/>
      <c r="CS158" s="253"/>
      <c r="CT158" s="253"/>
      <c r="CU158" s="253"/>
      <c r="CV158" s="253"/>
      <c r="CW158" s="253"/>
      <c r="CX158" s="253"/>
      <c r="CY158" s="253"/>
      <c r="CZ158" s="253"/>
      <c r="DA158" s="253"/>
      <c r="DB158" s="253"/>
      <c r="DC158" s="253"/>
      <c r="DD158" s="253"/>
      <c r="DE158" s="253"/>
      <c r="DF158" s="253"/>
      <c r="DG158" s="253"/>
      <c r="DH158" s="253"/>
      <c r="DI158" s="253"/>
      <c r="DJ158" s="253"/>
      <c r="DK158" s="253"/>
      <c r="DL158" s="253"/>
      <c r="DM158" s="253"/>
      <c r="DN158" s="253"/>
      <c r="DO158" s="253"/>
      <c r="DP158" s="253"/>
      <c r="DQ158" s="253"/>
      <c r="DR158" s="253"/>
      <c r="DS158" s="253"/>
      <c r="DT158" s="253"/>
      <c r="DU158" s="253"/>
      <c r="DV158" s="253"/>
      <c r="DW158" s="253"/>
      <c r="DX158" s="253"/>
      <c r="DY158" s="253"/>
      <c r="DZ158" s="253"/>
      <c r="EA158" s="253"/>
      <c r="EB158" s="253"/>
      <c r="EC158" s="253"/>
      <c r="ED158" s="253"/>
      <c r="EE158" s="253"/>
      <c r="EF158" s="253"/>
      <c r="EG158" s="253"/>
      <c r="EH158" s="253"/>
      <c r="EI158" s="253"/>
      <c r="EJ158" s="253"/>
      <c r="EK158" s="253"/>
      <c r="EL158" s="253"/>
      <c r="EM158" s="253"/>
      <c r="EN158" s="253"/>
      <c r="EO158" s="253"/>
      <c r="EP158" s="253"/>
      <c r="EQ158" s="253"/>
      <c r="ER158" s="253"/>
      <c r="ES158" s="253"/>
      <c r="ET158" s="253"/>
      <c r="EU158" s="253"/>
      <c r="EV158" s="253"/>
      <c r="EW158" s="253"/>
      <c r="EX158" s="253"/>
      <c r="EY158" s="253"/>
      <c r="EZ158" s="253"/>
      <c r="FA158" s="253"/>
      <c r="FB158" s="253"/>
      <c r="FC158" s="253"/>
      <c r="FD158" s="253"/>
      <c r="FE158" s="253"/>
      <c r="FF158" s="253"/>
      <c r="FG158" s="253"/>
      <c r="FH158" s="253"/>
      <c r="FI158" s="253"/>
      <c r="FJ158" s="253"/>
      <c r="FK158" s="253"/>
      <c r="FL158" s="253"/>
      <c r="FM158" s="253"/>
      <c r="FN158" s="253"/>
      <c r="FO158" s="253"/>
      <c r="FP158" s="253"/>
      <c r="FQ158" s="253"/>
      <c r="FR158" s="253"/>
      <c r="FS158" s="253"/>
      <c r="FT158" s="253"/>
      <c r="FU158" s="253"/>
      <c r="FV158" s="253"/>
      <c r="FW158" s="253"/>
      <c r="FX158" s="253"/>
      <c r="FY158" s="253"/>
      <c r="FZ158" s="253"/>
      <c r="GA158" s="253"/>
      <c r="GB158" s="253"/>
      <c r="GC158" s="253"/>
      <c r="GD158" s="253"/>
      <c r="GE158" s="253"/>
      <c r="GF158" s="253"/>
      <c r="GG158" s="253"/>
      <c r="GH158" s="253"/>
      <c r="GI158" s="253"/>
      <c r="GJ158" s="253"/>
      <c r="GK158" s="253"/>
      <c r="GL158" s="253"/>
      <c r="GM158" s="253"/>
      <c r="GN158" s="253"/>
      <c r="GO158" s="253"/>
      <c r="GP158" s="253"/>
      <c r="GQ158" s="253"/>
      <c r="GR158" s="253"/>
      <c r="GS158" s="253"/>
      <c r="GT158" s="253"/>
      <c r="GU158" s="253"/>
      <c r="GV158" s="253"/>
      <c r="GW158" s="253"/>
      <c r="GX158" s="253"/>
      <c r="GY158" s="253"/>
      <c r="GZ158" s="253"/>
      <c r="HA158" s="253"/>
      <c r="HB158" s="253"/>
      <c r="HC158" s="253"/>
      <c r="HD158" s="253"/>
      <c r="HE158" s="253"/>
      <c r="HF158" s="253"/>
      <c r="HG158" s="253"/>
      <c r="HH158" s="253"/>
      <c r="HI158" s="253"/>
      <c r="HJ158" s="253"/>
      <c r="HK158" s="253"/>
      <c r="HL158" s="253"/>
      <c r="HM158" s="253"/>
      <c r="HN158" s="253"/>
      <c r="HO158" s="253"/>
      <c r="HP158" s="253"/>
      <c r="HQ158" s="253"/>
      <c r="HR158" s="253"/>
      <c r="HS158" s="253"/>
      <c r="HT158" s="253"/>
      <c r="HU158" s="253"/>
      <c r="HV158" s="253"/>
      <c r="HW158" s="253"/>
      <c r="HX158" s="253"/>
      <c r="HY158" s="253"/>
      <c r="HZ158" s="253"/>
      <c r="IA158" s="253"/>
      <c r="IB158" s="253"/>
      <c r="IC158" s="253"/>
      <c r="ID158" s="253"/>
      <c r="IE158" s="253"/>
      <c r="IF158" s="253"/>
      <c r="IG158" s="253"/>
      <c r="IH158" s="253"/>
      <c r="II158" s="253"/>
      <c r="IJ158" s="253"/>
      <c r="IK158" s="253"/>
      <c r="IL158" s="253"/>
      <c r="IM158" s="253"/>
      <c r="IN158" s="253"/>
      <c r="IO158" s="253"/>
      <c r="IP158" s="253"/>
      <c r="IQ158" s="253"/>
      <c r="IR158" s="253"/>
      <c r="IS158" s="253"/>
      <c r="IT158" s="253"/>
      <c r="IU158" s="253"/>
      <c r="IV158" s="253"/>
      <c r="IW158" s="253"/>
      <c r="IX158" s="253"/>
      <c r="IY158" s="253"/>
      <c r="IZ158" s="253"/>
      <c r="JA158" s="253"/>
      <c r="JB158" s="253"/>
      <c r="JC158" s="253"/>
      <c r="JD158" s="253"/>
      <c r="JE158" s="253"/>
      <c r="JF158" s="253"/>
      <c r="JG158" s="253"/>
      <c r="JH158" s="253"/>
      <c r="JI158" s="253"/>
      <c r="JJ158" s="253"/>
      <c r="JK158" s="253"/>
      <c r="JL158" s="253"/>
      <c r="JM158" s="253"/>
      <c r="JN158" s="253"/>
      <c r="JO158" s="253"/>
      <c r="JP158" s="253"/>
      <c r="JQ158" s="253"/>
      <c r="JR158" s="253"/>
      <c r="JS158" s="253"/>
      <c r="JT158" s="253"/>
      <c r="JU158" s="253"/>
      <c r="JV158" s="253"/>
      <c r="JW158" s="253"/>
      <c r="JX158" s="253"/>
      <c r="JY158" s="253"/>
      <c r="JZ158" s="253"/>
      <c r="KA158" s="253"/>
      <c r="KB158" s="253"/>
      <c r="KC158" s="253"/>
      <c r="KD158" s="253"/>
      <c r="KE158" s="253"/>
      <c r="KF158" s="253"/>
      <c r="KG158" s="253"/>
      <c r="KH158" s="253"/>
      <c r="KI158" s="253"/>
      <c r="KJ158" s="253"/>
      <c r="KK158" s="253"/>
      <c r="KL158" s="253"/>
      <c r="KM158" s="253"/>
      <c r="KN158" s="253"/>
      <c r="KO158" s="253"/>
      <c r="KP158" s="253"/>
      <c r="KQ158" s="253"/>
      <c r="KR158" s="253"/>
      <c r="KS158" s="253"/>
      <c r="KT158" s="253"/>
      <c r="KU158" s="253"/>
      <c r="KV158" s="253"/>
      <c r="KW158" s="253"/>
      <c r="KX158" s="253"/>
      <c r="KY158" s="253"/>
      <c r="KZ158" s="253"/>
      <c r="LA158" s="253"/>
      <c r="LB158" s="253"/>
      <c r="LC158" s="253"/>
      <c r="LD158" s="253"/>
      <c r="LE158" s="253"/>
      <c r="LF158" s="253"/>
      <c r="LG158" s="253"/>
      <c r="LH158" s="253"/>
      <c r="LI158" s="253"/>
      <c r="LJ158" s="253"/>
      <c r="LK158" s="253"/>
      <c r="LL158" s="253"/>
      <c r="LM158" s="253"/>
      <c r="LN158" s="253"/>
      <c r="LO158" s="253"/>
      <c r="LP158" s="253"/>
      <c r="LQ158" s="253"/>
      <c r="LR158" s="253"/>
      <c r="LS158" s="253"/>
      <c r="LT158" s="253"/>
      <c r="LU158" s="253"/>
      <c r="LV158" s="253"/>
      <c r="LW158" s="253"/>
      <c r="LX158" s="253"/>
      <c r="LY158" s="253"/>
      <c r="LZ158" s="253"/>
      <c r="MA158" s="253"/>
      <c r="MB158" s="253"/>
      <c r="MC158" s="253"/>
      <c r="MD158" s="253"/>
      <c r="ME158" s="253"/>
      <c r="MF158" s="253"/>
      <c r="MG158" s="253"/>
      <c r="MH158" s="253"/>
      <c r="MI158" s="253"/>
      <c r="MJ158" s="253"/>
      <c r="MK158" s="253"/>
      <c r="ML158" s="253"/>
      <c r="MM158" s="253"/>
      <c r="MN158" s="253"/>
      <c r="MO158" s="253"/>
      <c r="MP158" s="253"/>
      <c r="MQ158" s="253"/>
      <c r="MR158" s="253"/>
      <c r="MS158" s="253"/>
      <c r="MT158" s="253"/>
      <c r="MU158" s="253"/>
      <c r="MV158" s="253"/>
      <c r="MW158" s="253"/>
      <c r="MX158" s="253"/>
      <c r="MY158" s="253"/>
      <c r="MZ158" s="253"/>
      <c r="NA158" s="253"/>
      <c r="NB158" s="253"/>
      <c r="NC158" s="253"/>
      <c r="ND158" s="253"/>
      <c r="NE158" s="253"/>
      <c r="NF158" s="253"/>
      <c r="NG158" s="253"/>
      <c r="NH158" s="253"/>
      <c r="NI158" s="253"/>
      <c r="NJ158" s="253"/>
      <c r="NK158" s="253"/>
      <c r="NL158" s="253"/>
      <c r="NM158" s="253"/>
      <c r="NN158" s="253"/>
      <c r="NO158" s="253"/>
      <c r="NP158" s="253"/>
      <c r="NQ158" s="253"/>
      <c r="NR158" s="253"/>
      <c r="NS158" s="253"/>
      <c r="NT158" s="253"/>
      <c r="NU158" s="253"/>
      <c r="NV158" s="253"/>
      <c r="NW158" s="253"/>
      <c r="NX158" s="253"/>
      <c r="NY158" s="253"/>
      <c r="NZ158" s="253"/>
      <c r="OA158" s="253"/>
      <c r="OB158" s="253"/>
      <c r="OC158" s="253"/>
      <c r="OD158" s="253"/>
      <c r="OE158" s="253"/>
      <c r="OF158" s="253"/>
      <c r="OG158" s="253"/>
      <c r="OH158" s="253"/>
      <c r="OI158" s="253"/>
      <c r="OJ158" s="253"/>
      <c r="OK158" s="253"/>
      <c r="OL158" s="253"/>
      <c r="OM158" s="253"/>
      <c r="ON158" s="253"/>
      <c r="OO158" s="253"/>
      <c r="OP158" s="253"/>
      <c r="OQ158" s="253"/>
      <c r="OR158" s="253"/>
      <c r="OS158" s="253"/>
      <c r="OT158" s="253"/>
      <c r="OU158" s="253"/>
      <c r="OV158" s="253"/>
      <c r="OW158" s="253"/>
      <c r="OX158" s="253"/>
      <c r="OY158" s="253"/>
      <c r="OZ158" s="253"/>
      <c r="PA158" s="253"/>
      <c r="PB158" s="253"/>
      <c r="PC158" s="253"/>
      <c r="PD158" s="253"/>
      <c r="PE158" s="253"/>
      <c r="PF158" s="253"/>
      <c r="PG158" s="253"/>
      <c r="PH158" s="253"/>
      <c r="PI158" s="253"/>
      <c r="PJ158" s="253"/>
      <c r="PK158" s="253"/>
      <c r="PL158" s="253"/>
      <c r="PM158" s="253"/>
      <c r="PN158" s="253"/>
      <c r="PO158" s="253"/>
      <c r="PP158" s="253"/>
      <c r="PQ158" s="253"/>
      <c r="PR158" s="253"/>
      <c r="PS158" s="253"/>
      <c r="PT158" s="253"/>
      <c r="PU158" s="253"/>
      <c r="PV158" s="253"/>
      <c r="PW158" s="253"/>
      <c r="PX158" s="253"/>
      <c r="PY158" s="253"/>
      <c r="PZ158" s="253"/>
      <c r="QA158" s="253"/>
      <c r="QB158" s="253"/>
      <c r="QC158" s="253"/>
      <c r="QD158" s="253"/>
      <c r="QE158" s="253"/>
      <c r="QF158" s="253"/>
      <c r="QG158" s="253"/>
      <c r="QH158" s="253"/>
      <c r="QI158" s="253"/>
      <c r="QJ158" s="253"/>
      <c r="QK158" s="253"/>
      <c r="QL158" s="253"/>
      <c r="QM158" s="253"/>
      <c r="QN158" s="253"/>
      <c r="QO158" s="253"/>
      <c r="QP158" s="253"/>
      <c r="QQ158" s="253"/>
      <c r="QR158" s="253"/>
      <c r="QS158" s="253"/>
      <c r="QT158" s="253"/>
      <c r="QU158" s="253"/>
      <c r="QV158" s="253"/>
      <c r="QW158" s="253"/>
      <c r="QX158" s="253"/>
      <c r="QY158" s="253"/>
      <c r="QZ158" s="253"/>
      <c r="RA158" s="253"/>
      <c r="RB158" s="253"/>
      <c r="RC158" s="253"/>
      <c r="RD158" s="253"/>
      <c r="RE158" s="253"/>
      <c r="RF158" s="253"/>
      <c r="RG158" s="253"/>
      <c r="RH158" s="253"/>
      <c r="RI158" s="253"/>
      <c r="RJ158" s="253"/>
      <c r="RK158" s="253"/>
      <c r="RL158" s="253"/>
      <c r="RM158" s="253"/>
      <c r="RN158" s="253"/>
      <c r="RO158" s="253"/>
      <c r="RP158" s="253"/>
      <c r="RQ158" s="253"/>
      <c r="RR158" s="253"/>
      <c r="RS158" s="253"/>
      <c r="RT158" s="253"/>
      <c r="RU158" s="253"/>
      <c r="RV158" s="253"/>
      <c r="RW158" s="253"/>
      <c r="RX158" s="253"/>
      <c r="RY158" s="253"/>
      <c r="RZ158" s="253"/>
      <c r="SA158" s="253"/>
      <c r="SB158" s="253"/>
      <c r="SC158" s="253"/>
      <c r="SD158" s="253"/>
      <c r="SE158" s="253"/>
      <c r="SF158" s="253"/>
      <c r="SG158" s="253"/>
      <c r="SH158" s="253"/>
      <c r="SI158" s="253"/>
      <c r="SJ158" s="253"/>
      <c r="SK158" s="253"/>
      <c r="SL158" s="253"/>
      <c r="SM158" s="253"/>
      <c r="SN158" s="253"/>
      <c r="SO158" s="253"/>
      <c r="SP158" s="253"/>
      <c r="SQ158" s="253"/>
      <c r="SR158" s="253"/>
      <c r="SS158" s="253"/>
      <c r="ST158" s="253"/>
      <c r="SU158" s="253"/>
      <c r="SV158" s="253"/>
      <c r="SW158" s="253"/>
      <c r="SX158" s="253"/>
      <c r="SY158" s="253"/>
      <c r="SZ158" s="253"/>
      <c r="TA158" s="253"/>
      <c r="TB158" s="253"/>
      <c r="TC158" s="253"/>
      <c r="TD158" s="253"/>
      <c r="TE158" s="253"/>
      <c r="TF158" s="253"/>
      <c r="TG158" s="253"/>
      <c r="TH158" s="253"/>
      <c r="TI158" s="253"/>
      <c r="TJ158" s="253"/>
      <c r="TK158" s="253"/>
      <c r="TL158" s="253"/>
      <c r="TM158" s="253"/>
      <c r="TN158" s="253"/>
      <c r="TO158" s="253"/>
      <c r="TP158" s="253"/>
      <c r="TQ158" s="253"/>
      <c r="TR158" s="253"/>
      <c r="TS158" s="253"/>
      <c r="TT158" s="253"/>
      <c r="TU158" s="253"/>
      <c r="TV158" s="253"/>
      <c r="TW158" s="253"/>
      <c r="TX158" s="253"/>
      <c r="TY158" s="253"/>
      <c r="TZ158" s="253"/>
      <c r="UA158" s="253"/>
      <c r="UB158" s="253"/>
      <c r="UC158" s="253"/>
      <c r="UD158" s="253"/>
      <c r="UE158" s="253"/>
      <c r="UF158" s="253"/>
      <c r="UG158" s="253"/>
      <c r="UH158" s="253"/>
      <c r="UI158" s="253"/>
      <c r="UJ158" s="253"/>
      <c r="UK158" s="253"/>
      <c r="UL158" s="253"/>
      <c r="UM158" s="253"/>
      <c r="UN158" s="253"/>
      <c r="UO158" s="253"/>
      <c r="UP158" s="253"/>
      <c r="UQ158" s="253"/>
      <c r="UR158" s="253"/>
      <c r="US158" s="253"/>
      <c r="UT158" s="253"/>
      <c r="UU158" s="253"/>
      <c r="UV158" s="253"/>
      <c r="UW158" s="253"/>
      <c r="UX158" s="253"/>
      <c r="UY158" s="253"/>
      <c r="UZ158" s="253"/>
      <c r="VA158" s="253"/>
      <c r="VB158" s="253"/>
      <c r="VC158" s="253"/>
      <c r="VD158" s="253"/>
      <c r="VE158" s="253"/>
      <c r="VF158" s="253"/>
      <c r="VG158" s="253"/>
      <c r="VH158" s="253"/>
      <c r="VI158" s="253"/>
      <c r="VJ158" s="253"/>
      <c r="VK158" s="253"/>
      <c r="VL158" s="253"/>
      <c r="VM158" s="253"/>
      <c r="VN158" s="253"/>
      <c r="VO158" s="253"/>
      <c r="VP158" s="253"/>
      <c r="VQ158" s="253"/>
      <c r="VR158" s="253"/>
      <c r="VS158" s="253"/>
      <c r="VT158" s="253"/>
      <c r="VU158" s="253"/>
      <c r="VV158" s="253"/>
      <c r="VW158" s="253"/>
      <c r="VX158" s="253"/>
      <c r="VY158" s="253"/>
      <c r="VZ158" s="253"/>
      <c r="WA158" s="253"/>
      <c r="WB158" s="253"/>
      <c r="WC158" s="253"/>
      <c r="WD158" s="253"/>
      <c r="WE158" s="253"/>
      <c r="WF158" s="253"/>
      <c r="WG158" s="253"/>
      <c r="WH158" s="253"/>
      <c r="WI158" s="253"/>
      <c r="WJ158" s="253"/>
      <c r="WK158" s="253"/>
      <c r="WL158" s="253"/>
      <c r="WM158" s="253"/>
      <c r="WN158" s="253"/>
      <c r="WO158" s="253"/>
      <c r="WP158" s="253"/>
      <c r="WQ158" s="253"/>
      <c r="WR158" s="253"/>
      <c r="WS158" s="253"/>
      <c r="WT158" s="253"/>
      <c r="WU158" s="253"/>
      <c r="WV158" s="253"/>
      <c r="WW158" s="253"/>
      <c r="WX158" s="253"/>
      <c r="WY158" s="253"/>
      <c r="WZ158" s="253"/>
      <c r="XA158" s="253"/>
      <c r="XB158" s="253"/>
      <c r="XC158" s="253"/>
      <c r="XD158" s="253"/>
      <c r="XE158" s="253"/>
      <c r="XF158" s="253"/>
      <c r="XG158" s="253"/>
      <c r="XH158" s="253"/>
      <c r="XI158" s="253"/>
      <c r="XJ158" s="253"/>
      <c r="XK158" s="253"/>
      <c r="XL158" s="253"/>
      <c r="XM158" s="253"/>
      <c r="XN158" s="253"/>
      <c r="XO158" s="253"/>
      <c r="XP158" s="253"/>
      <c r="XQ158" s="253"/>
      <c r="XR158" s="253"/>
      <c r="XS158" s="253"/>
      <c r="XT158" s="253"/>
      <c r="XU158" s="253"/>
      <c r="XV158" s="253"/>
      <c r="XW158" s="253"/>
      <c r="XX158" s="253"/>
      <c r="XY158" s="253"/>
      <c r="XZ158" s="253"/>
      <c r="YA158" s="253"/>
      <c r="YB158" s="253"/>
      <c r="YC158" s="253"/>
      <c r="YD158" s="253"/>
      <c r="YE158" s="253"/>
      <c r="YF158" s="253"/>
      <c r="YG158" s="253"/>
      <c r="YH158" s="253"/>
      <c r="YI158" s="253"/>
      <c r="YJ158" s="253"/>
      <c r="YK158" s="253"/>
      <c r="YL158" s="253"/>
      <c r="YM158" s="253"/>
      <c r="YN158" s="253"/>
      <c r="YO158" s="253"/>
      <c r="YP158" s="253"/>
      <c r="YQ158" s="253"/>
      <c r="YR158" s="253"/>
      <c r="YS158" s="253"/>
      <c r="YT158" s="253"/>
      <c r="YU158" s="253"/>
      <c r="YV158" s="253"/>
      <c r="YW158" s="253"/>
      <c r="YX158" s="253"/>
      <c r="YY158" s="253"/>
      <c r="YZ158" s="253"/>
      <c r="ZA158" s="253"/>
      <c r="ZB158" s="253"/>
      <c r="ZC158" s="253"/>
      <c r="ZD158" s="253"/>
      <c r="ZE158" s="253"/>
      <c r="ZF158" s="253"/>
      <c r="ZG158" s="253"/>
      <c r="ZH158" s="253"/>
      <c r="ZI158" s="253"/>
      <c r="ZJ158" s="253"/>
      <c r="ZK158" s="253"/>
      <c r="ZL158" s="253"/>
      <c r="ZM158" s="253"/>
      <c r="ZN158" s="253"/>
      <c r="ZO158" s="253"/>
      <c r="ZP158" s="253"/>
      <c r="ZQ158" s="253"/>
      <c r="ZR158" s="253"/>
      <c r="ZS158" s="253"/>
      <c r="ZT158" s="253"/>
      <c r="ZU158" s="253"/>
      <c r="ZV158" s="253"/>
      <c r="ZW158" s="253"/>
      <c r="ZX158" s="253"/>
      <c r="ZY158" s="253"/>
      <c r="ZZ158" s="253"/>
      <c r="AAA158" s="253"/>
      <c r="AAB158" s="253"/>
      <c r="AAC158" s="253"/>
      <c r="AAD158" s="253"/>
      <c r="AAE158" s="253"/>
      <c r="AAF158" s="253"/>
      <c r="AAG158" s="253"/>
      <c r="AAH158" s="253"/>
      <c r="AAI158" s="253"/>
      <c r="AAJ158" s="253"/>
      <c r="AAK158" s="253"/>
      <c r="AAL158" s="253"/>
      <c r="AAM158" s="253"/>
      <c r="AAN158" s="253"/>
      <c r="AAO158" s="253"/>
      <c r="AAP158" s="253"/>
      <c r="AAQ158" s="253"/>
      <c r="AAR158" s="253"/>
      <c r="AAS158" s="253"/>
      <c r="AAT158" s="253"/>
      <c r="AAU158" s="253"/>
      <c r="AAV158" s="253"/>
      <c r="AAW158" s="253"/>
      <c r="AAX158" s="253"/>
      <c r="AAY158" s="253"/>
      <c r="AAZ158" s="253"/>
      <c r="ABA158" s="253"/>
      <c r="ABB158" s="253"/>
      <c r="ABC158" s="253"/>
      <c r="ABD158" s="253"/>
      <c r="ABE158" s="253"/>
      <c r="ABF158" s="253"/>
      <c r="ABG158" s="253"/>
      <c r="ABH158" s="253"/>
      <c r="ABI158" s="253"/>
      <c r="ABJ158" s="253"/>
      <c r="ABK158" s="253"/>
      <c r="ABL158" s="253"/>
      <c r="ABM158" s="253"/>
      <c r="ABN158" s="253"/>
      <c r="ABO158" s="253"/>
      <c r="ABP158" s="253"/>
      <c r="ABQ158" s="253"/>
      <c r="ABR158" s="253"/>
      <c r="ABS158" s="253"/>
      <c r="ABT158" s="253"/>
      <c r="ABU158" s="253"/>
      <c r="ABV158" s="253"/>
      <c r="ABW158" s="253"/>
      <c r="ABX158" s="253"/>
      <c r="ABY158" s="253"/>
      <c r="ABZ158" s="253"/>
      <c r="ACA158" s="253"/>
      <c r="ACB158" s="253"/>
      <c r="ACC158" s="253"/>
      <c r="ACD158" s="253"/>
      <c r="ACE158" s="253"/>
      <c r="ACF158" s="253"/>
      <c r="ACG158" s="253"/>
      <c r="ACH158" s="253"/>
      <c r="ACI158" s="253"/>
      <c r="ACJ158" s="253"/>
      <c r="ACK158" s="253"/>
      <c r="ACL158" s="253"/>
      <c r="ACM158" s="253"/>
      <c r="ACN158" s="253"/>
      <c r="ACO158" s="253"/>
      <c r="ACP158" s="253"/>
      <c r="ACQ158" s="253"/>
      <c r="ACR158" s="253"/>
      <c r="ACS158" s="253"/>
      <c r="ACT158" s="253"/>
      <c r="ACU158" s="253"/>
      <c r="ACV158" s="253"/>
      <c r="ACW158" s="253"/>
      <c r="ACX158" s="253"/>
      <c r="ACY158" s="253"/>
      <c r="ACZ158" s="253"/>
      <c r="ADA158" s="253"/>
      <c r="ADB158" s="253"/>
      <c r="ADC158" s="253"/>
      <c r="ADD158" s="253"/>
      <c r="ADE158" s="253"/>
      <c r="ADF158" s="253"/>
      <c r="ADG158" s="253"/>
      <c r="ADH158" s="253"/>
      <c r="ADI158" s="253"/>
      <c r="ADJ158" s="253"/>
      <c r="ADK158" s="253"/>
      <c r="ADL158" s="253"/>
      <c r="ADM158" s="253"/>
      <c r="ADN158" s="253"/>
      <c r="ADO158" s="253"/>
      <c r="ADP158" s="253"/>
      <c r="ADQ158" s="253"/>
      <c r="ADR158" s="253"/>
      <c r="ADS158" s="253"/>
      <c r="ADT158" s="253"/>
      <c r="ADU158" s="253"/>
      <c r="ADV158" s="253"/>
      <c r="ADW158" s="253"/>
      <c r="ADX158" s="253"/>
      <c r="ADY158" s="253"/>
      <c r="ADZ158" s="253"/>
      <c r="AEA158" s="253"/>
      <c r="AEB158" s="253"/>
      <c r="AEC158" s="253"/>
      <c r="AED158" s="253"/>
      <c r="AEE158" s="253"/>
      <c r="AEF158" s="253"/>
      <c r="AEG158" s="253"/>
      <c r="AEH158" s="253"/>
      <c r="AEI158" s="253"/>
      <c r="AEJ158" s="253"/>
      <c r="AEK158" s="253"/>
      <c r="AEL158" s="253"/>
      <c r="AEM158" s="253"/>
      <c r="AEN158" s="253"/>
      <c r="AEO158" s="253"/>
      <c r="AEP158" s="253"/>
      <c r="AEQ158" s="253"/>
      <c r="AER158" s="253"/>
      <c r="AES158" s="253"/>
      <c r="AET158" s="253"/>
      <c r="AEU158" s="253"/>
      <c r="AEV158" s="253"/>
      <c r="AEW158" s="253"/>
      <c r="AEX158" s="253"/>
      <c r="AEY158" s="253"/>
      <c r="AEZ158" s="253"/>
      <c r="AFA158" s="253"/>
      <c r="AFB158" s="253"/>
      <c r="AFC158" s="253"/>
      <c r="AFD158" s="253"/>
      <c r="AFE158" s="253"/>
      <c r="AFF158" s="253"/>
      <c r="AFG158" s="253"/>
      <c r="AFH158" s="253"/>
      <c r="AFI158" s="253"/>
      <c r="AFJ158" s="253"/>
      <c r="AFK158" s="253"/>
      <c r="AFL158" s="253"/>
      <c r="AFM158" s="253"/>
      <c r="AFN158" s="253"/>
      <c r="AFO158" s="253"/>
      <c r="AFP158" s="253"/>
      <c r="AFQ158" s="253"/>
      <c r="AFR158" s="253"/>
      <c r="AFS158" s="253"/>
      <c r="AFT158" s="253"/>
      <c r="AFU158" s="253"/>
      <c r="AFV158" s="253"/>
      <c r="AFW158" s="253"/>
      <c r="AFX158" s="253"/>
      <c r="AFY158" s="253"/>
      <c r="AFZ158" s="253"/>
      <c r="AGA158" s="253"/>
      <c r="AGB158" s="253"/>
      <c r="AGC158" s="253"/>
      <c r="AGD158" s="253"/>
      <c r="AGE158" s="253"/>
      <c r="AGF158" s="253"/>
      <c r="AGG158" s="253"/>
      <c r="AGH158" s="253"/>
      <c r="AGI158" s="253"/>
      <c r="AGJ158" s="253"/>
      <c r="AGK158" s="253"/>
      <c r="AGL158" s="253"/>
      <c r="AGM158" s="253"/>
      <c r="AGN158" s="253"/>
      <c r="AGO158" s="253"/>
      <c r="AGP158" s="253"/>
      <c r="AGQ158" s="253"/>
      <c r="AGR158" s="253"/>
      <c r="AGS158" s="253"/>
      <c r="AGT158" s="253"/>
      <c r="AGU158" s="253"/>
      <c r="AGV158" s="253"/>
      <c r="AGW158" s="253"/>
      <c r="AGX158" s="253"/>
      <c r="AGY158" s="253"/>
      <c r="AGZ158" s="253"/>
      <c r="AHA158" s="253"/>
      <c r="AHB158" s="253"/>
      <c r="AHC158" s="253"/>
      <c r="AHD158" s="253"/>
      <c r="AHE158" s="253"/>
      <c r="AHF158" s="253"/>
      <c r="AHG158" s="253"/>
      <c r="AHH158" s="253"/>
      <c r="AHI158" s="253"/>
      <c r="AHJ158" s="253"/>
      <c r="AHK158" s="253"/>
      <c r="AHL158" s="253"/>
      <c r="AHM158" s="253"/>
      <c r="AHN158" s="253"/>
      <c r="AHO158" s="253"/>
      <c r="AHP158" s="253"/>
      <c r="AHQ158" s="253"/>
      <c r="AHR158" s="253"/>
      <c r="AHS158" s="253"/>
      <c r="AHT158" s="253"/>
      <c r="AHU158" s="253"/>
      <c r="AHV158" s="253"/>
      <c r="AHW158" s="253"/>
      <c r="AHX158" s="253"/>
      <c r="AHY158" s="253"/>
      <c r="AHZ158" s="253"/>
      <c r="AIA158" s="253"/>
      <c r="AIB158" s="253"/>
      <c r="AIC158" s="253"/>
      <c r="AID158" s="253"/>
      <c r="AIE158" s="253"/>
      <c r="AIF158" s="253"/>
      <c r="AIG158" s="253"/>
      <c r="AIH158" s="253"/>
      <c r="AII158" s="253"/>
      <c r="AIJ158" s="253"/>
      <c r="AIK158" s="253"/>
      <c r="AIL158" s="253"/>
      <c r="AIM158" s="253"/>
      <c r="AIN158" s="253"/>
      <c r="AIO158" s="253"/>
      <c r="AIP158" s="253"/>
      <c r="AIQ158" s="253"/>
      <c r="AIR158" s="253"/>
      <c r="AIS158" s="253"/>
      <c r="AIT158" s="253"/>
      <c r="AIU158" s="253"/>
      <c r="AIV158" s="253"/>
      <c r="AIW158" s="253"/>
      <c r="AIX158" s="253"/>
      <c r="AIY158" s="253"/>
      <c r="AIZ158" s="253"/>
      <c r="AJA158" s="253"/>
      <c r="AJB158" s="253"/>
      <c r="AJC158" s="253"/>
      <c r="AJD158" s="253"/>
      <c r="AJE158" s="253"/>
      <c r="AJF158" s="253"/>
      <c r="AJG158" s="253"/>
      <c r="AJH158" s="253"/>
      <c r="AJI158" s="253"/>
      <c r="AJJ158" s="253"/>
      <c r="AJK158" s="253"/>
      <c r="AJL158" s="253"/>
      <c r="AJM158" s="253"/>
      <c r="AJN158" s="253"/>
      <c r="AJO158" s="253"/>
      <c r="AJP158" s="253"/>
      <c r="AJQ158" s="253"/>
      <c r="AJR158" s="253"/>
      <c r="AJS158" s="253"/>
      <c r="AJT158" s="253"/>
      <c r="AJU158" s="253"/>
      <c r="AJV158" s="253"/>
      <c r="AJW158" s="253"/>
      <c r="AJX158" s="253"/>
      <c r="AJY158" s="253"/>
      <c r="AJZ158" s="253"/>
      <c r="AKA158" s="253"/>
      <c r="AKB158" s="253"/>
      <c r="AKC158" s="253"/>
      <c r="AKD158" s="253"/>
      <c r="AKE158" s="253"/>
      <c r="AKF158" s="253"/>
      <c r="AKG158" s="253"/>
      <c r="AKH158" s="253"/>
      <c r="AKI158" s="253"/>
      <c r="AKJ158" s="253"/>
      <c r="AKK158" s="253"/>
      <c r="AKL158" s="253"/>
      <c r="AKM158" s="253"/>
      <c r="AKN158" s="253"/>
      <c r="AKO158" s="253"/>
      <c r="AKP158" s="253"/>
      <c r="AKQ158" s="253"/>
      <c r="AKR158" s="253"/>
      <c r="AKS158" s="253"/>
      <c r="AKT158" s="253"/>
      <c r="AKU158" s="253"/>
      <c r="AKV158" s="253"/>
      <c r="AKW158" s="253"/>
      <c r="AKX158" s="253"/>
      <c r="AKY158" s="253"/>
      <c r="AKZ158" s="253"/>
      <c r="ALA158" s="253"/>
      <c r="ALB158" s="253"/>
      <c r="ALC158" s="253"/>
      <c r="ALD158" s="253"/>
      <c r="ALE158" s="253"/>
      <c r="ALF158" s="253"/>
      <c r="ALG158" s="253"/>
      <c r="ALH158" s="253"/>
      <c r="ALI158" s="253"/>
      <c r="ALJ158" s="253"/>
      <c r="ALK158" s="253"/>
      <c r="ALL158" s="253"/>
      <c r="ALM158" s="253"/>
      <c r="ALN158" s="253"/>
      <c r="ALO158" s="253"/>
      <c r="ALP158" s="253"/>
      <c r="ALQ158" s="253"/>
      <c r="ALR158" s="253"/>
      <c r="ALS158" s="253"/>
      <c r="ALT158" s="253"/>
      <c r="ALU158" s="253"/>
      <c r="ALV158" s="253"/>
      <c r="ALW158" s="253"/>
      <c r="ALX158" s="253"/>
      <c r="ALY158" s="253"/>
      <c r="ALZ158" s="253"/>
      <c r="AMA158" s="253"/>
      <c r="AMB158" s="253"/>
      <c r="AMC158" s="253"/>
      <c r="AMD158" s="253"/>
      <c r="AME158" s="253"/>
      <c r="AMF158" s="253"/>
      <c r="AMG158" s="253"/>
      <c r="AMH158" s="253"/>
      <c r="AMI158" s="253"/>
      <c r="AMJ158" s="253"/>
    </row>
    <row r="159" spans="1:1024" s="252" customFormat="1" ht="11.25" hidden="1">
      <c r="A159" s="257"/>
      <c r="B159" s="290"/>
      <c r="C159" s="290"/>
      <c r="D159" s="291"/>
      <c r="F159" s="253"/>
      <c r="G159" s="253"/>
      <c r="H159" s="253"/>
      <c r="I159" s="253"/>
      <c r="J159" s="253"/>
      <c r="K159" s="253"/>
      <c r="L159" s="253"/>
      <c r="M159" s="253"/>
      <c r="N159" s="253"/>
      <c r="O159" s="253"/>
      <c r="P159" s="253"/>
      <c r="Q159" s="253"/>
      <c r="R159" s="253"/>
      <c r="S159" s="253"/>
      <c r="T159" s="253"/>
      <c r="U159" s="253"/>
      <c r="V159" s="253"/>
      <c r="W159" s="253"/>
      <c r="X159" s="253"/>
      <c r="Y159" s="253"/>
      <c r="Z159" s="253"/>
      <c r="AA159" s="253"/>
      <c r="AB159" s="253"/>
      <c r="AC159" s="253"/>
      <c r="AD159" s="253"/>
      <c r="AE159" s="253"/>
      <c r="AF159" s="253"/>
      <c r="AG159" s="253"/>
      <c r="AH159" s="253"/>
      <c r="AI159" s="253"/>
      <c r="AJ159" s="253"/>
      <c r="AK159" s="253"/>
      <c r="AL159" s="253"/>
      <c r="AM159" s="253"/>
      <c r="AN159" s="253"/>
      <c r="AO159" s="253"/>
      <c r="AP159" s="253"/>
      <c r="AQ159" s="253"/>
      <c r="AR159" s="253"/>
      <c r="AS159" s="253"/>
      <c r="AT159" s="253"/>
      <c r="AU159" s="253"/>
      <c r="AV159" s="253"/>
      <c r="AW159" s="253"/>
      <c r="AX159" s="253"/>
      <c r="AY159" s="253"/>
      <c r="AZ159" s="253"/>
      <c r="BA159" s="253"/>
      <c r="BB159" s="253"/>
      <c r="BC159" s="253"/>
      <c r="BD159" s="253"/>
      <c r="BE159" s="253"/>
      <c r="BF159" s="253"/>
      <c r="BG159" s="253"/>
      <c r="BH159" s="253"/>
      <c r="BI159" s="253"/>
      <c r="BJ159" s="253"/>
      <c r="BK159" s="253"/>
      <c r="BL159" s="253"/>
      <c r="BM159" s="253"/>
      <c r="BN159" s="253"/>
      <c r="BO159" s="253"/>
      <c r="BP159" s="253"/>
      <c r="BQ159" s="253"/>
      <c r="BR159" s="253"/>
      <c r="BS159" s="253"/>
      <c r="BT159" s="253"/>
      <c r="BU159" s="253"/>
      <c r="BV159" s="253"/>
      <c r="BW159" s="253"/>
      <c r="BX159" s="253"/>
      <c r="BY159" s="253"/>
      <c r="BZ159" s="253"/>
      <c r="CA159" s="253"/>
      <c r="CB159" s="253"/>
      <c r="CC159" s="253"/>
      <c r="CD159" s="253"/>
      <c r="CE159" s="253"/>
      <c r="CF159" s="253"/>
      <c r="CG159" s="253"/>
      <c r="CH159" s="253"/>
      <c r="CI159" s="253"/>
      <c r="CJ159" s="253"/>
      <c r="CK159" s="253"/>
      <c r="CL159" s="253"/>
      <c r="CM159" s="253"/>
      <c r="CN159" s="253"/>
      <c r="CO159" s="253"/>
      <c r="CP159" s="253"/>
      <c r="CQ159" s="253"/>
      <c r="CR159" s="253"/>
      <c r="CS159" s="253"/>
      <c r="CT159" s="253"/>
      <c r="CU159" s="253"/>
      <c r="CV159" s="253"/>
      <c r="CW159" s="253"/>
      <c r="CX159" s="253"/>
      <c r="CY159" s="253"/>
      <c r="CZ159" s="253"/>
      <c r="DA159" s="253"/>
      <c r="DB159" s="253"/>
      <c r="DC159" s="253"/>
      <c r="DD159" s="253"/>
      <c r="DE159" s="253"/>
      <c r="DF159" s="253"/>
      <c r="DG159" s="253"/>
      <c r="DH159" s="253"/>
      <c r="DI159" s="253"/>
      <c r="DJ159" s="253"/>
      <c r="DK159" s="253"/>
      <c r="DL159" s="253"/>
      <c r="DM159" s="253"/>
      <c r="DN159" s="253"/>
      <c r="DO159" s="253"/>
      <c r="DP159" s="253"/>
      <c r="DQ159" s="253"/>
      <c r="DR159" s="253"/>
      <c r="DS159" s="253"/>
      <c r="DT159" s="253"/>
      <c r="DU159" s="253"/>
      <c r="DV159" s="253"/>
      <c r="DW159" s="253"/>
      <c r="DX159" s="253"/>
      <c r="DY159" s="253"/>
      <c r="DZ159" s="253"/>
      <c r="EA159" s="253"/>
      <c r="EB159" s="253"/>
      <c r="EC159" s="253"/>
      <c r="ED159" s="253"/>
      <c r="EE159" s="253"/>
      <c r="EF159" s="253"/>
      <c r="EG159" s="253"/>
      <c r="EH159" s="253"/>
      <c r="EI159" s="253"/>
      <c r="EJ159" s="253"/>
      <c r="EK159" s="253"/>
      <c r="EL159" s="253"/>
      <c r="EM159" s="253"/>
      <c r="EN159" s="253"/>
      <c r="EO159" s="253"/>
      <c r="EP159" s="253"/>
      <c r="EQ159" s="253"/>
      <c r="ER159" s="253"/>
      <c r="ES159" s="253"/>
      <c r="ET159" s="253"/>
      <c r="EU159" s="253"/>
      <c r="EV159" s="253"/>
      <c r="EW159" s="253"/>
      <c r="EX159" s="253"/>
      <c r="EY159" s="253"/>
      <c r="EZ159" s="253"/>
      <c r="FA159" s="253"/>
      <c r="FB159" s="253"/>
      <c r="FC159" s="253"/>
      <c r="FD159" s="253"/>
      <c r="FE159" s="253"/>
      <c r="FF159" s="253"/>
      <c r="FG159" s="253"/>
      <c r="FH159" s="253"/>
      <c r="FI159" s="253"/>
      <c r="FJ159" s="253"/>
      <c r="FK159" s="253"/>
      <c r="FL159" s="253"/>
      <c r="FM159" s="253"/>
      <c r="FN159" s="253"/>
      <c r="FO159" s="253"/>
      <c r="FP159" s="253"/>
      <c r="FQ159" s="253"/>
      <c r="FR159" s="253"/>
      <c r="FS159" s="253"/>
      <c r="FT159" s="253"/>
      <c r="FU159" s="253"/>
      <c r="FV159" s="253"/>
      <c r="FW159" s="253"/>
      <c r="FX159" s="253"/>
      <c r="FY159" s="253"/>
      <c r="FZ159" s="253"/>
      <c r="GA159" s="253"/>
      <c r="GB159" s="253"/>
      <c r="GC159" s="253"/>
      <c r="GD159" s="253"/>
      <c r="GE159" s="253"/>
      <c r="GF159" s="253"/>
      <c r="GG159" s="253"/>
      <c r="GH159" s="253"/>
      <c r="GI159" s="253"/>
      <c r="GJ159" s="253"/>
      <c r="GK159" s="253"/>
      <c r="GL159" s="253"/>
      <c r="GM159" s="253"/>
      <c r="GN159" s="253"/>
      <c r="GO159" s="253"/>
      <c r="GP159" s="253"/>
      <c r="GQ159" s="253"/>
      <c r="GR159" s="253"/>
      <c r="GS159" s="253"/>
      <c r="GT159" s="253"/>
      <c r="GU159" s="253"/>
      <c r="GV159" s="253"/>
      <c r="GW159" s="253"/>
      <c r="GX159" s="253"/>
      <c r="GY159" s="253"/>
      <c r="GZ159" s="253"/>
      <c r="HA159" s="253"/>
      <c r="HB159" s="253"/>
      <c r="HC159" s="253"/>
      <c r="HD159" s="253"/>
      <c r="HE159" s="253"/>
      <c r="HF159" s="253"/>
      <c r="HG159" s="253"/>
      <c r="HH159" s="253"/>
      <c r="HI159" s="253"/>
      <c r="HJ159" s="253"/>
      <c r="HK159" s="253"/>
      <c r="HL159" s="253"/>
      <c r="HM159" s="253"/>
      <c r="HN159" s="253"/>
      <c r="HO159" s="253"/>
      <c r="HP159" s="253"/>
      <c r="HQ159" s="253"/>
      <c r="HR159" s="253"/>
      <c r="HS159" s="253"/>
      <c r="HT159" s="253"/>
      <c r="HU159" s="253"/>
      <c r="HV159" s="253"/>
      <c r="HW159" s="253"/>
      <c r="HX159" s="253"/>
      <c r="HY159" s="253"/>
      <c r="HZ159" s="253"/>
      <c r="IA159" s="253"/>
      <c r="IB159" s="253"/>
      <c r="IC159" s="253"/>
      <c r="ID159" s="253"/>
      <c r="IE159" s="253"/>
      <c r="IF159" s="253"/>
      <c r="IG159" s="253"/>
      <c r="IH159" s="253"/>
      <c r="II159" s="253"/>
      <c r="IJ159" s="253"/>
      <c r="IK159" s="253"/>
      <c r="IL159" s="253"/>
      <c r="IM159" s="253"/>
      <c r="IN159" s="253"/>
      <c r="IO159" s="253"/>
      <c r="IP159" s="253"/>
      <c r="IQ159" s="253"/>
      <c r="IR159" s="253"/>
      <c r="IS159" s="253"/>
      <c r="IT159" s="253"/>
      <c r="IU159" s="253"/>
      <c r="IV159" s="253"/>
      <c r="IW159" s="253"/>
      <c r="IX159" s="253"/>
      <c r="IY159" s="253"/>
      <c r="IZ159" s="253"/>
      <c r="JA159" s="253"/>
      <c r="JB159" s="253"/>
      <c r="JC159" s="253"/>
      <c r="JD159" s="253"/>
      <c r="JE159" s="253"/>
      <c r="JF159" s="253"/>
      <c r="JG159" s="253"/>
      <c r="JH159" s="253"/>
      <c r="JI159" s="253"/>
      <c r="JJ159" s="253"/>
      <c r="JK159" s="253"/>
      <c r="JL159" s="253"/>
      <c r="JM159" s="253"/>
      <c r="JN159" s="253"/>
      <c r="JO159" s="253"/>
      <c r="JP159" s="253"/>
      <c r="JQ159" s="253"/>
      <c r="JR159" s="253"/>
      <c r="JS159" s="253"/>
      <c r="JT159" s="253"/>
      <c r="JU159" s="253"/>
      <c r="JV159" s="253"/>
      <c r="JW159" s="253"/>
      <c r="JX159" s="253"/>
      <c r="JY159" s="253"/>
      <c r="JZ159" s="253"/>
      <c r="KA159" s="253"/>
      <c r="KB159" s="253"/>
      <c r="KC159" s="253"/>
      <c r="KD159" s="253"/>
      <c r="KE159" s="253"/>
      <c r="KF159" s="253"/>
      <c r="KG159" s="253"/>
      <c r="KH159" s="253"/>
      <c r="KI159" s="253"/>
      <c r="KJ159" s="253"/>
      <c r="KK159" s="253"/>
      <c r="KL159" s="253"/>
      <c r="KM159" s="253"/>
      <c r="KN159" s="253"/>
      <c r="KO159" s="253"/>
      <c r="KP159" s="253"/>
      <c r="KQ159" s="253"/>
      <c r="KR159" s="253"/>
      <c r="KS159" s="253"/>
      <c r="KT159" s="253"/>
      <c r="KU159" s="253"/>
      <c r="KV159" s="253"/>
      <c r="KW159" s="253"/>
      <c r="KX159" s="253"/>
      <c r="KY159" s="253"/>
      <c r="KZ159" s="253"/>
      <c r="LA159" s="253"/>
      <c r="LB159" s="253"/>
      <c r="LC159" s="253"/>
      <c r="LD159" s="253"/>
      <c r="LE159" s="253"/>
      <c r="LF159" s="253"/>
      <c r="LG159" s="253"/>
      <c r="LH159" s="253"/>
      <c r="LI159" s="253"/>
      <c r="LJ159" s="253"/>
      <c r="LK159" s="253"/>
      <c r="LL159" s="253"/>
      <c r="LM159" s="253"/>
      <c r="LN159" s="253"/>
      <c r="LO159" s="253"/>
      <c r="LP159" s="253"/>
      <c r="LQ159" s="253"/>
      <c r="LR159" s="253"/>
      <c r="LS159" s="253"/>
      <c r="LT159" s="253"/>
      <c r="LU159" s="253"/>
      <c r="LV159" s="253"/>
      <c r="LW159" s="253"/>
      <c r="LX159" s="253"/>
      <c r="LY159" s="253"/>
      <c r="LZ159" s="253"/>
      <c r="MA159" s="253"/>
      <c r="MB159" s="253"/>
      <c r="MC159" s="253"/>
      <c r="MD159" s="253"/>
      <c r="ME159" s="253"/>
      <c r="MF159" s="253"/>
      <c r="MG159" s="253"/>
      <c r="MH159" s="253"/>
      <c r="MI159" s="253"/>
      <c r="MJ159" s="253"/>
      <c r="MK159" s="253"/>
      <c r="ML159" s="253"/>
      <c r="MM159" s="253"/>
      <c r="MN159" s="253"/>
      <c r="MO159" s="253"/>
      <c r="MP159" s="253"/>
      <c r="MQ159" s="253"/>
      <c r="MR159" s="253"/>
      <c r="MS159" s="253"/>
      <c r="MT159" s="253"/>
      <c r="MU159" s="253"/>
      <c r="MV159" s="253"/>
      <c r="MW159" s="253"/>
      <c r="MX159" s="253"/>
      <c r="MY159" s="253"/>
      <c r="MZ159" s="253"/>
      <c r="NA159" s="253"/>
      <c r="NB159" s="253"/>
      <c r="NC159" s="253"/>
      <c r="ND159" s="253"/>
      <c r="NE159" s="253"/>
      <c r="NF159" s="253"/>
      <c r="NG159" s="253"/>
      <c r="NH159" s="253"/>
      <c r="NI159" s="253"/>
      <c r="NJ159" s="253"/>
      <c r="NK159" s="253"/>
      <c r="NL159" s="253"/>
      <c r="NM159" s="253"/>
      <c r="NN159" s="253"/>
      <c r="NO159" s="253"/>
      <c r="NP159" s="253"/>
      <c r="NQ159" s="253"/>
      <c r="NR159" s="253"/>
      <c r="NS159" s="253"/>
      <c r="NT159" s="253"/>
      <c r="NU159" s="253"/>
      <c r="NV159" s="253"/>
      <c r="NW159" s="253"/>
      <c r="NX159" s="253"/>
      <c r="NY159" s="253"/>
      <c r="NZ159" s="253"/>
      <c r="OA159" s="253"/>
      <c r="OB159" s="253"/>
      <c r="OC159" s="253"/>
      <c r="OD159" s="253"/>
      <c r="OE159" s="253"/>
      <c r="OF159" s="253"/>
      <c r="OG159" s="253"/>
      <c r="OH159" s="253"/>
      <c r="OI159" s="253"/>
      <c r="OJ159" s="253"/>
      <c r="OK159" s="253"/>
      <c r="OL159" s="253"/>
      <c r="OM159" s="253"/>
      <c r="ON159" s="253"/>
      <c r="OO159" s="253"/>
      <c r="OP159" s="253"/>
      <c r="OQ159" s="253"/>
      <c r="OR159" s="253"/>
      <c r="OS159" s="253"/>
      <c r="OT159" s="253"/>
      <c r="OU159" s="253"/>
      <c r="OV159" s="253"/>
      <c r="OW159" s="253"/>
      <c r="OX159" s="253"/>
      <c r="OY159" s="253"/>
      <c r="OZ159" s="253"/>
      <c r="PA159" s="253"/>
      <c r="PB159" s="253"/>
      <c r="PC159" s="253"/>
      <c r="PD159" s="253"/>
      <c r="PE159" s="253"/>
      <c r="PF159" s="253"/>
      <c r="PG159" s="253"/>
      <c r="PH159" s="253"/>
      <c r="PI159" s="253"/>
      <c r="PJ159" s="253"/>
      <c r="PK159" s="253"/>
      <c r="PL159" s="253"/>
      <c r="PM159" s="253"/>
      <c r="PN159" s="253"/>
      <c r="PO159" s="253"/>
      <c r="PP159" s="253"/>
      <c r="PQ159" s="253"/>
      <c r="PR159" s="253"/>
      <c r="PS159" s="253"/>
      <c r="PT159" s="253"/>
      <c r="PU159" s="253"/>
      <c r="PV159" s="253"/>
      <c r="PW159" s="253"/>
      <c r="PX159" s="253"/>
      <c r="PY159" s="253"/>
      <c r="PZ159" s="253"/>
      <c r="QA159" s="253"/>
      <c r="QB159" s="253"/>
      <c r="QC159" s="253"/>
      <c r="QD159" s="253"/>
      <c r="QE159" s="253"/>
      <c r="QF159" s="253"/>
      <c r="QG159" s="253"/>
      <c r="QH159" s="253"/>
      <c r="QI159" s="253"/>
      <c r="QJ159" s="253"/>
      <c r="QK159" s="253"/>
      <c r="QL159" s="253"/>
      <c r="QM159" s="253"/>
      <c r="QN159" s="253"/>
      <c r="QO159" s="253"/>
      <c r="QP159" s="253"/>
      <c r="QQ159" s="253"/>
      <c r="QR159" s="253"/>
      <c r="QS159" s="253"/>
      <c r="QT159" s="253"/>
      <c r="QU159" s="253"/>
      <c r="QV159" s="253"/>
      <c r="QW159" s="253"/>
      <c r="QX159" s="253"/>
      <c r="QY159" s="253"/>
      <c r="QZ159" s="253"/>
      <c r="RA159" s="253"/>
      <c r="RB159" s="253"/>
      <c r="RC159" s="253"/>
      <c r="RD159" s="253"/>
      <c r="RE159" s="253"/>
      <c r="RF159" s="253"/>
      <c r="RG159" s="253"/>
      <c r="RH159" s="253"/>
      <c r="RI159" s="253"/>
      <c r="RJ159" s="253"/>
      <c r="RK159" s="253"/>
      <c r="RL159" s="253"/>
      <c r="RM159" s="253"/>
      <c r="RN159" s="253"/>
      <c r="RO159" s="253"/>
      <c r="RP159" s="253"/>
      <c r="RQ159" s="253"/>
      <c r="RR159" s="253"/>
      <c r="RS159" s="253"/>
      <c r="RT159" s="253"/>
      <c r="RU159" s="253"/>
      <c r="RV159" s="253"/>
      <c r="RW159" s="253"/>
      <c r="RX159" s="253"/>
      <c r="RY159" s="253"/>
      <c r="RZ159" s="253"/>
      <c r="SA159" s="253"/>
      <c r="SB159" s="253"/>
      <c r="SC159" s="253"/>
      <c r="SD159" s="253"/>
      <c r="SE159" s="253"/>
      <c r="SF159" s="253"/>
      <c r="SG159" s="253"/>
      <c r="SH159" s="253"/>
      <c r="SI159" s="253"/>
      <c r="SJ159" s="253"/>
      <c r="SK159" s="253"/>
      <c r="SL159" s="253"/>
      <c r="SM159" s="253"/>
      <c r="SN159" s="253"/>
      <c r="SO159" s="253"/>
      <c r="SP159" s="253"/>
      <c r="SQ159" s="253"/>
      <c r="SR159" s="253"/>
      <c r="SS159" s="253"/>
      <c r="ST159" s="253"/>
      <c r="SU159" s="253"/>
      <c r="SV159" s="253"/>
      <c r="SW159" s="253"/>
      <c r="SX159" s="253"/>
      <c r="SY159" s="253"/>
      <c r="SZ159" s="253"/>
      <c r="TA159" s="253"/>
      <c r="TB159" s="253"/>
      <c r="TC159" s="253"/>
      <c r="TD159" s="253"/>
      <c r="TE159" s="253"/>
      <c r="TF159" s="253"/>
      <c r="TG159" s="253"/>
      <c r="TH159" s="253"/>
      <c r="TI159" s="253"/>
      <c r="TJ159" s="253"/>
      <c r="TK159" s="253"/>
      <c r="TL159" s="253"/>
      <c r="TM159" s="253"/>
      <c r="TN159" s="253"/>
      <c r="TO159" s="253"/>
      <c r="TP159" s="253"/>
      <c r="TQ159" s="253"/>
      <c r="TR159" s="253"/>
      <c r="TS159" s="253"/>
      <c r="TT159" s="253"/>
      <c r="TU159" s="253"/>
      <c r="TV159" s="253"/>
      <c r="TW159" s="253"/>
      <c r="TX159" s="253"/>
      <c r="TY159" s="253"/>
      <c r="TZ159" s="253"/>
      <c r="UA159" s="253"/>
      <c r="UB159" s="253"/>
      <c r="UC159" s="253"/>
      <c r="UD159" s="253"/>
      <c r="UE159" s="253"/>
      <c r="UF159" s="253"/>
      <c r="UG159" s="253"/>
      <c r="UH159" s="253"/>
      <c r="UI159" s="253"/>
      <c r="UJ159" s="253"/>
      <c r="UK159" s="253"/>
      <c r="UL159" s="253"/>
      <c r="UM159" s="253"/>
      <c r="UN159" s="253"/>
      <c r="UO159" s="253"/>
      <c r="UP159" s="253"/>
      <c r="UQ159" s="253"/>
      <c r="UR159" s="253"/>
      <c r="US159" s="253"/>
      <c r="UT159" s="253"/>
      <c r="UU159" s="253"/>
      <c r="UV159" s="253"/>
      <c r="UW159" s="253"/>
      <c r="UX159" s="253"/>
      <c r="UY159" s="253"/>
      <c r="UZ159" s="253"/>
      <c r="VA159" s="253"/>
      <c r="VB159" s="253"/>
      <c r="VC159" s="253"/>
      <c r="VD159" s="253"/>
      <c r="VE159" s="253"/>
      <c r="VF159" s="253"/>
      <c r="VG159" s="253"/>
      <c r="VH159" s="253"/>
      <c r="VI159" s="253"/>
      <c r="VJ159" s="253"/>
      <c r="VK159" s="253"/>
      <c r="VL159" s="253"/>
      <c r="VM159" s="253"/>
      <c r="VN159" s="253"/>
      <c r="VO159" s="253"/>
      <c r="VP159" s="253"/>
      <c r="VQ159" s="253"/>
      <c r="VR159" s="253"/>
      <c r="VS159" s="253"/>
      <c r="VT159" s="253"/>
      <c r="VU159" s="253"/>
      <c r="VV159" s="253"/>
      <c r="VW159" s="253"/>
      <c r="VX159" s="253"/>
      <c r="VY159" s="253"/>
      <c r="VZ159" s="253"/>
      <c r="WA159" s="253"/>
      <c r="WB159" s="253"/>
      <c r="WC159" s="253"/>
      <c r="WD159" s="253"/>
      <c r="WE159" s="253"/>
      <c r="WF159" s="253"/>
      <c r="WG159" s="253"/>
      <c r="WH159" s="253"/>
      <c r="WI159" s="253"/>
      <c r="WJ159" s="253"/>
      <c r="WK159" s="253"/>
      <c r="WL159" s="253"/>
      <c r="WM159" s="253"/>
      <c r="WN159" s="253"/>
      <c r="WO159" s="253"/>
      <c r="WP159" s="253"/>
      <c r="WQ159" s="253"/>
      <c r="WR159" s="253"/>
      <c r="WS159" s="253"/>
      <c r="WT159" s="253"/>
      <c r="WU159" s="253"/>
      <c r="WV159" s="253"/>
      <c r="WW159" s="253"/>
      <c r="WX159" s="253"/>
      <c r="WY159" s="253"/>
      <c r="WZ159" s="253"/>
      <c r="XA159" s="253"/>
      <c r="XB159" s="253"/>
      <c r="XC159" s="253"/>
      <c r="XD159" s="253"/>
      <c r="XE159" s="253"/>
      <c r="XF159" s="253"/>
      <c r="XG159" s="253"/>
      <c r="XH159" s="253"/>
      <c r="XI159" s="253"/>
      <c r="XJ159" s="253"/>
      <c r="XK159" s="253"/>
      <c r="XL159" s="253"/>
      <c r="XM159" s="253"/>
      <c r="XN159" s="253"/>
      <c r="XO159" s="253"/>
      <c r="XP159" s="253"/>
      <c r="XQ159" s="253"/>
      <c r="XR159" s="253"/>
      <c r="XS159" s="253"/>
      <c r="XT159" s="253"/>
      <c r="XU159" s="253"/>
      <c r="XV159" s="253"/>
      <c r="XW159" s="253"/>
      <c r="XX159" s="253"/>
      <c r="XY159" s="253"/>
      <c r="XZ159" s="253"/>
      <c r="YA159" s="253"/>
      <c r="YB159" s="253"/>
      <c r="YC159" s="253"/>
      <c r="YD159" s="253"/>
      <c r="YE159" s="253"/>
      <c r="YF159" s="253"/>
      <c r="YG159" s="253"/>
      <c r="YH159" s="253"/>
      <c r="YI159" s="253"/>
      <c r="YJ159" s="253"/>
      <c r="YK159" s="253"/>
      <c r="YL159" s="253"/>
      <c r="YM159" s="253"/>
      <c r="YN159" s="253"/>
      <c r="YO159" s="253"/>
      <c r="YP159" s="253"/>
      <c r="YQ159" s="253"/>
      <c r="YR159" s="253"/>
      <c r="YS159" s="253"/>
      <c r="YT159" s="253"/>
      <c r="YU159" s="253"/>
      <c r="YV159" s="253"/>
      <c r="YW159" s="253"/>
      <c r="YX159" s="253"/>
      <c r="YY159" s="253"/>
      <c r="YZ159" s="253"/>
      <c r="ZA159" s="253"/>
      <c r="ZB159" s="253"/>
      <c r="ZC159" s="253"/>
      <c r="ZD159" s="253"/>
      <c r="ZE159" s="253"/>
      <c r="ZF159" s="253"/>
      <c r="ZG159" s="253"/>
      <c r="ZH159" s="253"/>
      <c r="ZI159" s="253"/>
      <c r="ZJ159" s="253"/>
      <c r="ZK159" s="253"/>
      <c r="ZL159" s="253"/>
      <c r="ZM159" s="253"/>
      <c r="ZN159" s="253"/>
      <c r="ZO159" s="253"/>
      <c r="ZP159" s="253"/>
      <c r="ZQ159" s="253"/>
      <c r="ZR159" s="253"/>
      <c r="ZS159" s="253"/>
      <c r="ZT159" s="253"/>
      <c r="ZU159" s="253"/>
      <c r="ZV159" s="253"/>
      <c r="ZW159" s="253"/>
      <c r="ZX159" s="253"/>
      <c r="ZY159" s="253"/>
      <c r="ZZ159" s="253"/>
      <c r="AAA159" s="253"/>
      <c r="AAB159" s="253"/>
      <c r="AAC159" s="253"/>
      <c r="AAD159" s="253"/>
      <c r="AAE159" s="253"/>
      <c r="AAF159" s="253"/>
      <c r="AAG159" s="253"/>
      <c r="AAH159" s="253"/>
      <c r="AAI159" s="253"/>
      <c r="AAJ159" s="253"/>
      <c r="AAK159" s="253"/>
      <c r="AAL159" s="253"/>
      <c r="AAM159" s="253"/>
      <c r="AAN159" s="253"/>
      <c r="AAO159" s="253"/>
      <c r="AAP159" s="253"/>
      <c r="AAQ159" s="253"/>
      <c r="AAR159" s="253"/>
      <c r="AAS159" s="253"/>
      <c r="AAT159" s="253"/>
      <c r="AAU159" s="253"/>
      <c r="AAV159" s="253"/>
      <c r="AAW159" s="253"/>
      <c r="AAX159" s="253"/>
      <c r="AAY159" s="253"/>
      <c r="AAZ159" s="253"/>
      <c r="ABA159" s="253"/>
      <c r="ABB159" s="253"/>
      <c r="ABC159" s="253"/>
      <c r="ABD159" s="253"/>
      <c r="ABE159" s="253"/>
      <c r="ABF159" s="253"/>
      <c r="ABG159" s="253"/>
      <c r="ABH159" s="253"/>
      <c r="ABI159" s="253"/>
      <c r="ABJ159" s="253"/>
      <c r="ABK159" s="253"/>
      <c r="ABL159" s="253"/>
      <c r="ABM159" s="253"/>
      <c r="ABN159" s="253"/>
      <c r="ABO159" s="253"/>
      <c r="ABP159" s="253"/>
      <c r="ABQ159" s="253"/>
      <c r="ABR159" s="253"/>
      <c r="ABS159" s="253"/>
      <c r="ABT159" s="253"/>
      <c r="ABU159" s="253"/>
      <c r="ABV159" s="253"/>
      <c r="ABW159" s="253"/>
      <c r="ABX159" s="253"/>
      <c r="ABY159" s="253"/>
      <c r="ABZ159" s="253"/>
      <c r="ACA159" s="253"/>
      <c r="ACB159" s="253"/>
      <c r="ACC159" s="253"/>
      <c r="ACD159" s="253"/>
      <c r="ACE159" s="253"/>
      <c r="ACF159" s="253"/>
      <c r="ACG159" s="253"/>
      <c r="ACH159" s="253"/>
      <c r="ACI159" s="253"/>
      <c r="ACJ159" s="253"/>
      <c r="ACK159" s="253"/>
      <c r="ACL159" s="253"/>
      <c r="ACM159" s="253"/>
      <c r="ACN159" s="253"/>
      <c r="ACO159" s="253"/>
      <c r="ACP159" s="253"/>
      <c r="ACQ159" s="253"/>
      <c r="ACR159" s="253"/>
      <c r="ACS159" s="253"/>
      <c r="ACT159" s="253"/>
      <c r="ACU159" s="253"/>
      <c r="ACV159" s="253"/>
      <c r="ACW159" s="253"/>
      <c r="ACX159" s="253"/>
      <c r="ACY159" s="253"/>
      <c r="ACZ159" s="253"/>
      <c r="ADA159" s="253"/>
      <c r="ADB159" s="253"/>
      <c r="ADC159" s="253"/>
      <c r="ADD159" s="253"/>
      <c r="ADE159" s="253"/>
      <c r="ADF159" s="253"/>
      <c r="ADG159" s="253"/>
      <c r="ADH159" s="253"/>
      <c r="ADI159" s="253"/>
      <c r="ADJ159" s="253"/>
      <c r="ADK159" s="253"/>
      <c r="ADL159" s="253"/>
      <c r="ADM159" s="253"/>
      <c r="ADN159" s="253"/>
      <c r="ADO159" s="253"/>
      <c r="ADP159" s="253"/>
      <c r="ADQ159" s="253"/>
      <c r="ADR159" s="253"/>
      <c r="ADS159" s="253"/>
      <c r="ADT159" s="253"/>
      <c r="ADU159" s="253"/>
      <c r="ADV159" s="253"/>
      <c r="ADW159" s="253"/>
      <c r="ADX159" s="253"/>
      <c r="ADY159" s="253"/>
      <c r="ADZ159" s="253"/>
      <c r="AEA159" s="253"/>
      <c r="AEB159" s="253"/>
      <c r="AEC159" s="253"/>
      <c r="AED159" s="253"/>
      <c r="AEE159" s="253"/>
      <c r="AEF159" s="253"/>
      <c r="AEG159" s="253"/>
      <c r="AEH159" s="253"/>
      <c r="AEI159" s="253"/>
      <c r="AEJ159" s="253"/>
      <c r="AEK159" s="253"/>
      <c r="AEL159" s="253"/>
      <c r="AEM159" s="253"/>
      <c r="AEN159" s="253"/>
      <c r="AEO159" s="253"/>
      <c r="AEP159" s="253"/>
      <c r="AEQ159" s="253"/>
      <c r="AER159" s="253"/>
      <c r="AES159" s="253"/>
      <c r="AET159" s="253"/>
      <c r="AEU159" s="253"/>
      <c r="AEV159" s="253"/>
      <c r="AEW159" s="253"/>
      <c r="AEX159" s="253"/>
      <c r="AEY159" s="253"/>
      <c r="AEZ159" s="253"/>
      <c r="AFA159" s="253"/>
      <c r="AFB159" s="253"/>
      <c r="AFC159" s="253"/>
      <c r="AFD159" s="253"/>
      <c r="AFE159" s="253"/>
      <c r="AFF159" s="253"/>
      <c r="AFG159" s="253"/>
      <c r="AFH159" s="253"/>
      <c r="AFI159" s="253"/>
      <c r="AFJ159" s="253"/>
      <c r="AFK159" s="253"/>
      <c r="AFL159" s="253"/>
      <c r="AFM159" s="253"/>
      <c r="AFN159" s="253"/>
      <c r="AFO159" s="253"/>
      <c r="AFP159" s="253"/>
      <c r="AFQ159" s="253"/>
      <c r="AFR159" s="253"/>
      <c r="AFS159" s="253"/>
      <c r="AFT159" s="253"/>
      <c r="AFU159" s="253"/>
      <c r="AFV159" s="253"/>
      <c r="AFW159" s="253"/>
      <c r="AFX159" s="253"/>
      <c r="AFY159" s="253"/>
      <c r="AFZ159" s="253"/>
      <c r="AGA159" s="253"/>
      <c r="AGB159" s="253"/>
      <c r="AGC159" s="253"/>
      <c r="AGD159" s="253"/>
      <c r="AGE159" s="253"/>
      <c r="AGF159" s="253"/>
      <c r="AGG159" s="253"/>
      <c r="AGH159" s="253"/>
      <c r="AGI159" s="253"/>
      <c r="AGJ159" s="253"/>
      <c r="AGK159" s="253"/>
      <c r="AGL159" s="253"/>
      <c r="AGM159" s="253"/>
      <c r="AGN159" s="253"/>
      <c r="AGO159" s="253"/>
      <c r="AGP159" s="253"/>
      <c r="AGQ159" s="253"/>
      <c r="AGR159" s="253"/>
      <c r="AGS159" s="253"/>
      <c r="AGT159" s="253"/>
      <c r="AGU159" s="253"/>
      <c r="AGV159" s="253"/>
      <c r="AGW159" s="253"/>
      <c r="AGX159" s="253"/>
      <c r="AGY159" s="253"/>
      <c r="AGZ159" s="253"/>
      <c r="AHA159" s="253"/>
      <c r="AHB159" s="253"/>
      <c r="AHC159" s="253"/>
      <c r="AHD159" s="253"/>
      <c r="AHE159" s="253"/>
      <c r="AHF159" s="253"/>
      <c r="AHG159" s="253"/>
      <c r="AHH159" s="253"/>
      <c r="AHI159" s="253"/>
      <c r="AHJ159" s="253"/>
      <c r="AHK159" s="253"/>
      <c r="AHL159" s="253"/>
      <c r="AHM159" s="253"/>
      <c r="AHN159" s="253"/>
      <c r="AHO159" s="253"/>
      <c r="AHP159" s="253"/>
      <c r="AHQ159" s="253"/>
      <c r="AHR159" s="253"/>
      <c r="AHS159" s="253"/>
      <c r="AHT159" s="253"/>
      <c r="AHU159" s="253"/>
      <c r="AHV159" s="253"/>
      <c r="AHW159" s="253"/>
      <c r="AHX159" s="253"/>
      <c r="AHY159" s="253"/>
      <c r="AHZ159" s="253"/>
      <c r="AIA159" s="253"/>
      <c r="AIB159" s="253"/>
      <c r="AIC159" s="253"/>
      <c r="AID159" s="253"/>
      <c r="AIE159" s="253"/>
      <c r="AIF159" s="253"/>
      <c r="AIG159" s="253"/>
      <c r="AIH159" s="253"/>
      <c r="AII159" s="253"/>
      <c r="AIJ159" s="253"/>
      <c r="AIK159" s="253"/>
      <c r="AIL159" s="253"/>
      <c r="AIM159" s="253"/>
      <c r="AIN159" s="253"/>
      <c r="AIO159" s="253"/>
      <c r="AIP159" s="253"/>
      <c r="AIQ159" s="253"/>
      <c r="AIR159" s="253"/>
      <c r="AIS159" s="253"/>
      <c r="AIT159" s="253"/>
      <c r="AIU159" s="253"/>
      <c r="AIV159" s="253"/>
      <c r="AIW159" s="253"/>
      <c r="AIX159" s="253"/>
      <c r="AIY159" s="253"/>
      <c r="AIZ159" s="253"/>
      <c r="AJA159" s="253"/>
      <c r="AJB159" s="253"/>
      <c r="AJC159" s="253"/>
      <c r="AJD159" s="253"/>
      <c r="AJE159" s="253"/>
      <c r="AJF159" s="253"/>
      <c r="AJG159" s="253"/>
      <c r="AJH159" s="253"/>
      <c r="AJI159" s="253"/>
      <c r="AJJ159" s="253"/>
      <c r="AJK159" s="253"/>
      <c r="AJL159" s="253"/>
      <c r="AJM159" s="253"/>
      <c r="AJN159" s="253"/>
      <c r="AJO159" s="253"/>
      <c r="AJP159" s="253"/>
      <c r="AJQ159" s="253"/>
      <c r="AJR159" s="253"/>
      <c r="AJS159" s="253"/>
      <c r="AJT159" s="253"/>
      <c r="AJU159" s="253"/>
      <c r="AJV159" s="253"/>
      <c r="AJW159" s="253"/>
      <c r="AJX159" s="253"/>
      <c r="AJY159" s="253"/>
      <c r="AJZ159" s="253"/>
      <c r="AKA159" s="253"/>
      <c r="AKB159" s="253"/>
      <c r="AKC159" s="253"/>
      <c r="AKD159" s="253"/>
      <c r="AKE159" s="253"/>
      <c r="AKF159" s="253"/>
      <c r="AKG159" s="253"/>
      <c r="AKH159" s="253"/>
      <c r="AKI159" s="253"/>
      <c r="AKJ159" s="253"/>
      <c r="AKK159" s="253"/>
      <c r="AKL159" s="253"/>
      <c r="AKM159" s="253"/>
      <c r="AKN159" s="253"/>
      <c r="AKO159" s="253"/>
      <c r="AKP159" s="253"/>
      <c r="AKQ159" s="253"/>
      <c r="AKR159" s="253"/>
      <c r="AKS159" s="253"/>
      <c r="AKT159" s="253"/>
      <c r="AKU159" s="253"/>
      <c r="AKV159" s="253"/>
      <c r="AKW159" s="253"/>
      <c r="AKX159" s="253"/>
      <c r="AKY159" s="253"/>
      <c r="AKZ159" s="253"/>
      <c r="ALA159" s="253"/>
      <c r="ALB159" s="253"/>
      <c r="ALC159" s="253"/>
      <c r="ALD159" s="253"/>
      <c r="ALE159" s="253"/>
      <c r="ALF159" s="253"/>
      <c r="ALG159" s="253"/>
      <c r="ALH159" s="253"/>
      <c r="ALI159" s="253"/>
      <c r="ALJ159" s="253"/>
      <c r="ALK159" s="253"/>
      <c r="ALL159" s="253"/>
      <c r="ALM159" s="253"/>
      <c r="ALN159" s="253"/>
      <c r="ALO159" s="253"/>
      <c r="ALP159" s="253"/>
      <c r="ALQ159" s="253"/>
      <c r="ALR159" s="253"/>
      <c r="ALS159" s="253"/>
      <c r="ALT159" s="253"/>
      <c r="ALU159" s="253"/>
      <c r="ALV159" s="253"/>
      <c r="ALW159" s="253"/>
      <c r="ALX159" s="253"/>
      <c r="ALY159" s="253"/>
      <c r="ALZ159" s="253"/>
      <c r="AMA159" s="253"/>
      <c r="AMB159" s="253"/>
      <c r="AMC159" s="253"/>
      <c r="AMD159" s="253"/>
      <c r="AME159" s="253"/>
      <c r="AMF159" s="253"/>
      <c r="AMG159" s="253"/>
      <c r="AMH159" s="253"/>
      <c r="AMI159" s="253"/>
      <c r="AMJ159" s="253"/>
    </row>
    <row r="160" spans="1:1024" s="252" customFormat="1" ht="11.25" hidden="1">
      <c r="A160" s="257"/>
      <c r="B160" s="290"/>
      <c r="C160" s="290"/>
      <c r="D160" s="291"/>
      <c r="F160" s="253"/>
      <c r="G160" s="253"/>
      <c r="H160" s="253"/>
      <c r="I160" s="253"/>
      <c r="J160" s="253"/>
      <c r="K160" s="253"/>
      <c r="L160" s="253"/>
      <c r="M160" s="253"/>
      <c r="N160" s="253"/>
      <c r="O160" s="253"/>
      <c r="P160" s="253"/>
      <c r="Q160" s="253"/>
      <c r="R160" s="253"/>
      <c r="S160" s="253"/>
      <c r="T160" s="253"/>
      <c r="U160" s="253"/>
      <c r="V160" s="253"/>
      <c r="W160" s="253"/>
      <c r="X160" s="253"/>
      <c r="Y160" s="253"/>
      <c r="Z160" s="253"/>
      <c r="AA160" s="253"/>
      <c r="AB160" s="253"/>
      <c r="AC160" s="253"/>
      <c r="AD160" s="253"/>
      <c r="AE160" s="253"/>
      <c r="AF160" s="253"/>
      <c r="AG160" s="253"/>
      <c r="AH160" s="253"/>
      <c r="AI160" s="253"/>
      <c r="AJ160" s="253"/>
      <c r="AK160" s="253"/>
      <c r="AL160" s="253"/>
      <c r="AM160" s="253"/>
      <c r="AN160" s="253"/>
      <c r="AO160" s="253"/>
      <c r="AP160" s="253"/>
      <c r="AQ160" s="253"/>
      <c r="AR160" s="253"/>
      <c r="AS160" s="253"/>
      <c r="AT160" s="253"/>
      <c r="AU160" s="253"/>
      <c r="AV160" s="253"/>
      <c r="AW160" s="253"/>
      <c r="AX160" s="253"/>
      <c r="AY160" s="253"/>
      <c r="AZ160" s="253"/>
      <c r="BA160" s="253"/>
      <c r="BB160" s="253"/>
      <c r="BC160" s="253"/>
      <c r="BD160" s="253"/>
      <c r="BE160" s="253"/>
      <c r="BF160" s="253"/>
      <c r="BG160" s="253"/>
      <c r="BH160" s="253"/>
      <c r="BI160" s="253"/>
      <c r="BJ160" s="253"/>
      <c r="BK160" s="253"/>
      <c r="BL160" s="253"/>
      <c r="BM160" s="253"/>
      <c r="BN160" s="253"/>
      <c r="BO160" s="253"/>
      <c r="BP160" s="253"/>
      <c r="BQ160" s="253"/>
      <c r="BR160" s="253"/>
      <c r="BS160" s="253"/>
      <c r="BT160" s="253"/>
      <c r="BU160" s="253"/>
      <c r="BV160" s="253"/>
      <c r="BW160" s="253"/>
      <c r="BX160" s="253"/>
      <c r="BY160" s="253"/>
      <c r="BZ160" s="253"/>
      <c r="CA160" s="253"/>
      <c r="CB160" s="253"/>
      <c r="CC160" s="253"/>
      <c r="CD160" s="253"/>
      <c r="CE160" s="253"/>
      <c r="CF160" s="253"/>
      <c r="CG160" s="253"/>
      <c r="CH160" s="253"/>
      <c r="CI160" s="253"/>
      <c r="CJ160" s="253"/>
      <c r="CK160" s="253"/>
      <c r="CL160" s="253"/>
      <c r="CM160" s="253"/>
      <c r="CN160" s="253"/>
      <c r="CO160" s="253"/>
      <c r="CP160" s="253"/>
      <c r="CQ160" s="253"/>
      <c r="CR160" s="253"/>
      <c r="CS160" s="253"/>
      <c r="CT160" s="253"/>
      <c r="CU160" s="253"/>
      <c r="CV160" s="253"/>
      <c r="CW160" s="253"/>
      <c r="CX160" s="253"/>
      <c r="CY160" s="253"/>
      <c r="CZ160" s="253"/>
      <c r="DA160" s="253"/>
      <c r="DB160" s="253"/>
      <c r="DC160" s="253"/>
      <c r="DD160" s="253"/>
      <c r="DE160" s="253"/>
      <c r="DF160" s="253"/>
      <c r="DG160" s="253"/>
      <c r="DH160" s="253"/>
      <c r="DI160" s="253"/>
      <c r="DJ160" s="253"/>
      <c r="DK160" s="253"/>
      <c r="DL160" s="253"/>
      <c r="DM160" s="253"/>
      <c r="DN160" s="253"/>
      <c r="DO160" s="253"/>
      <c r="DP160" s="253"/>
      <c r="DQ160" s="253"/>
      <c r="DR160" s="253"/>
      <c r="DS160" s="253"/>
      <c r="DT160" s="253"/>
      <c r="DU160" s="253"/>
      <c r="DV160" s="253"/>
      <c r="DW160" s="253"/>
      <c r="DX160" s="253"/>
      <c r="DY160" s="253"/>
      <c r="DZ160" s="253"/>
      <c r="EA160" s="253"/>
      <c r="EB160" s="253"/>
      <c r="EC160" s="253"/>
      <c r="ED160" s="253"/>
      <c r="EE160" s="253"/>
      <c r="EF160" s="253"/>
      <c r="EG160" s="253"/>
      <c r="EH160" s="253"/>
      <c r="EI160" s="253"/>
      <c r="EJ160" s="253"/>
      <c r="EK160" s="253"/>
      <c r="EL160" s="253"/>
      <c r="EM160" s="253"/>
      <c r="EN160" s="253"/>
      <c r="EO160" s="253"/>
      <c r="EP160" s="253"/>
      <c r="EQ160" s="253"/>
      <c r="ER160" s="253"/>
      <c r="ES160" s="253"/>
      <c r="ET160" s="253"/>
      <c r="EU160" s="253"/>
      <c r="EV160" s="253"/>
      <c r="EW160" s="253"/>
      <c r="EX160" s="253"/>
      <c r="EY160" s="253"/>
      <c r="EZ160" s="253"/>
      <c r="FA160" s="253"/>
      <c r="FB160" s="253"/>
      <c r="FC160" s="253"/>
      <c r="FD160" s="253"/>
      <c r="FE160" s="253"/>
      <c r="FF160" s="253"/>
      <c r="FG160" s="253"/>
      <c r="FH160" s="253"/>
      <c r="FI160" s="253"/>
      <c r="FJ160" s="253"/>
      <c r="FK160" s="253"/>
      <c r="FL160" s="253"/>
      <c r="FM160" s="253"/>
      <c r="FN160" s="253"/>
      <c r="FO160" s="253"/>
      <c r="FP160" s="253"/>
      <c r="FQ160" s="253"/>
      <c r="FR160" s="253"/>
      <c r="FS160" s="253"/>
      <c r="FT160" s="253"/>
      <c r="FU160" s="253"/>
      <c r="FV160" s="253"/>
      <c r="FW160" s="253"/>
      <c r="FX160" s="253"/>
      <c r="FY160" s="253"/>
      <c r="FZ160" s="253"/>
      <c r="GA160" s="253"/>
      <c r="GB160" s="253"/>
      <c r="GC160" s="253"/>
      <c r="GD160" s="253"/>
      <c r="GE160" s="253"/>
      <c r="GF160" s="253"/>
      <c r="GG160" s="253"/>
      <c r="GH160" s="253"/>
      <c r="GI160" s="253"/>
      <c r="GJ160" s="253"/>
      <c r="GK160" s="253"/>
      <c r="GL160" s="253"/>
      <c r="GM160" s="253"/>
      <c r="GN160" s="253"/>
      <c r="GO160" s="253"/>
      <c r="GP160" s="253"/>
      <c r="GQ160" s="253"/>
      <c r="GR160" s="253"/>
      <c r="GS160" s="253"/>
      <c r="GT160" s="253"/>
      <c r="GU160" s="253"/>
      <c r="GV160" s="253"/>
      <c r="GW160" s="253"/>
      <c r="GX160" s="253"/>
      <c r="GY160" s="253"/>
      <c r="GZ160" s="253"/>
      <c r="HA160" s="253"/>
      <c r="HB160" s="253"/>
      <c r="HC160" s="253"/>
      <c r="HD160" s="253"/>
      <c r="HE160" s="253"/>
      <c r="HF160" s="253"/>
      <c r="HG160" s="253"/>
      <c r="HH160" s="253"/>
      <c r="HI160" s="253"/>
      <c r="HJ160" s="253"/>
      <c r="HK160" s="253"/>
      <c r="HL160" s="253"/>
      <c r="HM160" s="253"/>
      <c r="HN160" s="253"/>
      <c r="HO160" s="253"/>
      <c r="HP160" s="253"/>
      <c r="HQ160" s="253"/>
      <c r="HR160" s="253"/>
      <c r="HS160" s="253"/>
      <c r="HT160" s="253"/>
      <c r="HU160" s="253"/>
      <c r="HV160" s="253"/>
      <c r="HW160" s="253"/>
      <c r="HX160" s="253"/>
      <c r="HY160" s="253"/>
      <c r="HZ160" s="253"/>
      <c r="IA160" s="253"/>
      <c r="IB160" s="253"/>
      <c r="IC160" s="253"/>
      <c r="ID160" s="253"/>
      <c r="IE160" s="253"/>
      <c r="IF160" s="253"/>
      <c r="IG160" s="253"/>
      <c r="IH160" s="253"/>
      <c r="II160" s="253"/>
      <c r="IJ160" s="253"/>
      <c r="IK160" s="253"/>
      <c r="IL160" s="253"/>
      <c r="IM160" s="253"/>
      <c r="IN160" s="253"/>
      <c r="IO160" s="253"/>
      <c r="IP160" s="253"/>
      <c r="IQ160" s="253"/>
      <c r="IR160" s="253"/>
      <c r="IS160" s="253"/>
      <c r="IT160" s="253"/>
      <c r="IU160" s="253"/>
      <c r="IV160" s="253"/>
      <c r="IW160" s="253"/>
      <c r="IX160" s="253"/>
      <c r="IY160" s="253"/>
      <c r="IZ160" s="253"/>
      <c r="JA160" s="253"/>
      <c r="JB160" s="253"/>
      <c r="JC160" s="253"/>
      <c r="JD160" s="253"/>
      <c r="JE160" s="253"/>
      <c r="JF160" s="253"/>
      <c r="JG160" s="253"/>
      <c r="JH160" s="253"/>
      <c r="JI160" s="253"/>
      <c r="JJ160" s="253"/>
      <c r="JK160" s="253"/>
      <c r="JL160" s="253"/>
      <c r="JM160" s="253"/>
      <c r="JN160" s="253"/>
      <c r="JO160" s="253"/>
      <c r="JP160" s="253"/>
      <c r="JQ160" s="253"/>
      <c r="JR160" s="253"/>
      <c r="JS160" s="253"/>
      <c r="JT160" s="253"/>
      <c r="JU160" s="253"/>
      <c r="JV160" s="253"/>
      <c r="JW160" s="253"/>
      <c r="JX160" s="253"/>
      <c r="JY160" s="253"/>
      <c r="JZ160" s="253"/>
      <c r="KA160" s="253"/>
      <c r="KB160" s="253"/>
      <c r="KC160" s="253"/>
      <c r="KD160" s="253"/>
      <c r="KE160" s="253"/>
      <c r="KF160" s="253"/>
      <c r="KG160" s="253"/>
      <c r="KH160" s="253"/>
      <c r="KI160" s="253"/>
      <c r="KJ160" s="253"/>
      <c r="KK160" s="253"/>
      <c r="KL160" s="253"/>
      <c r="KM160" s="253"/>
      <c r="KN160" s="253"/>
      <c r="KO160" s="253"/>
      <c r="KP160" s="253"/>
      <c r="KQ160" s="253"/>
      <c r="KR160" s="253"/>
      <c r="KS160" s="253"/>
      <c r="KT160" s="253"/>
      <c r="KU160" s="253"/>
      <c r="KV160" s="253"/>
      <c r="KW160" s="253"/>
      <c r="KX160" s="253"/>
      <c r="KY160" s="253"/>
      <c r="KZ160" s="253"/>
      <c r="LA160" s="253"/>
      <c r="LB160" s="253"/>
      <c r="LC160" s="253"/>
      <c r="LD160" s="253"/>
      <c r="LE160" s="253"/>
      <c r="LF160" s="253"/>
      <c r="LG160" s="253"/>
      <c r="LH160" s="253"/>
      <c r="LI160" s="253"/>
      <c r="LJ160" s="253"/>
      <c r="LK160" s="253"/>
      <c r="LL160" s="253"/>
      <c r="LM160" s="253"/>
      <c r="LN160" s="253"/>
      <c r="LO160" s="253"/>
      <c r="LP160" s="253"/>
      <c r="LQ160" s="253"/>
      <c r="LR160" s="253"/>
      <c r="LS160" s="253"/>
      <c r="LT160" s="253"/>
      <c r="LU160" s="253"/>
      <c r="LV160" s="253"/>
      <c r="LW160" s="253"/>
      <c r="LX160" s="253"/>
      <c r="LY160" s="253"/>
      <c r="LZ160" s="253"/>
      <c r="MA160" s="253"/>
      <c r="MB160" s="253"/>
      <c r="MC160" s="253"/>
      <c r="MD160" s="253"/>
      <c r="ME160" s="253"/>
      <c r="MF160" s="253"/>
      <c r="MG160" s="253"/>
      <c r="MH160" s="253"/>
      <c r="MI160" s="253"/>
      <c r="MJ160" s="253"/>
      <c r="MK160" s="253"/>
      <c r="ML160" s="253"/>
      <c r="MM160" s="253"/>
      <c r="MN160" s="253"/>
      <c r="MO160" s="253"/>
      <c r="MP160" s="253"/>
      <c r="MQ160" s="253"/>
      <c r="MR160" s="253"/>
      <c r="MS160" s="253"/>
      <c r="MT160" s="253"/>
      <c r="MU160" s="253"/>
      <c r="MV160" s="253"/>
      <c r="MW160" s="253"/>
      <c r="MX160" s="253"/>
      <c r="MY160" s="253"/>
      <c r="MZ160" s="253"/>
      <c r="NA160" s="253"/>
      <c r="NB160" s="253"/>
      <c r="NC160" s="253"/>
      <c r="ND160" s="253"/>
      <c r="NE160" s="253"/>
      <c r="NF160" s="253"/>
      <c r="NG160" s="253"/>
      <c r="NH160" s="253"/>
      <c r="NI160" s="253"/>
      <c r="NJ160" s="253"/>
      <c r="NK160" s="253"/>
      <c r="NL160" s="253"/>
      <c r="NM160" s="253"/>
      <c r="NN160" s="253"/>
      <c r="NO160" s="253"/>
      <c r="NP160" s="253"/>
      <c r="NQ160" s="253"/>
      <c r="NR160" s="253"/>
      <c r="NS160" s="253"/>
      <c r="NT160" s="253"/>
      <c r="NU160" s="253"/>
      <c r="NV160" s="253"/>
      <c r="NW160" s="253"/>
      <c r="NX160" s="253"/>
      <c r="NY160" s="253"/>
      <c r="NZ160" s="253"/>
      <c r="OA160" s="253"/>
      <c r="OB160" s="253"/>
      <c r="OC160" s="253"/>
      <c r="OD160" s="253"/>
      <c r="OE160" s="253"/>
      <c r="OF160" s="253"/>
      <c r="OG160" s="253"/>
      <c r="OH160" s="253"/>
      <c r="OI160" s="253"/>
      <c r="OJ160" s="253"/>
      <c r="OK160" s="253"/>
      <c r="OL160" s="253"/>
      <c r="OM160" s="253"/>
      <c r="ON160" s="253"/>
      <c r="OO160" s="253"/>
      <c r="OP160" s="253"/>
      <c r="OQ160" s="253"/>
      <c r="OR160" s="253"/>
      <c r="OS160" s="253"/>
      <c r="OT160" s="253"/>
      <c r="OU160" s="253"/>
      <c r="OV160" s="253"/>
      <c r="OW160" s="253"/>
      <c r="OX160" s="253"/>
      <c r="OY160" s="253"/>
      <c r="OZ160" s="253"/>
      <c r="PA160" s="253"/>
      <c r="PB160" s="253"/>
      <c r="PC160" s="253"/>
      <c r="PD160" s="253"/>
      <c r="PE160" s="253"/>
      <c r="PF160" s="253"/>
      <c r="PG160" s="253"/>
      <c r="PH160" s="253"/>
      <c r="PI160" s="253"/>
      <c r="PJ160" s="253"/>
      <c r="PK160" s="253"/>
      <c r="PL160" s="253"/>
      <c r="PM160" s="253"/>
      <c r="PN160" s="253"/>
      <c r="PO160" s="253"/>
      <c r="PP160" s="253"/>
      <c r="PQ160" s="253"/>
      <c r="PR160" s="253"/>
      <c r="PS160" s="253"/>
      <c r="PT160" s="253"/>
      <c r="PU160" s="253"/>
      <c r="PV160" s="253"/>
      <c r="PW160" s="253"/>
      <c r="PX160" s="253"/>
      <c r="PY160" s="253"/>
      <c r="PZ160" s="253"/>
      <c r="QA160" s="253"/>
      <c r="QB160" s="253"/>
      <c r="QC160" s="253"/>
      <c r="QD160" s="253"/>
      <c r="QE160" s="253"/>
      <c r="QF160" s="253"/>
      <c r="QG160" s="253"/>
      <c r="QH160" s="253"/>
      <c r="QI160" s="253"/>
      <c r="QJ160" s="253"/>
      <c r="QK160" s="253"/>
      <c r="QL160" s="253"/>
      <c r="QM160" s="253"/>
      <c r="QN160" s="253"/>
      <c r="QO160" s="253"/>
      <c r="QP160" s="253"/>
      <c r="QQ160" s="253"/>
      <c r="QR160" s="253"/>
      <c r="QS160" s="253"/>
      <c r="QT160" s="253"/>
      <c r="QU160" s="253"/>
      <c r="QV160" s="253"/>
      <c r="QW160" s="253"/>
      <c r="QX160" s="253"/>
      <c r="QY160" s="253"/>
      <c r="QZ160" s="253"/>
      <c r="RA160" s="253"/>
      <c r="RB160" s="253"/>
      <c r="RC160" s="253"/>
      <c r="RD160" s="253"/>
      <c r="RE160" s="253"/>
      <c r="RF160" s="253"/>
      <c r="RG160" s="253"/>
      <c r="RH160" s="253"/>
      <c r="RI160" s="253"/>
      <c r="RJ160" s="253"/>
      <c r="RK160" s="253"/>
      <c r="RL160" s="253"/>
      <c r="RM160" s="253"/>
      <c r="RN160" s="253"/>
      <c r="RO160" s="253"/>
      <c r="RP160" s="253"/>
      <c r="RQ160" s="253"/>
      <c r="RR160" s="253"/>
      <c r="RS160" s="253"/>
      <c r="RT160" s="253"/>
      <c r="RU160" s="253"/>
      <c r="RV160" s="253"/>
      <c r="RW160" s="253"/>
      <c r="RX160" s="253"/>
      <c r="RY160" s="253"/>
      <c r="RZ160" s="253"/>
      <c r="SA160" s="253"/>
      <c r="SB160" s="253"/>
      <c r="SC160" s="253"/>
      <c r="SD160" s="253"/>
      <c r="SE160" s="253"/>
      <c r="SF160" s="253"/>
      <c r="SG160" s="253"/>
      <c r="SH160" s="253"/>
      <c r="SI160" s="253"/>
      <c r="SJ160" s="253"/>
      <c r="SK160" s="253"/>
      <c r="SL160" s="253"/>
      <c r="SM160" s="253"/>
      <c r="SN160" s="253"/>
      <c r="SO160" s="253"/>
      <c r="SP160" s="253"/>
      <c r="SQ160" s="253"/>
      <c r="SR160" s="253"/>
      <c r="SS160" s="253"/>
      <c r="ST160" s="253"/>
      <c r="SU160" s="253"/>
      <c r="SV160" s="253"/>
      <c r="SW160" s="253"/>
      <c r="SX160" s="253"/>
      <c r="SY160" s="253"/>
      <c r="SZ160" s="253"/>
      <c r="TA160" s="253"/>
      <c r="TB160" s="253"/>
      <c r="TC160" s="253"/>
      <c r="TD160" s="253"/>
      <c r="TE160" s="253"/>
      <c r="TF160" s="253"/>
      <c r="TG160" s="253"/>
      <c r="TH160" s="253"/>
      <c r="TI160" s="253"/>
      <c r="TJ160" s="253"/>
      <c r="TK160" s="253"/>
      <c r="TL160" s="253"/>
      <c r="TM160" s="253"/>
      <c r="TN160" s="253"/>
      <c r="TO160" s="253"/>
      <c r="TP160" s="253"/>
      <c r="TQ160" s="253"/>
      <c r="TR160" s="253"/>
      <c r="TS160" s="253"/>
      <c r="TT160" s="253"/>
      <c r="TU160" s="253"/>
      <c r="TV160" s="253"/>
      <c r="TW160" s="253"/>
      <c r="TX160" s="253"/>
      <c r="TY160" s="253"/>
      <c r="TZ160" s="253"/>
      <c r="UA160" s="253"/>
      <c r="UB160" s="253"/>
      <c r="UC160" s="253"/>
      <c r="UD160" s="253"/>
      <c r="UE160" s="253"/>
      <c r="UF160" s="253"/>
      <c r="UG160" s="253"/>
      <c r="UH160" s="253"/>
      <c r="UI160" s="253"/>
      <c r="UJ160" s="253"/>
      <c r="UK160" s="253"/>
      <c r="UL160" s="253"/>
      <c r="UM160" s="253"/>
      <c r="UN160" s="253"/>
      <c r="UO160" s="253"/>
      <c r="UP160" s="253"/>
      <c r="UQ160" s="253"/>
      <c r="UR160" s="253"/>
      <c r="US160" s="253"/>
      <c r="UT160" s="253"/>
      <c r="UU160" s="253"/>
      <c r="UV160" s="253"/>
      <c r="UW160" s="253"/>
      <c r="UX160" s="253"/>
      <c r="UY160" s="253"/>
      <c r="UZ160" s="253"/>
      <c r="VA160" s="253"/>
      <c r="VB160" s="253"/>
      <c r="VC160" s="253"/>
      <c r="VD160" s="253"/>
      <c r="VE160" s="253"/>
      <c r="VF160" s="253"/>
      <c r="VG160" s="253"/>
      <c r="VH160" s="253"/>
      <c r="VI160" s="253"/>
      <c r="VJ160" s="253"/>
      <c r="VK160" s="253"/>
      <c r="VL160" s="253"/>
      <c r="VM160" s="253"/>
      <c r="VN160" s="253"/>
      <c r="VO160" s="253"/>
      <c r="VP160" s="253"/>
      <c r="VQ160" s="253"/>
      <c r="VR160" s="253"/>
      <c r="VS160" s="253"/>
      <c r="VT160" s="253"/>
      <c r="VU160" s="253"/>
      <c r="VV160" s="253"/>
      <c r="VW160" s="253"/>
      <c r="VX160" s="253"/>
      <c r="VY160" s="253"/>
      <c r="VZ160" s="253"/>
      <c r="WA160" s="253"/>
      <c r="WB160" s="253"/>
      <c r="WC160" s="253"/>
      <c r="WD160" s="253"/>
      <c r="WE160" s="253"/>
      <c r="WF160" s="253"/>
      <c r="WG160" s="253"/>
      <c r="WH160" s="253"/>
      <c r="WI160" s="253"/>
      <c r="WJ160" s="253"/>
      <c r="WK160" s="253"/>
      <c r="WL160" s="253"/>
      <c r="WM160" s="253"/>
      <c r="WN160" s="253"/>
      <c r="WO160" s="253"/>
      <c r="WP160" s="253"/>
      <c r="WQ160" s="253"/>
      <c r="WR160" s="253"/>
      <c r="WS160" s="253"/>
      <c r="WT160" s="253"/>
      <c r="WU160" s="253"/>
      <c r="WV160" s="253"/>
      <c r="WW160" s="253"/>
      <c r="WX160" s="253"/>
      <c r="WY160" s="253"/>
      <c r="WZ160" s="253"/>
      <c r="XA160" s="253"/>
      <c r="XB160" s="253"/>
      <c r="XC160" s="253"/>
      <c r="XD160" s="253"/>
      <c r="XE160" s="253"/>
      <c r="XF160" s="253"/>
      <c r="XG160" s="253"/>
      <c r="XH160" s="253"/>
      <c r="XI160" s="253"/>
      <c r="XJ160" s="253"/>
      <c r="XK160" s="253"/>
      <c r="XL160" s="253"/>
      <c r="XM160" s="253"/>
      <c r="XN160" s="253"/>
      <c r="XO160" s="253"/>
      <c r="XP160" s="253"/>
      <c r="XQ160" s="253"/>
      <c r="XR160" s="253"/>
      <c r="XS160" s="253"/>
      <c r="XT160" s="253"/>
      <c r="XU160" s="253"/>
      <c r="XV160" s="253"/>
      <c r="XW160" s="253"/>
      <c r="XX160" s="253"/>
      <c r="XY160" s="253"/>
      <c r="XZ160" s="253"/>
      <c r="YA160" s="253"/>
      <c r="YB160" s="253"/>
      <c r="YC160" s="253"/>
      <c r="YD160" s="253"/>
      <c r="YE160" s="253"/>
      <c r="YF160" s="253"/>
      <c r="YG160" s="253"/>
      <c r="YH160" s="253"/>
      <c r="YI160" s="253"/>
      <c r="YJ160" s="253"/>
      <c r="YK160" s="253"/>
      <c r="YL160" s="253"/>
      <c r="YM160" s="253"/>
      <c r="YN160" s="253"/>
      <c r="YO160" s="253"/>
      <c r="YP160" s="253"/>
      <c r="YQ160" s="253"/>
      <c r="YR160" s="253"/>
      <c r="YS160" s="253"/>
      <c r="YT160" s="253"/>
      <c r="YU160" s="253"/>
      <c r="YV160" s="253"/>
      <c r="YW160" s="253"/>
      <c r="YX160" s="253"/>
      <c r="YY160" s="253"/>
      <c r="YZ160" s="253"/>
      <c r="ZA160" s="253"/>
      <c r="ZB160" s="253"/>
      <c r="ZC160" s="253"/>
      <c r="ZD160" s="253"/>
      <c r="ZE160" s="253"/>
      <c r="ZF160" s="253"/>
      <c r="ZG160" s="253"/>
      <c r="ZH160" s="253"/>
      <c r="ZI160" s="253"/>
      <c r="ZJ160" s="253"/>
      <c r="ZK160" s="253"/>
      <c r="ZL160" s="253"/>
      <c r="ZM160" s="253"/>
      <c r="ZN160" s="253"/>
      <c r="ZO160" s="253"/>
      <c r="ZP160" s="253"/>
      <c r="ZQ160" s="253"/>
      <c r="ZR160" s="253"/>
      <c r="ZS160" s="253"/>
      <c r="ZT160" s="253"/>
      <c r="ZU160" s="253"/>
      <c r="ZV160" s="253"/>
      <c r="ZW160" s="253"/>
      <c r="ZX160" s="253"/>
      <c r="ZY160" s="253"/>
      <c r="ZZ160" s="253"/>
      <c r="AAA160" s="253"/>
      <c r="AAB160" s="253"/>
      <c r="AAC160" s="253"/>
      <c r="AAD160" s="253"/>
      <c r="AAE160" s="253"/>
      <c r="AAF160" s="253"/>
      <c r="AAG160" s="253"/>
      <c r="AAH160" s="253"/>
      <c r="AAI160" s="253"/>
      <c r="AAJ160" s="253"/>
      <c r="AAK160" s="253"/>
      <c r="AAL160" s="253"/>
      <c r="AAM160" s="253"/>
      <c r="AAN160" s="253"/>
      <c r="AAO160" s="253"/>
      <c r="AAP160" s="253"/>
      <c r="AAQ160" s="253"/>
      <c r="AAR160" s="253"/>
      <c r="AAS160" s="253"/>
      <c r="AAT160" s="253"/>
      <c r="AAU160" s="253"/>
      <c r="AAV160" s="253"/>
      <c r="AAW160" s="253"/>
      <c r="AAX160" s="253"/>
      <c r="AAY160" s="253"/>
      <c r="AAZ160" s="253"/>
      <c r="ABA160" s="253"/>
      <c r="ABB160" s="253"/>
      <c r="ABC160" s="253"/>
      <c r="ABD160" s="253"/>
      <c r="ABE160" s="253"/>
      <c r="ABF160" s="253"/>
      <c r="ABG160" s="253"/>
      <c r="ABH160" s="253"/>
      <c r="ABI160" s="253"/>
      <c r="ABJ160" s="253"/>
      <c r="ABK160" s="253"/>
      <c r="ABL160" s="253"/>
      <c r="ABM160" s="253"/>
      <c r="ABN160" s="253"/>
      <c r="ABO160" s="253"/>
      <c r="ABP160" s="253"/>
      <c r="ABQ160" s="253"/>
      <c r="ABR160" s="253"/>
      <c r="ABS160" s="253"/>
      <c r="ABT160" s="253"/>
      <c r="ABU160" s="253"/>
      <c r="ABV160" s="253"/>
      <c r="ABW160" s="253"/>
      <c r="ABX160" s="253"/>
      <c r="ABY160" s="253"/>
      <c r="ABZ160" s="253"/>
      <c r="ACA160" s="253"/>
      <c r="ACB160" s="253"/>
      <c r="ACC160" s="253"/>
      <c r="ACD160" s="253"/>
      <c r="ACE160" s="253"/>
      <c r="ACF160" s="253"/>
      <c r="ACG160" s="253"/>
      <c r="ACH160" s="253"/>
      <c r="ACI160" s="253"/>
      <c r="ACJ160" s="253"/>
      <c r="ACK160" s="253"/>
      <c r="ACL160" s="253"/>
      <c r="ACM160" s="253"/>
      <c r="ACN160" s="253"/>
      <c r="ACO160" s="253"/>
      <c r="ACP160" s="253"/>
      <c r="ACQ160" s="253"/>
      <c r="ACR160" s="253"/>
      <c r="ACS160" s="253"/>
      <c r="ACT160" s="253"/>
      <c r="ACU160" s="253"/>
      <c r="ACV160" s="253"/>
      <c r="ACW160" s="253"/>
      <c r="ACX160" s="253"/>
      <c r="ACY160" s="253"/>
      <c r="ACZ160" s="253"/>
      <c r="ADA160" s="253"/>
      <c r="ADB160" s="253"/>
      <c r="ADC160" s="253"/>
      <c r="ADD160" s="253"/>
      <c r="ADE160" s="253"/>
      <c r="ADF160" s="253"/>
      <c r="ADG160" s="253"/>
      <c r="ADH160" s="253"/>
      <c r="ADI160" s="253"/>
      <c r="ADJ160" s="253"/>
      <c r="ADK160" s="253"/>
      <c r="ADL160" s="253"/>
      <c r="ADM160" s="253"/>
      <c r="ADN160" s="253"/>
      <c r="ADO160" s="253"/>
      <c r="ADP160" s="253"/>
      <c r="ADQ160" s="253"/>
      <c r="ADR160" s="253"/>
      <c r="ADS160" s="253"/>
      <c r="ADT160" s="253"/>
      <c r="ADU160" s="253"/>
      <c r="ADV160" s="253"/>
      <c r="ADW160" s="253"/>
      <c r="ADX160" s="253"/>
      <c r="ADY160" s="253"/>
      <c r="ADZ160" s="253"/>
      <c r="AEA160" s="253"/>
      <c r="AEB160" s="253"/>
      <c r="AEC160" s="253"/>
      <c r="AED160" s="253"/>
      <c r="AEE160" s="253"/>
      <c r="AEF160" s="253"/>
      <c r="AEG160" s="253"/>
      <c r="AEH160" s="253"/>
      <c r="AEI160" s="253"/>
      <c r="AEJ160" s="253"/>
      <c r="AEK160" s="253"/>
      <c r="AEL160" s="253"/>
      <c r="AEM160" s="253"/>
      <c r="AEN160" s="253"/>
      <c r="AEO160" s="253"/>
      <c r="AEP160" s="253"/>
      <c r="AEQ160" s="253"/>
      <c r="AER160" s="253"/>
      <c r="AES160" s="253"/>
      <c r="AET160" s="253"/>
      <c r="AEU160" s="253"/>
      <c r="AEV160" s="253"/>
      <c r="AEW160" s="253"/>
      <c r="AEX160" s="253"/>
      <c r="AEY160" s="253"/>
      <c r="AEZ160" s="253"/>
      <c r="AFA160" s="253"/>
      <c r="AFB160" s="253"/>
      <c r="AFC160" s="253"/>
      <c r="AFD160" s="253"/>
      <c r="AFE160" s="253"/>
      <c r="AFF160" s="253"/>
      <c r="AFG160" s="253"/>
      <c r="AFH160" s="253"/>
      <c r="AFI160" s="253"/>
      <c r="AFJ160" s="253"/>
      <c r="AFK160" s="253"/>
      <c r="AFL160" s="253"/>
      <c r="AFM160" s="253"/>
      <c r="AFN160" s="253"/>
      <c r="AFO160" s="253"/>
      <c r="AFP160" s="253"/>
      <c r="AFQ160" s="253"/>
      <c r="AFR160" s="253"/>
      <c r="AFS160" s="253"/>
      <c r="AFT160" s="253"/>
      <c r="AFU160" s="253"/>
      <c r="AFV160" s="253"/>
      <c r="AFW160" s="253"/>
      <c r="AFX160" s="253"/>
      <c r="AFY160" s="253"/>
      <c r="AFZ160" s="253"/>
      <c r="AGA160" s="253"/>
      <c r="AGB160" s="253"/>
      <c r="AGC160" s="253"/>
      <c r="AGD160" s="253"/>
      <c r="AGE160" s="253"/>
      <c r="AGF160" s="253"/>
      <c r="AGG160" s="253"/>
      <c r="AGH160" s="253"/>
      <c r="AGI160" s="253"/>
      <c r="AGJ160" s="253"/>
      <c r="AGK160" s="253"/>
      <c r="AGL160" s="253"/>
      <c r="AGM160" s="253"/>
      <c r="AGN160" s="253"/>
      <c r="AGO160" s="253"/>
      <c r="AGP160" s="253"/>
      <c r="AGQ160" s="253"/>
      <c r="AGR160" s="253"/>
      <c r="AGS160" s="253"/>
      <c r="AGT160" s="253"/>
      <c r="AGU160" s="253"/>
      <c r="AGV160" s="253"/>
      <c r="AGW160" s="253"/>
      <c r="AGX160" s="253"/>
      <c r="AGY160" s="253"/>
      <c r="AGZ160" s="253"/>
      <c r="AHA160" s="253"/>
      <c r="AHB160" s="253"/>
      <c r="AHC160" s="253"/>
      <c r="AHD160" s="253"/>
      <c r="AHE160" s="253"/>
      <c r="AHF160" s="253"/>
      <c r="AHG160" s="253"/>
      <c r="AHH160" s="253"/>
      <c r="AHI160" s="253"/>
      <c r="AHJ160" s="253"/>
      <c r="AHK160" s="253"/>
      <c r="AHL160" s="253"/>
      <c r="AHM160" s="253"/>
      <c r="AHN160" s="253"/>
      <c r="AHO160" s="253"/>
      <c r="AHP160" s="253"/>
      <c r="AHQ160" s="253"/>
      <c r="AHR160" s="253"/>
      <c r="AHS160" s="253"/>
      <c r="AHT160" s="253"/>
      <c r="AHU160" s="253"/>
      <c r="AHV160" s="253"/>
      <c r="AHW160" s="253"/>
      <c r="AHX160" s="253"/>
      <c r="AHY160" s="253"/>
      <c r="AHZ160" s="253"/>
      <c r="AIA160" s="253"/>
      <c r="AIB160" s="253"/>
      <c r="AIC160" s="253"/>
      <c r="AID160" s="253"/>
      <c r="AIE160" s="253"/>
      <c r="AIF160" s="253"/>
      <c r="AIG160" s="253"/>
      <c r="AIH160" s="253"/>
      <c r="AII160" s="253"/>
      <c r="AIJ160" s="253"/>
      <c r="AIK160" s="253"/>
      <c r="AIL160" s="253"/>
      <c r="AIM160" s="253"/>
      <c r="AIN160" s="253"/>
      <c r="AIO160" s="253"/>
      <c r="AIP160" s="253"/>
      <c r="AIQ160" s="253"/>
      <c r="AIR160" s="253"/>
      <c r="AIS160" s="253"/>
      <c r="AIT160" s="253"/>
      <c r="AIU160" s="253"/>
      <c r="AIV160" s="253"/>
      <c r="AIW160" s="253"/>
      <c r="AIX160" s="253"/>
      <c r="AIY160" s="253"/>
      <c r="AIZ160" s="253"/>
      <c r="AJA160" s="253"/>
      <c r="AJB160" s="253"/>
      <c r="AJC160" s="253"/>
      <c r="AJD160" s="253"/>
      <c r="AJE160" s="253"/>
      <c r="AJF160" s="253"/>
      <c r="AJG160" s="253"/>
      <c r="AJH160" s="253"/>
      <c r="AJI160" s="253"/>
      <c r="AJJ160" s="253"/>
      <c r="AJK160" s="253"/>
      <c r="AJL160" s="253"/>
      <c r="AJM160" s="253"/>
      <c r="AJN160" s="253"/>
      <c r="AJO160" s="253"/>
      <c r="AJP160" s="253"/>
      <c r="AJQ160" s="253"/>
      <c r="AJR160" s="253"/>
      <c r="AJS160" s="253"/>
      <c r="AJT160" s="253"/>
      <c r="AJU160" s="253"/>
      <c r="AJV160" s="253"/>
      <c r="AJW160" s="253"/>
      <c r="AJX160" s="253"/>
      <c r="AJY160" s="253"/>
      <c r="AJZ160" s="253"/>
      <c r="AKA160" s="253"/>
      <c r="AKB160" s="253"/>
      <c r="AKC160" s="253"/>
      <c r="AKD160" s="253"/>
      <c r="AKE160" s="253"/>
      <c r="AKF160" s="253"/>
      <c r="AKG160" s="253"/>
      <c r="AKH160" s="253"/>
      <c r="AKI160" s="253"/>
      <c r="AKJ160" s="253"/>
      <c r="AKK160" s="253"/>
      <c r="AKL160" s="253"/>
      <c r="AKM160" s="253"/>
      <c r="AKN160" s="253"/>
      <c r="AKO160" s="253"/>
      <c r="AKP160" s="253"/>
      <c r="AKQ160" s="253"/>
      <c r="AKR160" s="253"/>
      <c r="AKS160" s="253"/>
      <c r="AKT160" s="253"/>
      <c r="AKU160" s="253"/>
      <c r="AKV160" s="253"/>
      <c r="AKW160" s="253"/>
      <c r="AKX160" s="253"/>
      <c r="AKY160" s="253"/>
      <c r="AKZ160" s="253"/>
      <c r="ALA160" s="253"/>
      <c r="ALB160" s="253"/>
      <c r="ALC160" s="253"/>
      <c r="ALD160" s="253"/>
      <c r="ALE160" s="253"/>
      <c r="ALF160" s="253"/>
      <c r="ALG160" s="253"/>
      <c r="ALH160" s="253"/>
      <c r="ALI160" s="253"/>
      <c r="ALJ160" s="253"/>
      <c r="ALK160" s="253"/>
      <c r="ALL160" s="253"/>
      <c r="ALM160" s="253"/>
      <c r="ALN160" s="253"/>
      <c r="ALO160" s="253"/>
      <c r="ALP160" s="253"/>
      <c r="ALQ160" s="253"/>
      <c r="ALR160" s="253"/>
      <c r="ALS160" s="253"/>
      <c r="ALT160" s="253"/>
      <c r="ALU160" s="253"/>
      <c r="ALV160" s="253"/>
      <c r="ALW160" s="253"/>
      <c r="ALX160" s="253"/>
      <c r="ALY160" s="253"/>
      <c r="ALZ160" s="253"/>
      <c r="AMA160" s="253"/>
      <c r="AMB160" s="253"/>
      <c r="AMC160" s="253"/>
      <c r="AMD160" s="253"/>
      <c r="AME160" s="253"/>
      <c r="AMF160" s="253"/>
      <c r="AMG160" s="253"/>
      <c r="AMH160" s="253"/>
      <c r="AMI160" s="253"/>
      <c r="AMJ160" s="253"/>
    </row>
    <row r="161" spans="2:1024" s="257" customFormat="1" ht="11.25" hidden="1">
      <c r="B161" s="290"/>
      <c r="C161" s="290"/>
      <c r="D161" s="291"/>
      <c r="E161" s="252"/>
      <c r="F161" s="253"/>
      <c r="G161" s="253"/>
      <c r="H161" s="253"/>
      <c r="I161" s="253"/>
      <c r="J161" s="253"/>
      <c r="K161" s="253"/>
      <c r="L161" s="253"/>
      <c r="M161" s="253"/>
      <c r="N161" s="253"/>
      <c r="O161" s="253"/>
      <c r="P161" s="253"/>
      <c r="Q161" s="253"/>
      <c r="R161" s="253"/>
      <c r="S161" s="253"/>
      <c r="T161" s="253"/>
      <c r="U161" s="253"/>
      <c r="V161" s="253"/>
      <c r="W161" s="253"/>
      <c r="X161" s="253"/>
      <c r="Y161" s="253"/>
      <c r="Z161" s="253"/>
      <c r="AA161" s="253"/>
      <c r="AB161" s="253"/>
      <c r="AC161" s="253"/>
      <c r="AD161" s="253"/>
      <c r="AE161" s="253"/>
      <c r="AF161" s="253"/>
      <c r="AG161" s="253"/>
      <c r="AH161" s="253"/>
      <c r="AI161" s="253"/>
      <c r="AJ161" s="253"/>
      <c r="AK161" s="253"/>
      <c r="AL161" s="253"/>
      <c r="AM161" s="253"/>
      <c r="AN161" s="253"/>
      <c r="AO161" s="253"/>
      <c r="AP161" s="253"/>
      <c r="AQ161" s="253"/>
      <c r="AR161" s="253"/>
      <c r="AS161" s="253"/>
      <c r="AT161" s="253"/>
      <c r="AU161" s="253"/>
      <c r="AV161" s="253"/>
      <c r="AW161" s="253"/>
      <c r="AX161" s="253"/>
      <c r="AY161" s="253"/>
      <c r="AZ161" s="253"/>
      <c r="BA161" s="253"/>
      <c r="BB161" s="253"/>
      <c r="BC161" s="253"/>
      <c r="BD161" s="253"/>
      <c r="BE161" s="253"/>
      <c r="BF161" s="253"/>
      <c r="BG161" s="253"/>
      <c r="BH161" s="253"/>
      <c r="BI161" s="253"/>
      <c r="BJ161" s="253"/>
      <c r="BK161" s="253"/>
      <c r="BL161" s="253"/>
      <c r="BM161" s="253"/>
      <c r="BN161" s="253"/>
      <c r="BO161" s="253"/>
      <c r="BP161" s="253"/>
      <c r="BQ161" s="253"/>
      <c r="BR161" s="253"/>
      <c r="BS161" s="253"/>
      <c r="BT161" s="253"/>
      <c r="BU161" s="253"/>
      <c r="BV161" s="253"/>
      <c r="BW161" s="253"/>
      <c r="BX161" s="253"/>
      <c r="BY161" s="253"/>
      <c r="BZ161" s="253"/>
      <c r="CA161" s="253"/>
      <c r="CB161" s="253"/>
      <c r="CC161" s="253"/>
      <c r="CD161" s="253"/>
      <c r="CE161" s="253"/>
      <c r="CF161" s="253"/>
      <c r="CG161" s="253"/>
      <c r="CH161" s="253"/>
      <c r="CI161" s="253"/>
      <c r="CJ161" s="253"/>
      <c r="CK161" s="253"/>
      <c r="CL161" s="253"/>
      <c r="CM161" s="253"/>
      <c r="CN161" s="253"/>
      <c r="CO161" s="253"/>
      <c r="CP161" s="253"/>
      <c r="CQ161" s="253"/>
      <c r="CR161" s="253"/>
      <c r="CS161" s="253"/>
      <c r="CT161" s="253"/>
      <c r="CU161" s="253"/>
      <c r="CV161" s="253"/>
      <c r="CW161" s="253"/>
      <c r="CX161" s="253"/>
      <c r="CY161" s="253"/>
      <c r="CZ161" s="253"/>
      <c r="DA161" s="253"/>
      <c r="DB161" s="253"/>
      <c r="DC161" s="253"/>
      <c r="DD161" s="253"/>
      <c r="DE161" s="253"/>
      <c r="DF161" s="253"/>
      <c r="DG161" s="253"/>
      <c r="DH161" s="253"/>
      <c r="DI161" s="253"/>
      <c r="DJ161" s="253"/>
      <c r="DK161" s="253"/>
      <c r="DL161" s="253"/>
      <c r="DM161" s="253"/>
      <c r="DN161" s="253"/>
      <c r="DO161" s="253"/>
      <c r="DP161" s="253"/>
      <c r="DQ161" s="253"/>
      <c r="DR161" s="253"/>
      <c r="DS161" s="253"/>
      <c r="DT161" s="253"/>
      <c r="DU161" s="253"/>
      <c r="DV161" s="253"/>
      <c r="DW161" s="253"/>
      <c r="DX161" s="253"/>
      <c r="DY161" s="253"/>
      <c r="DZ161" s="253"/>
      <c r="EA161" s="253"/>
      <c r="EB161" s="253"/>
      <c r="EC161" s="253"/>
      <c r="ED161" s="253"/>
      <c r="EE161" s="253"/>
      <c r="EF161" s="253"/>
      <c r="EG161" s="253"/>
      <c r="EH161" s="253"/>
      <c r="EI161" s="253"/>
      <c r="EJ161" s="253"/>
      <c r="EK161" s="253"/>
      <c r="EL161" s="253"/>
      <c r="EM161" s="253"/>
      <c r="EN161" s="253"/>
      <c r="EO161" s="253"/>
      <c r="EP161" s="253"/>
      <c r="EQ161" s="253"/>
      <c r="ER161" s="253"/>
      <c r="ES161" s="253"/>
      <c r="ET161" s="253"/>
      <c r="EU161" s="253"/>
      <c r="EV161" s="253"/>
      <c r="EW161" s="253"/>
      <c r="EX161" s="253"/>
      <c r="EY161" s="253"/>
      <c r="EZ161" s="253"/>
      <c r="FA161" s="253"/>
      <c r="FB161" s="253"/>
      <c r="FC161" s="253"/>
      <c r="FD161" s="253"/>
      <c r="FE161" s="253"/>
      <c r="FF161" s="253"/>
      <c r="FG161" s="253"/>
      <c r="FH161" s="253"/>
      <c r="FI161" s="253"/>
      <c r="FJ161" s="253"/>
      <c r="FK161" s="253"/>
      <c r="FL161" s="253"/>
      <c r="FM161" s="253"/>
      <c r="FN161" s="253"/>
      <c r="FO161" s="253"/>
      <c r="FP161" s="253"/>
      <c r="FQ161" s="253"/>
      <c r="FR161" s="253"/>
      <c r="FS161" s="253"/>
      <c r="FT161" s="253"/>
      <c r="FU161" s="253"/>
      <c r="FV161" s="253"/>
      <c r="FW161" s="253"/>
      <c r="FX161" s="253"/>
      <c r="FY161" s="253"/>
      <c r="FZ161" s="253"/>
      <c r="GA161" s="253"/>
      <c r="GB161" s="253"/>
      <c r="GC161" s="253"/>
      <c r="GD161" s="253"/>
      <c r="GE161" s="253"/>
      <c r="GF161" s="253"/>
      <c r="GG161" s="253"/>
      <c r="GH161" s="253"/>
      <c r="GI161" s="253"/>
      <c r="GJ161" s="253"/>
      <c r="GK161" s="253"/>
      <c r="GL161" s="253"/>
      <c r="GM161" s="253"/>
      <c r="GN161" s="253"/>
      <c r="GO161" s="253"/>
      <c r="GP161" s="253"/>
      <c r="GQ161" s="253"/>
      <c r="GR161" s="253"/>
      <c r="GS161" s="253"/>
      <c r="GT161" s="253"/>
      <c r="GU161" s="253"/>
      <c r="GV161" s="253"/>
      <c r="GW161" s="253"/>
      <c r="GX161" s="253"/>
      <c r="GY161" s="253"/>
      <c r="GZ161" s="253"/>
      <c r="HA161" s="253"/>
      <c r="HB161" s="253"/>
      <c r="HC161" s="253"/>
      <c r="HD161" s="253"/>
      <c r="HE161" s="253"/>
      <c r="HF161" s="253"/>
      <c r="HG161" s="253"/>
      <c r="HH161" s="253"/>
      <c r="HI161" s="253"/>
      <c r="HJ161" s="253"/>
      <c r="HK161" s="253"/>
      <c r="HL161" s="253"/>
      <c r="HM161" s="253"/>
      <c r="HN161" s="253"/>
      <c r="HO161" s="253"/>
      <c r="HP161" s="253"/>
      <c r="HQ161" s="253"/>
      <c r="HR161" s="253"/>
      <c r="HS161" s="253"/>
      <c r="HT161" s="253"/>
      <c r="HU161" s="253"/>
      <c r="HV161" s="253"/>
      <c r="HW161" s="253"/>
      <c r="HX161" s="253"/>
      <c r="HY161" s="253"/>
      <c r="HZ161" s="253"/>
      <c r="IA161" s="253"/>
      <c r="IB161" s="253"/>
      <c r="IC161" s="253"/>
      <c r="ID161" s="253"/>
      <c r="IE161" s="253"/>
      <c r="IF161" s="253"/>
      <c r="IG161" s="253"/>
      <c r="IH161" s="253"/>
      <c r="II161" s="253"/>
      <c r="IJ161" s="253"/>
      <c r="IK161" s="253"/>
      <c r="IL161" s="253"/>
      <c r="IM161" s="253"/>
      <c r="IN161" s="253"/>
      <c r="IO161" s="253"/>
      <c r="IP161" s="253"/>
      <c r="IQ161" s="253"/>
      <c r="IR161" s="253"/>
      <c r="IS161" s="253"/>
      <c r="IT161" s="253"/>
      <c r="IU161" s="253"/>
      <c r="IV161" s="253"/>
      <c r="IW161" s="253"/>
      <c r="IX161" s="253"/>
      <c r="IY161" s="253"/>
      <c r="IZ161" s="253"/>
      <c r="JA161" s="253"/>
      <c r="JB161" s="253"/>
      <c r="JC161" s="253"/>
      <c r="JD161" s="253"/>
      <c r="JE161" s="253"/>
      <c r="JF161" s="253"/>
      <c r="JG161" s="253"/>
      <c r="JH161" s="253"/>
      <c r="JI161" s="253"/>
      <c r="JJ161" s="253"/>
      <c r="JK161" s="253"/>
      <c r="JL161" s="253"/>
      <c r="JM161" s="253"/>
      <c r="JN161" s="253"/>
      <c r="JO161" s="253"/>
      <c r="JP161" s="253"/>
      <c r="JQ161" s="253"/>
      <c r="JR161" s="253"/>
      <c r="JS161" s="253"/>
      <c r="JT161" s="253"/>
      <c r="JU161" s="253"/>
      <c r="JV161" s="253"/>
      <c r="JW161" s="253"/>
      <c r="JX161" s="253"/>
      <c r="JY161" s="253"/>
      <c r="JZ161" s="253"/>
      <c r="KA161" s="253"/>
      <c r="KB161" s="253"/>
      <c r="KC161" s="253"/>
      <c r="KD161" s="253"/>
      <c r="KE161" s="253"/>
      <c r="KF161" s="253"/>
      <c r="KG161" s="253"/>
      <c r="KH161" s="253"/>
      <c r="KI161" s="253"/>
      <c r="KJ161" s="253"/>
      <c r="KK161" s="253"/>
      <c r="KL161" s="253"/>
      <c r="KM161" s="253"/>
      <c r="KN161" s="253"/>
      <c r="KO161" s="253"/>
      <c r="KP161" s="253"/>
      <c r="KQ161" s="253"/>
      <c r="KR161" s="253"/>
      <c r="KS161" s="253"/>
      <c r="KT161" s="253"/>
      <c r="KU161" s="253"/>
      <c r="KV161" s="253"/>
      <c r="KW161" s="253"/>
      <c r="KX161" s="253"/>
      <c r="KY161" s="253"/>
      <c r="KZ161" s="253"/>
      <c r="LA161" s="253"/>
      <c r="LB161" s="253"/>
      <c r="LC161" s="253"/>
      <c r="LD161" s="253"/>
      <c r="LE161" s="253"/>
      <c r="LF161" s="253"/>
      <c r="LG161" s="253"/>
      <c r="LH161" s="253"/>
      <c r="LI161" s="253"/>
      <c r="LJ161" s="253"/>
      <c r="LK161" s="253"/>
      <c r="LL161" s="253"/>
      <c r="LM161" s="253"/>
      <c r="LN161" s="253"/>
      <c r="LO161" s="253"/>
      <c r="LP161" s="253"/>
      <c r="LQ161" s="253"/>
      <c r="LR161" s="253"/>
      <c r="LS161" s="253"/>
      <c r="LT161" s="253"/>
      <c r="LU161" s="253"/>
      <c r="LV161" s="253"/>
      <c r="LW161" s="253"/>
      <c r="LX161" s="253"/>
      <c r="LY161" s="253"/>
      <c r="LZ161" s="253"/>
      <c r="MA161" s="253"/>
      <c r="MB161" s="253"/>
      <c r="MC161" s="253"/>
      <c r="MD161" s="253"/>
      <c r="ME161" s="253"/>
      <c r="MF161" s="253"/>
      <c r="MG161" s="253"/>
      <c r="MH161" s="253"/>
      <c r="MI161" s="253"/>
      <c r="MJ161" s="253"/>
      <c r="MK161" s="253"/>
      <c r="ML161" s="253"/>
      <c r="MM161" s="253"/>
      <c r="MN161" s="253"/>
      <c r="MO161" s="253"/>
      <c r="MP161" s="253"/>
      <c r="MQ161" s="253"/>
      <c r="MR161" s="253"/>
      <c r="MS161" s="253"/>
      <c r="MT161" s="253"/>
      <c r="MU161" s="253"/>
      <c r="MV161" s="253"/>
      <c r="MW161" s="253"/>
      <c r="MX161" s="253"/>
      <c r="MY161" s="253"/>
      <c r="MZ161" s="253"/>
      <c r="NA161" s="253"/>
      <c r="NB161" s="253"/>
      <c r="NC161" s="253"/>
      <c r="ND161" s="253"/>
      <c r="NE161" s="253"/>
      <c r="NF161" s="253"/>
      <c r="NG161" s="253"/>
      <c r="NH161" s="253"/>
      <c r="NI161" s="253"/>
      <c r="NJ161" s="253"/>
      <c r="NK161" s="253"/>
      <c r="NL161" s="253"/>
      <c r="NM161" s="253"/>
      <c r="NN161" s="253"/>
      <c r="NO161" s="253"/>
      <c r="NP161" s="253"/>
      <c r="NQ161" s="253"/>
      <c r="NR161" s="253"/>
      <c r="NS161" s="253"/>
      <c r="NT161" s="253"/>
      <c r="NU161" s="253"/>
      <c r="NV161" s="253"/>
      <c r="NW161" s="253"/>
      <c r="NX161" s="253"/>
      <c r="NY161" s="253"/>
      <c r="NZ161" s="253"/>
      <c r="OA161" s="253"/>
      <c r="OB161" s="253"/>
      <c r="OC161" s="253"/>
      <c r="OD161" s="253"/>
      <c r="OE161" s="253"/>
      <c r="OF161" s="253"/>
      <c r="OG161" s="253"/>
      <c r="OH161" s="253"/>
      <c r="OI161" s="253"/>
      <c r="OJ161" s="253"/>
      <c r="OK161" s="253"/>
      <c r="OL161" s="253"/>
      <c r="OM161" s="253"/>
      <c r="ON161" s="253"/>
      <c r="OO161" s="253"/>
      <c r="OP161" s="253"/>
      <c r="OQ161" s="253"/>
      <c r="OR161" s="253"/>
      <c r="OS161" s="253"/>
      <c r="OT161" s="253"/>
      <c r="OU161" s="253"/>
      <c r="OV161" s="253"/>
      <c r="OW161" s="253"/>
      <c r="OX161" s="253"/>
      <c r="OY161" s="253"/>
      <c r="OZ161" s="253"/>
      <c r="PA161" s="253"/>
      <c r="PB161" s="253"/>
      <c r="PC161" s="253"/>
      <c r="PD161" s="253"/>
      <c r="PE161" s="253"/>
      <c r="PF161" s="253"/>
      <c r="PG161" s="253"/>
      <c r="PH161" s="253"/>
      <c r="PI161" s="253"/>
      <c r="PJ161" s="253"/>
      <c r="PK161" s="253"/>
      <c r="PL161" s="253"/>
      <c r="PM161" s="253"/>
      <c r="PN161" s="253"/>
      <c r="PO161" s="253"/>
      <c r="PP161" s="253"/>
      <c r="PQ161" s="253"/>
      <c r="PR161" s="253"/>
      <c r="PS161" s="253"/>
      <c r="PT161" s="253"/>
      <c r="PU161" s="253"/>
      <c r="PV161" s="253"/>
      <c r="PW161" s="253"/>
      <c r="PX161" s="253"/>
      <c r="PY161" s="253"/>
      <c r="PZ161" s="253"/>
      <c r="QA161" s="253"/>
      <c r="QB161" s="253"/>
      <c r="QC161" s="253"/>
      <c r="QD161" s="253"/>
      <c r="QE161" s="253"/>
      <c r="QF161" s="253"/>
      <c r="QG161" s="253"/>
      <c r="QH161" s="253"/>
      <c r="QI161" s="253"/>
      <c r="QJ161" s="253"/>
      <c r="QK161" s="253"/>
      <c r="QL161" s="253"/>
      <c r="QM161" s="253"/>
      <c r="QN161" s="253"/>
      <c r="QO161" s="253"/>
      <c r="QP161" s="253"/>
      <c r="QQ161" s="253"/>
      <c r="QR161" s="253"/>
      <c r="QS161" s="253"/>
      <c r="QT161" s="253"/>
      <c r="QU161" s="253"/>
      <c r="QV161" s="253"/>
      <c r="QW161" s="253"/>
      <c r="QX161" s="253"/>
      <c r="QY161" s="253"/>
      <c r="QZ161" s="253"/>
      <c r="RA161" s="253"/>
      <c r="RB161" s="253"/>
      <c r="RC161" s="253"/>
      <c r="RD161" s="253"/>
      <c r="RE161" s="253"/>
      <c r="RF161" s="253"/>
      <c r="RG161" s="253"/>
      <c r="RH161" s="253"/>
      <c r="RI161" s="253"/>
      <c r="RJ161" s="253"/>
      <c r="RK161" s="253"/>
      <c r="RL161" s="253"/>
      <c r="RM161" s="253"/>
      <c r="RN161" s="253"/>
      <c r="RO161" s="253"/>
      <c r="RP161" s="253"/>
      <c r="RQ161" s="253"/>
      <c r="RR161" s="253"/>
      <c r="RS161" s="253"/>
      <c r="RT161" s="253"/>
      <c r="RU161" s="253"/>
      <c r="RV161" s="253"/>
      <c r="RW161" s="253"/>
      <c r="RX161" s="253"/>
      <c r="RY161" s="253"/>
      <c r="RZ161" s="253"/>
      <c r="SA161" s="253"/>
      <c r="SB161" s="253"/>
      <c r="SC161" s="253"/>
      <c r="SD161" s="253"/>
      <c r="SE161" s="253"/>
      <c r="SF161" s="253"/>
      <c r="SG161" s="253"/>
      <c r="SH161" s="253"/>
      <c r="SI161" s="253"/>
      <c r="SJ161" s="253"/>
      <c r="SK161" s="253"/>
      <c r="SL161" s="253"/>
      <c r="SM161" s="253"/>
      <c r="SN161" s="253"/>
      <c r="SO161" s="253"/>
      <c r="SP161" s="253"/>
      <c r="SQ161" s="253"/>
      <c r="SR161" s="253"/>
      <c r="SS161" s="253"/>
      <c r="ST161" s="253"/>
      <c r="SU161" s="253"/>
      <c r="SV161" s="253"/>
      <c r="SW161" s="253"/>
      <c r="SX161" s="253"/>
      <c r="SY161" s="253"/>
      <c r="SZ161" s="253"/>
      <c r="TA161" s="253"/>
      <c r="TB161" s="253"/>
      <c r="TC161" s="253"/>
      <c r="TD161" s="253"/>
      <c r="TE161" s="253"/>
      <c r="TF161" s="253"/>
      <c r="TG161" s="253"/>
      <c r="TH161" s="253"/>
      <c r="TI161" s="253"/>
      <c r="TJ161" s="253"/>
      <c r="TK161" s="253"/>
      <c r="TL161" s="253"/>
      <c r="TM161" s="253"/>
      <c r="TN161" s="253"/>
      <c r="TO161" s="253"/>
      <c r="TP161" s="253"/>
      <c r="TQ161" s="253"/>
      <c r="TR161" s="253"/>
      <c r="TS161" s="253"/>
      <c r="TT161" s="253"/>
      <c r="TU161" s="253"/>
      <c r="TV161" s="253"/>
      <c r="TW161" s="253"/>
      <c r="TX161" s="253"/>
      <c r="TY161" s="253"/>
      <c r="TZ161" s="253"/>
      <c r="UA161" s="253"/>
      <c r="UB161" s="253"/>
      <c r="UC161" s="253"/>
      <c r="UD161" s="253"/>
      <c r="UE161" s="253"/>
      <c r="UF161" s="253"/>
      <c r="UG161" s="253"/>
      <c r="UH161" s="253"/>
      <c r="UI161" s="253"/>
      <c r="UJ161" s="253"/>
      <c r="UK161" s="253"/>
      <c r="UL161" s="253"/>
      <c r="UM161" s="253"/>
      <c r="UN161" s="253"/>
      <c r="UO161" s="253"/>
      <c r="UP161" s="253"/>
      <c r="UQ161" s="253"/>
      <c r="UR161" s="253"/>
      <c r="US161" s="253"/>
      <c r="UT161" s="253"/>
      <c r="UU161" s="253"/>
      <c r="UV161" s="253"/>
      <c r="UW161" s="253"/>
      <c r="UX161" s="253"/>
      <c r="UY161" s="253"/>
      <c r="UZ161" s="253"/>
      <c r="VA161" s="253"/>
      <c r="VB161" s="253"/>
      <c r="VC161" s="253"/>
      <c r="VD161" s="253"/>
      <c r="VE161" s="253"/>
      <c r="VF161" s="253"/>
      <c r="VG161" s="253"/>
      <c r="VH161" s="253"/>
      <c r="VI161" s="253"/>
      <c r="VJ161" s="253"/>
      <c r="VK161" s="253"/>
      <c r="VL161" s="253"/>
      <c r="VM161" s="253"/>
      <c r="VN161" s="253"/>
      <c r="VO161" s="253"/>
      <c r="VP161" s="253"/>
      <c r="VQ161" s="253"/>
      <c r="VR161" s="253"/>
      <c r="VS161" s="253"/>
      <c r="VT161" s="253"/>
      <c r="VU161" s="253"/>
      <c r="VV161" s="253"/>
      <c r="VW161" s="253"/>
      <c r="VX161" s="253"/>
      <c r="VY161" s="253"/>
      <c r="VZ161" s="253"/>
      <c r="WA161" s="253"/>
      <c r="WB161" s="253"/>
      <c r="WC161" s="253"/>
      <c r="WD161" s="253"/>
      <c r="WE161" s="253"/>
      <c r="WF161" s="253"/>
      <c r="WG161" s="253"/>
      <c r="WH161" s="253"/>
      <c r="WI161" s="253"/>
      <c r="WJ161" s="253"/>
      <c r="WK161" s="253"/>
      <c r="WL161" s="253"/>
      <c r="WM161" s="253"/>
      <c r="WN161" s="253"/>
      <c r="WO161" s="253"/>
      <c r="WP161" s="253"/>
      <c r="WQ161" s="253"/>
      <c r="WR161" s="253"/>
      <c r="WS161" s="253"/>
      <c r="WT161" s="253"/>
      <c r="WU161" s="253"/>
      <c r="WV161" s="253"/>
      <c r="WW161" s="253"/>
      <c r="WX161" s="253"/>
      <c r="WY161" s="253"/>
      <c r="WZ161" s="253"/>
      <c r="XA161" s="253"/>
      <c r="XB161" s="253"/>
      <c r="XC161" s="253"/>
      <c r="XD161" s="253"/>
      <c r="XE161" s="253"/>
      <c r="XF161" s="253"/>
      <c r="XG161" s="253"/>
      <c r="XH161" s="253"/>
      <c r="XI161" s="253"/>
      <c r="XJ161" s="253"/>
      <c r="XK161" s="253"/>
      <c r="XL161" s="253"/>
      <c r="XM161" s="253"/>
      <c r="XN161" s="253"/>
      <c r="XO161" s="253"/>
      <c r="XP161" s="253"/>
      <c r="XQ161" s="253"/>
      <c r="XR161" s="253"/>
      <c r="XS161" s="253"/>
      <c r="XT161" s="253"/>
      <c r="XU161" s="253"/>
      <c r="XV161" s="253"/>
      <c r="XW161" s="253"/>
      <c r="XX161" s="253"/>
      <c r="XY161" s="253"/>
      <c r="XZ161" s="253"/>
      <c r="YA161" s="253"/>
      <c r="YB161" s="253"/>
      <c r="YC161" s="253"/>
      <c r="YD161" s="253"/>
      <c r="YE161" s="253"/>
      <c r="YF161" s="253"/>
      <c r="YG161" s="253"/>
      <c r="YH161" s="253"/>
      <c r="YI161" s="253"/>
      <c r="YJ161" s="253"/>
      <c r="YK161" s="253"/>
      <c r="YL161" s="253"/>
      <c r="YM161" s="253"/>
      <c r="YN161" s="253"/>
      <c r="YO161" s="253"/>
      <c r="YP161" s="253"/>
      <c r="YQ161" s="253"/>
      <c r="YR161" s="253"/>
      <c r="YS161" s="253"/>
      <c r="YT161" s="253"/>
      <c r="YU161" s="253"/>
      <c r="YV161" s="253"/>
      <c r="YW161" s="253"/>
      <c r="YX161" s="253"/>
      <c r="YY161" s="253"/>
      <c r="YZ161" s="253"/>
      <c r="ZA161" s="253"/>
      <c r="ZB161" s="253"/>
      <c r="ZC161" s="253"/>
      <c r="ZD161" s="253"/>
      <c r="ZE161" s="253"/>
      <c r="ZF161" s="253"/>
      <c r="ZG161" s="253"/>
      <c r="ZH161" s="253"/>
      <c r="ZI161" s="253"/>
      <c r="ZJ161" s="253"/>
      <c r="ZK161" s="253"/>
      <c r="ZL161" s="253"/>
      <c r="ZM161" s="253"/>
      <c r="ZN161" s="253"/>
      <c r="ZO161" s="253"/>
      <c r="ZP161" s="253"/>
      <c r="ZQ161" s="253"/>
      <c r="ZR161" s="253"/>
      <c r="ZS161" s="253"/>
      <c r="ZT161" s="253"/>
      <c r="ZU161" s="253"/>
      <c r="ZV161" s="253"/>
      <c r="ZW161" s="253"/>
      <c r="ZX161" s="253"/>
      <c r="ZY161" s="253"/>
      <c r="ZZ161" s="253"/>
      <c r="AAA161" s="253"/>
      <c r="AAB161" s="253"/>
      <c r="AAC161" s="253"/>
      <c r="AAD161" s="253"/>
      <c r="AAE161" s="253"/>
      <c r="AAF161" s="253"/>
      <c r="AAG161" s="253"/>
      <c r="AAH161" s="253"/>
      <c r="AAI161" s="253"/>
      <c r="AAJ161" s="253"/>
      <c r="AAK161" s="253"/>
      <c r="AAL161" s="253"/>
      <c r="AAM161" s="253"/>
      <c r="AAN161" s="253"/>
      <c r="AAO161" s="253"/>
      <c r="AAP161" s="253"/>
      <c r="AAQ161" s="253"/>
      <c r="AAR161" s="253"/>
      <c r="AAS161" s="253"/>
      <c r="AAT161" s="253"/>
      <c r="AAU161" s="253"/>
      <c r="AAV161" s="253"/>
      <c r="AAW161" s="253"/>
      <c r="AAX161" s="253"/>
      <c r="AAY161" s="253"/>
      <c r="AAZ161" s="253"/>
      <c r="ABA161" s="253"/>
      <c r="ABB161" s="253"/>
      <c r="ABC161" s="253"/>
      <c r="ABD161" s="253"/>
      <c r="ABE161" s="253"/>
      <c r="ABF161" s="253"/>
      <c r="ABG161" s="253"/>
      <c r="ABH161" s="253"/>
      <c r="ABI161" s="253"/>
      <c r="ABJ161" s="253"/>
      <c r="ABK161" s="253"/>
      <c r="ABL161" s="253"/>
      <c r="ABM161" s="253"/>
      <c r="ABN161" s="253"/>
      <c r="ABO161" s="253"/>
      <c r="ABP161" s="253"/>
      <c r="ABQ161" s="253"/>
      <c r="ABR161" s="253"/>
      <c r="ABS161" s="253"/>
      <c r="ABT161" s="253"/>
      <c r="ABU161" s="253"/>
      <c r="ABV161" s="253"/>
      <c r="ABW161" s="253"/>
      <c r="ABX161" s="253"/>
      <c r="ABY161" s="253"/>
      <c r="ABZ161" s="253"/>
      <c r="ACA161" s="253"/>
      <c r="ACB161" s="253"/>
      <c r="ACC161" s="253"/>
      <c r="ACD161" s="253"/>
      <c r="ACE161" s="253"/>
      <c r="ACF161" s="253"/>
      <c r="ACG161" s="253"/>
      <c r="ACH161" s="253"/>
      <c r="ACI161" s="253"/>
      <c r="ACJ161" s="253"/>
      <c r="ACK161" s="253"/>
      <c r="ACL161" s="253"/>
      <c r="ACM161" s="253"/>
      <c r="ACN161" s="253"/>
      <c r="ACO161" s="253"/>
      <c r="ACP161" s="253"/>
      <c r="ACQ161" s="253"/>
      <c r="ACR161" s="253"/>
      <c r="ACS161" s="253"/>
      <c r="ACT161" s="253"/>
      <c r="ACU161" s="253"/>
      <c r="ACV161" s="253"/>
      <c r="ACW161" s="253"/>
      <c r="ACX161" s="253"/>
      <c r="ACY161" s="253"/>
      <c r="ACZ161" s="253"/>
      <c r="ADA161" s="253"/>
      <c r="ADB161" s="253"/>
      <c r="ADC161" s="253"/>
      <c r="ADD161" s="253"/>
      <c r="ADE161" s="253"/>
      <c r="ADF161" s="253"/>
      <c r="ADG161" s="253"/>
      <c r="ADH161" s="253"/>
      <c r="ADI161" s="253"/>
      <c r="ADJ161" s="253"/>
      <c r="ADK161" s="253"/>
      <c r="ADL161" s="253"/>
      <c r="ADM161" s="253"/>
      <c r="ADN161" s="253"/>
      <c r="ADO161" s="253"/>
      <c r="ADP161" s="253"/>
      <c r="ADQ161" s="253"/>
      <c r="ADR161" s="253"/>
      <c r="ADS161" s="253"/>
      <c r="ADT161" s="253"/>
      <c r="ADU161" s="253"/>
      <c r="ADV161" s="253"/>
      <c r="ADW161" s="253"/>
      <c r="ADX161" s="253"/>
      <c r="ADY161" s="253"/>
      <c r="ADZ161" s="253"/>
      <c r="AEA161" s="253"/>
      <c r="AEB161" s="253"/>
      <c r="AEC161" s="253"/>
      <c r="AED161" s="253"/>
      <c r="AEE161" s="253"/>
      <c r="AEF161" s="253"/>
      <c r="AEG161" s="253"/>
      <c r="AEH161" s="253"/>
      <c r="AEI161" s="253"/>
      <c r="AEJ161" s="253"/>
      <c r="AEK161" s="253"/>
      <c r="AEL161" s="253"/>
      <c r="AEM161" s="253"/>
      <c r="AEN161" s="253"/>
      <c r="AEO161" s="253"/>
      <c r="AEP161" s="253"/>
      <c r="AEQ161" s="253"/>
      <c r="AER161" s="253"/>
      <c r="AES161" s="253"/>
      <c r="AET161" s="253"/>
      <c r="AEU161" s="253"/>
      <c r="AEV161" s="253"/>
      <c r="AEW161" s="253"/>
      <c r="AEX161" s="253"/>
      <c r="AEY161" s="253"/>
      <c r="AEZ161" s="253"/>
      <c r="AFA161" s="253"/>
      <c r="AFB161" s="253"/>
      <c r="AFC161" s="253"/>
      <c r="AFD161" s="253"/>
      <c r="AFE161" s="253"/>
      <c r="AFF161" s="253"/>
      <c r="AFG161" s="253"/>
      <c r="AFH161" s="253"/>
      <c r="AFI161" s="253"/>
      <c r="AFJ161" s="253"/>
      <c r="AFK161" s="253"/>
      <c r="AFL161" s="253"/>
      <c r="AFM161" s="253"/>
      <c r="AFN161" s="253"/>
      <c r="AFO161" s="253"/>
      <c r="AFP161" s="253"/>
      <c r="AFQ161" s="253"/>
      <c r="AFR161" s="253"/>
      <c r="AFS161" s="253"/>
      <c r="AFT161" s="253"/>
      <c r="AFU161" s="253"/>
      <c r="AFV161" s="253"/>
      <c r="AFW161" s="253"/>
      <c r="AFX161" s="253"/>
      <c r="AFY161" s="253"/>
      <c r="AFZ161" s="253"/>
      <c r="AGA161" s="253"/>
      <c r="AGB161" s="253"/>
      <c r="AGC161" s="253"/>
      <c r="AGD161" s="253"/>
      <c r="AGE161" s="253"/>
      <c r="AGF161" s="253"/>
      <c r="AGG161" s="253"/>
      <c r="AGH161" s="253"/>
      <c r="AGI161" s="253"/>
      <c r="AGJ161" s="253"/>
      <c r="AGK161" s="253"/>
      <c r="AGL161" s="253"/>
      <c r="AGM161" s="253"/>
      <c r="AGN161" s="253"/>
      <c r="AGO161" s="253"/>
      <c r="AGP161" s="253"/>
      <c r="AGQ161" s="253"/>
      <c r="AGR161" s="253"/>
      <c r="AGS161" s="253"/>
      <c r="AGT161" s="253"/>
      <c r="AGU161" s="253"/>
      <c r="AGV161" s="253"/>
      <c r="AGW161" s="253"/>
      <c r="AGX161" s="253"/>
      <c r="AGY161" s="253"/>
      <c r="AGZ161" s="253"/>
      <c r="AHA161" s="253"/>
      <c r="AHB161" s="253"/>
      <c r="AHC161" s="253"/>
      <c r="AHD161" s="253"/>
      <c r="AHE161" s="253"/>
      <c r="AHF161" s="253"/>
      <c r="AHG161" s="253"/>
      <c r="AHH161" s="253"/>
      <c r="AHI161" s="253"/>
      <c r="AHJ161" s="253"/>
      <c r="AHK161" s="253"/>
      <c r="AHL161" s="253"/>
      <c r="AHM161" s="253"/>
      <c r="AHN161" s="253"/>
      <c r="AHO161" s="253"/>
      <c r="AHP161" s="253"/>
      <c r="AHQ161" s="253"/>
      <c r="AHR161" s="253"/>
      <c r="AHS161" s="253"/>
      <c r="AHT161" s="253"/>
      <c r="AHU161" s="253"/>
      <c r="AHV161" s="253"/>
      <c r="AHW161" s="253"/>
      <c r="AHX161" s="253"/>
      <c r="AHY161" s="253"/>
      <c r="AHZ161" s="253"/>
      <c r="AIA161" s="253"/>
      <c r="AIB161" s="253"/>
      <c r="AIC161" s="253"/>
      <c r="AID161" s="253"/>
      <c r="AIE161" s="253"/>
      <c r="AIF161" s="253"/>
      <c r="AIG161" s="253"/>
      <c r="AIH161" s="253"/>
      <c r="AII161" s="253"/>
      <c r="AIJ161" s="253"/>
      <c r="AIK161" s="253"/>
      <c r="AIL161" s="253"/>
      <c r="AIM161" s="253"/>
      <c r="AIN161" s="253"/>
      <c r="AIO161" s="253"/>
      <c r="AIP161" s="253"/>
      <c r="AIQ161" s="253"/>
      <c r="AIR161" s="253"/>
      <c r="AIS161" s="253"/>
      <c r="AIT161" s="253"/>
      <c r="AIU161" s="253"/>
      <c r="AIV161" s="253"/>
      <c r="AIW161" s="253"/>
      <c r="AIX161" s="253"/>
      <c r="AIY161" s="253"/>
      <c r="AIZ161" s="253"/>
      <c r="AJA161" s="253"/>
      <c r="AJB161" s="253"/>
      <c r="AJC161" s="253"/>
      <c r="AJD161" s="253"/>
      <c r="AJE161" s="253"/>
      <c r="AJF161" s="253"/>
      <c r="AJG161" s="253"/>
      <c r="AJH161" s="253"/>
      <c r="AJI161" s="253"/>
      <c r="AJJ161" s="253"/>
      <c r="AJK161" s="253"/>
      <c r="AJL161" s="253"/>
      <c r="AJM161" s="253"/>
      <c r="AJN161" s="253"/>
      <c r="AJO161" s="253"/>
      <c r="AJP161" s="253"/>
      <c r="AJQ161" s="253"/>
      <c r="AJR161" s="253"/>
      <c r="AJS161" s="253"/>
      <c r="AJT161" s="253"/>
      <c r="AJU161" s="253"/>
      <c r="AJV161" s="253"/>
      <c r="AJW161" s="253"/>
      <c r="AJX161" s="253"/>
      <c r="AJY161" s="253"/>
      <c r="AJZ161" s="253"/>
      <c r="AKA161" s="253"/>
      <c r="AKB161" s="253"/>
      <c r="AKC161" s="253"/>
      <c r="AKD161" s="253"/>
      <c r="AKE161" s="253"/>
      <c r="AKF161" s="253"/>
      <c r="AKG161" s="253"/>
      <c r="AKH161" s="253"/>
      <c r="AKI161" s="253"/>
      <c r="AKJ161" s="253"/>
      <c r="AKK161" s="253"/>
      <c r="AKL161" s="253"/>
      <c r="AKM161" s="253"/>
      <c r="AKN161" s="253"/>
      <c r="AKO161" s="253"/>
      <c r="AKP161" s="253"/>
      <c r="AKQ161" s="253"/>
      <c r="AKR161" s="253"/>
      <c r="AKS161" s="253"/>
      <c r="AKT161" s="253"/>
      <c r="AKU161" s="253"/>
      <c r="AKV161" s="253"/>
      <c r="AKW161" s="253"/>
      <c r="AKX161" s="253"/>
      <c r="AKY161" s="253"/>
      <c r="AKZ161" s="253"/>
      <c r="ALA161" s="253"/>
      <c r="ALB161" s="253"/>
      <c r="ALC161" s="253"/>
      <c r="ALD161" s="253"/>
      <c r="ALE161" s="253"/>
      <c r="ALF161" s="253"/>
      <c r="ALG161" s="253"/>
      <c r="ALH161" s="253"/>
      <c r="ALI161" s="253"/>
      <c r="ALJ161" s="253"/>
      <c r="ALK161" s="253"/>
      <c r="ALL161" s="253"/>
      <c r="ALM161" s="253"/>
      <c r="ALN161" s="253"/>
      <c r="ALO161" s="253"/>
      <c r="ALP161" s="253"/>
      <c r="ALQ161" s="253"/>
      <c r="ALR161" s="253"/>
      <c r="ALS161" s="253"/>
      <c r="ALT161" s="253"/>
      <c r="ALU161" s="253"/>
      <c r="ALV161" s="253"/>
      <c r="ALW161" s="253"/>
      <c r="ALX161" s="253"/>
      <c r="ALY161" s="253"/>
      <c r="ALZ161" s="253"/>
      <c r="AMA161" s="253"/>
      <c r="AMB161" s="253"/>
      <c r="AMC161" s="253"/>
      <c r="AMD161" s="253"/>
      <c r="AME161" s="253"/>
      <c r="AMF161" s="253"/>
      <c r="AMG161" s="253"/>
      <c r="AMH161" s="253"/>
      <c r="AMI161" s="253"/>
      <c r="AMJ161" s="253"/>
    </row>
    <row r="162" spans="2:1024" s="257" customFormat="1" ht="11.25" hidden="1">
      <c r="B162" s="290"/>
      <c r="C162" s="290"/>
      <c r="D162" s="291"/>
      <c r="E162" s="252"/>
      <c r="F162" s="253"/>
      <c r="G162" s="253"/>
      <c r="H162" s="253"/>
      <c r="I162" s="253"/>
      <c r="J162" s="253"/>
      <c r="K162" s="253"/>
      <c r="L162" s="253"/>
      <c r="M162" s="253"/>
      <c r="N162" s="253"/>
      <c r="O162" s="253"/>
      <c r="P162" s="253"/>
      <c r="Q162" s="253"/>
      <c r="R162" s="253"/>
      <c r="S162" s="253"/>
      <c r="T162" s="253"/>
      <c r="U162" s="253"/>
      <c r="V162" s="253"/>
      <c r="W162" s="253"/>
      <c r="X162" s="253"/>
      <c r="Y162" s="253"/>
      <c r="Z162" s="253"/>
      <c r="AA162" s="253"/>
      <c r="AB162" s="253"/>
      <c r="AC162" s="253"/>
      <c r="AD162" s="253"/>
      <c r="AE162" s="253"/>
      <c r="AF162" s="253"/>
      <c r="AG162" s="253"/>
      <c r="AH162" s="253"/>
      <c r="AI162" s="253"/>
      <c r="AJ162" s="253"/>
      <c r="AK162" s="253"/>
      <c r="AL162" s="253"/>
      <c r="AM162" s="253"/>
      <c r="AN162" s="253"/>
      <c r="AO162" s="253"/>
      <c r="AP162" s="253"/>
      <c r="AQ162" s="253"/>
      <c r="AR162" s="253"/>
      <c r="AS162" s="253"/>
      <c r="AT162" s="253"/>
      <c r="AU162" s="253"/>
      <c r="AV162" s="253"/>
      <c r="AW162" s="253"/>
      <c r="AX162" s="253"/>
      <c r="AY162" s="253"/>
      <c r="AZ162" s="253"/>
      <c r="BA162" s="253"/>
      <c r="BB162" s="253"/>
      <c r="BC162" s="253"/>
      <c r="BD162" s="253"/>
      <c r="BE162" s="253"/>
      <c r="BF162" s="253"/>
      <c r="BG162" s="253"/>
      <c r="BH162" s="253"/>
      <c r="BI162" s="253"/>
      <c r="BJ162" s="253"/>
      <c r="BK162" s="253"/>
      <c r="BL162" s="253"/>
      <c r="BM162" s="253"/>
      <c r="BN162" s="253"/>
      <c r="BO162" s="253"/>
      <c r="BP162" s="253"/>
      <c r="BQ162" s="253"/>
      <c r="BR162" s="253"/>
      <c r="BS162" s="253"/>
      <c r="BT162" s="253"/>
      <c r="BU162" s="253"/>
      <c r="BV162" s="253"/>
      <c r="BW162" s="253"/>
      <c r="BX162" s="253"/>
      <c r="BY162" s="253"/>
      <c r="BZ162" s="253"/>
      <c r="CA162" s="253"/>
      <c r="CB162" s="253"/>
      <c r="CC162" s="253"/>
      <c r="CD162" s="253"/>
      <c r="CE162" s="253"/>
      <c r="CF162" s="253"/>
      <c r="CG162" s="253"/>
      <c r="CH162" s="253"/>
      <c r="CI162" s="253"/>
      <c r="CJ162" s="253"/>
      <c r="CK162" s="253"/>
      <c r="CL162" s="253"/>
      <c r="CM162" s="253"/>
      <c r="CN162" s="253"/>
      <c r="CO162" s="253"/>
      <c r="CP162" s="253"/>
      <c r="CQ162" s="253"/>
      <c r="CR162" s="253"/>
      <c r="CS162" s="253"/>
      <c r="CT162" s="253"/>
      <c r="CU162" s="253"/>
      <c r="CV162" s="253"/>
      <c r="CW162" s="253"/>
      <c r="CX162" s="253"/>
      <c r="CY162" s="253"/>
      <c r="CZ162" s="253"/>
      <c r="DA162" s="253"/>
      <c r="DB162" s="253"/>
      <c r="DC162" s="253"/>
      <c r="DD162" s="253"/>
      <c r="DE162" s="253"/>
      <c r="DF162" s="253"/>
      <c r="DG162" s="253"/>
      <c r="DH162" s="253"/>
      <c r="DI162" s="253"/>
      <c r="DJ162" s="253"/>
      <c r="DK162" s="253"/>
      <c r="DL162" s="253"/>
      <c r="DM162" s="253"/>
      <c r="DN162" s="253"/>
      <c r="DO162" s="253"/>
      <c r="DP162" s="253"/>
      <c r="DQ162" s="253"/>
      <c r="DR162" s="253"/>
      <c r="DS162" s="253"/>
      <c r="DT162" s="253"/>
      <c r="DU162" s="253"/>
      <c r="DV162" s="253"/>
      <c r="DW162" s="253"/>
      <c r="DX162" s="253"/>
      <c r="DY162" s="253"/>
      <c r="DZ162" s="253"/>
      <c r="EA162" s="253"/>
      <c r="EB162" s="253"/>
      <c r="EC162" s="253"/>
      <c r="ED162" s="253"/>
      <c r="EE162" s="253"/>
      <c r="EF162" s="253"/>
      <c r="EG162" s="253"/>
      <c r="EH162" s="253"/>
      <c r="EI162" s="253"/>
      <c r="EJ162" s="253"/>
      <c r="EK162" s="253"/>
      <c r="EL162" s="253"/>
      <c r="EM162" s="253"/>
      <c r="EN162" s="253"/>
      <c r="EO162" s="253"/>
      <c r="EP162" s="253"/>
      <c r="EQ162" s="253"/>
      <c r="ER162" s="253"/>
      <c r="ES162" s="253"/>
      <c r="ET162" s="253"/>
      <c r="EU162" s="253"/>
      <c r="EV162" s="253"/>
      <c r="EW162" s="253"/>
      <c r="EX162" s="253"/>
      <c r="EY162" s="253"/>
      <c r="EZ162" s="253"/>
      <c r="FA162" s="253"/>
      <c r="FB162" s="253"/>
      <c r="FC162" s="253"/>
      <c r="FD162" s="253"/>
      <c r="FE162" s="253"/>
      <c r="FF162" s="253"/>
      <c r="FG162" s="253"/>
      <c r="FH162" s="253"/>
      <c r="FI162" s="253"/>
      <c r="FJ162" s="253"/>
      <c r="FK162" s="253"/>
      <c r="FL162" s="253"/>
      <c r="FM162" s="253"/>
      <c r="FN162" s="253"/>
      <c r="FO162" s="253"/>
      <c r="FP162" s="253"/>
      <c r="FQ162" s="253"/>
      <c r="FR162" s="253"/>
      <c r="FS162" s="253"/>
      <c r="FT162" s="253"/>
      <c r="FU162" s="253"/>
      <c r="FV162" s="253"/>
      <c r="FW162" s="253"/>
      <c r="FX162" s="253"/>
      <c r="FY162" s="253"/>
      <c r="FZ162" s="253"/>
      <c r="GA162" s="253"/>
      <c r="GB162" s="253"/>
      <c r="GC162" s="253"/>
      <c r="GD162" s="253"/>
      <c r="GE162" s="253"/>
      <c r="GF162" s="253"/>
      <c r="GG162" s="253"/>
      <c r="GH162" s="253"/>
      <c r="GI162" s="253"/>
      <c r="GJ162" s="253"/>
      <c r="GK162" s="253"/>
      <c r="GL162" s="253"/>
      <c r="GM162" s="253"/>
      <c r="GN162" s="253"/>
      <c r="GO162" s="253"/>
      <c r="GP162" s="253"/>
      <c r="GQ162" s="253"/>
      <c r="GR162" s="253"/>
      <c r="GS162" s="253"/>
      <c r="GT162" s="253"/>
      <c r="GU162" s="253"/>
      <c r="GV162" s="253"/>
      <c r="GW162" s="253"/>
      <c r="GX162" s="253"/>
      <c r="GY162" s="253"/>
      <c r="GZ162" s="253"/>
      <c r="HA162" s="253"/>
      <c r="HB162" s="253"/>
      <c r="HC162" s="253"/>
      <c r="HD162" s="253"/>
      <c r="HE162" s="253"/>
      <c r="HF162" s="253"/>
      <c r="HG162" s="253"/>
      <c r="HH162" s="253"/>
      <c r="HI162" s="253"/>
      <c r="HJ162" s="253"/>
      <c r="HK162" s="253"/>
      <c r="HL162" s="253"/>
      <c r="HM162" s="253"/>
      <c r="HN162" s="253"/>
      <c r="HO162" s="253"/>
      <c r="HP162" s="253"/>
      <c r="HQ162" s="253"/>
      <c r="HR162" s="253"/>
      <c r="HS162" s="253"/>
      <c r="HT162" s="253"/>
      <c r="HU162" s="253"/>
      <c r="HV162" s="253"/>
      <c r="HW162" s="253"/>
      <c r="HX162" s="253"/>
      <c r="HY162" s="253"/>
      <c r="HZ162" s="253"/>
      <c r="IA162" s="253"/>
      <c r="IB162" s="253"/>
      <c r="IC162" s="253"/>
      <c r="ID162" s="253"/>
      <c r="IE162" s="253"/>
      <c r="IF162" s="253"/>
      <c r="IG162" s="253"/>
      <c r="IH162" s="253"/>
      <c r="II162" s="253"/>
      <c r="IJ162" s="253"/>
      <c r="IK162" s="253"/>
      <c r="IL162" s="253"/>
      <c r="IM162" s="253"/>
      <c r="IN162" s="253"/>
      <c r="IO162" s="253"/>
      <c r="IP162" s="253"/>
      <c r="IQ162" s="253"/>
      <c r="IR162" s="253"/>
      <c r="IS162" s="253"/>
      <c r="IT162" s="253"/>
      <c r="IU162" s="253"/>
      <c r="IV162" s="253"/>
      <c r="IW162" s="253"/>
      <c r="IX162" s="253"/>
      <c r="IY162" s="253"/>
      <c r="IZ162" s="253"/>
      <c r="JA162" s="253"/>
      <c r="JB162" s="253"/>
      <c r="JC162" s="253"/>
      <c r="JD162" s="253"/>
      <c r="JE162" s="253"/>
      <c r="JF162" s="253"/>
      <c r="JG162" s="253"/>
      <c r="JH162" s="253"/>
      <c r="JI162" s="253"/>
      <c r="JJ162" s="253"/>
      <c r="JK162" s="253"/>
      <c r="JL162" s="253"/>
      <c r="JM162" s="253"/>
      <c r="JN162" s="253"/>
      <c r="JO162" s="253"/>
      <c r="JP162" s="253"/>
      <c r="JQ162" s="253"/>
      <c r="JR162" s="253"/>
      <c r="JS162" s="253"/>
      <c r="JT162" s="253"/>
      <c r="JU162" s="253"/>
      <c r="JV162" s="253"/>
      <c r="JW162" s="253"/>
      <c r="JX162" s="253"/>
      <c r="JY162" s="253"/>
      <c r="JZ162" s="253"/>
      <c r="KA162" s="253"/>
      <c r="KB162" s="253"/>
      <c r="KC162" s="253"/>
      <c r="KD162" s="253"/>
      <c r="KE162" s="253"/>
      <c r="KF162" s="253"/>
      <c r="KG162" s="253"/>
      <c r="KH162" s="253"/>
      <c r="KI162" s="253"/>
      <c r="KJ162" s="253"/>
      <c r="KK162" s="253"/>
      <c r="KL162" s="253"/>
      <c r="KM162" s="253"/>
      <c r="KN162" s="253"/>
      <c r="KO162" s="253"/>
      <c r="KP162" s="253"/>
      <c r="KQ162" s="253"/>
      <c r="KR162" s="253"/>
      <c r="KS162" s="253"/>
      <c r="KT162" s="253"/>
      <c r="KU162" s="253"/>
      <c r="KV162" s="253"/>
      <c r="KW162" s="253"/>
      <c r="KX162" s="253"/>
      <c r="KY162" s="253"/>
      <c r="KZ162" s="253"/>
      <c r="LA162" s="253"/>
      <c r="LB162" s="253"/>
      <c r="LC162" s="253"/>
      <c r="LD162" s="253"/>
      <c r="LE162" s="253"/>
      <c r="LF162" s="253"/>
      <c r="LG162" s="253"/>
      <c r="LH162" s="253"/>
      <c r="LI162" s="253"/>
      <c r="LJ162" s="253"/>
      <c r="LK162" s="253"/>
      <c r="LL162" s="253"/>
      <c r="LM162" s="253"/>
      <c r="LN162" s="253"/>
      <c r="LO162" s="253"/>
      <c r="LP162" s="253"/>
      <c r="LQ162" s="253"/>
      <c r="LR162" s="253"/>
      <c r="LS162" s="253"/>
      <c r="LT162" s="253"/>
      <c r="LU162" s="253"/>
      <c r="LV162" s="253"/>
      <c r="LW162" s="253"/>
      <c r="LX162" s="253"/>
      <c r="LY162" s="253"/>
      <c r="LZ162" s="253"/>
      <c r="MA162" s="253"/>
      <c r="MB162" s="253"/>
      <c r="MC162" s="253"/>
      <c r="MD162" s="253"/>
      <c r="ME162" s="253"/>
      <c r="MF162" s="253"/>
      <c r="MG162" s="253"/>
      <c r="MH162" s="253"/>
      <c r="MI162" s="253"/>
      <c r="MJ162" s="253"/>
      <c r="MK162" s="253"/>
      <c r="ML162" s="253"/>
      <c r="MM162" s="253"/>
      <c r="MN162" s="253"/>
      <c r="MO162" s="253"/>
      <c r="MP162" s="253"/>
      <c r="MQ162" s="253"/>
      <c r="MR162" s="253"/>
      <c r="MS162" s="253"/>
      <c r="MT162" s="253"/>
      <c r="MU162" s="253"/>
      <c r="MV162" s="253"/>
      <c r="MW162" s="253"/>
      <c r="MX162" s="253"/>
      <c r="MY162" s="253"/>
      <c r="MZ162" s="253"/>
      <c r="NA162" s="253"/>
      <c r="NB162" s="253"/>
      <c r="NC162" s="253"/>
      <c r="ND162" s="253"/>
      <c r="NE162" s="253"/>
      <c r="NF162" s="253"/>
      <c r="NG162" s="253"/>
      <c r="NH162" s="253"/>
      <c r="NI162" s="253"/>
      <c r="NJ162" s="253"/>
      <c r="NK162" s="253"/>
      <c r="NL162" s="253"/>
      <c r="NM162" s="253"/>
      <c r="NN162" s="253"/>
      <c r="NO162" s="253"/>
      <c r="NP162" s="253"/>
      <c r="NQ162" s="253"/>
      <c r="NR162" s="253"/>
      <c r="NS162" s="253"/>
      <c r="NT162" s="253"/>
      <c r="NU162" s="253"/>
      <c r="NV162" s="253"/>
      <c r="NW162" s="253"/>
      <c r="NX162" s="253"/>
      <c r="NY162" s="253"/>
      <c r="NZ162" s="253"/>
      <c r="OA162" s="253"/>
      <c r="OB162" s="253"/>
      <c r="OC162" s="253"/>
      <c r="OD162" s="253"/>
      <c r="OE162" s="253"/>
      <c r="OF162" s="253"/>
      <c r="OG162" s="253"/>
      <c r="OH162" s="253"/>
      <c r="OI162" s="253"/>
      <c r="OJ162" s="253"/>
      <c r="OK162" s="253"/>
      <c r="OL162" s="253"/>
      <c r="OM162" s="253"/>
      <c r="ON162" s="253"/>
      <c r="OO162" s="253"/>
      <c r="OP162" s="253"/>
      <c r="OQ162" s="253"/>
      <c r="OR162" s="253"/>
      <c r="OS162" s="253"/>
      <c r="OT162" s="253"/>
      <c r="OU162" s="253"/>
      <c r="OV162" s="253"/>
      <c r="OW162" s="253"/>
      <c r="OX162" s="253"/>
      <c r="OY162" s="253"/>
      <c r="OZ162" s="253"/>
      <c r="PA162" s="253"/>
      <c r="PB162" s="253"/>
      <c r="PC162" s="253"/>
      <c r="PD162" s="253"/>
      <c r="PE162" s="253"/>
      <c r="PF162" s="253"/>
      <c r="PG162" s="253"/>
      <c r="PH162" s="253"/>
      <c r="PI162" s="253"/>
      <c r="PJ162" s="253"/>
      <c r="PK162" s="253"/>
      <c r="PL162" s="253"/>
      <c r="PM162" s="253"/>
      <c r="PN162" s="253"/>
      <c r="PO162" s="253"/>
      <c r="PP162" s="253"/>
      <c r="PQ162" s="253"/>
      <c r="PR162" s="253"/>
      <c r="PS162" s="253"/>
      <c r="PT162" s="253"/>
      <c r="PU162" s="253"/>
      <c r="PV162" s="253"/>
      <c r="PW162" s="253"/>
      <c r="PX162" s="253"/>
      <c r="PY162" s="253"/>
      <c r="PZ162" s="253"/>
      <c r="QA162" s="253"/>
      <c r="QB162" s="253"/>
      <c r="QC162" s="253"/>
      <c r="QD162" s="253"/>
      <c r="QE162" s="253"/>
      <c r="QF162" s="253"/>
      <c r="QG162" s="253"/>
      <c r="QH162" s="253"/>
      <c r="QI162" s="253"/>
      <c r="QJ162" s="253"/>
      <c r="QK162" s="253"/>
      <c r="QL162" s="253"/>
      <c r="QM162" s="253"/>
      <c r="QN162" s="253"/>
      <c r="QO162" s="253"/>
      <c r="QP162" s="253"/>
      <c r="QQ162" s="253"/>
      <c r="QR162" s="253"/>
      <c r="QS162" s="253"/>
      <c r="QT162" s="253"/>
      <c r="QU162" s="253"/>
      <c r="QV162" s="253"/>
      <c r="QW162" s="253"/>
      <c r="QX162" s="253"/>
      <c r="QY162" s="253"/>
      <c r="QZ162" s="253"/>
      <c r="RA162" s="253"/>
      <c r="RB162" s="253"/>
      <c r="RC162" s="253"/>
      <c r="RD162" s="253"/>
      <c r="RE162" s="253"/>
      <c r="RF162" s="253"/>
      <c r="RG162" s="253"/>
      <c r="RH162" s="253"/>
      <c r="RI162" s="253"/>
      <c r="RJ162" s="253"/>
      <c r="RK162" s="253"/>
      <c r="RL162" s="253"/>
      <c r="RM162" s="253"/>
      <c r="RN162" s="253"/>
      <c r="RO162" s="253"/>
      <c r="RP162" s="253"/>
      <c r="RQ162" s="253"/>
      <c r="RR162" s="253"/>
      <c r="RS162" s="253"/>
      <c r="RT162" s="253"/>
      <c r="RU162" s="253"/>
      <c r="RV162" s="253"/>
      <c r="RW162" s="253"/>
      <c r="RX162" s="253"/>
      <c r="RY162" s="253"/>
      <c r="RZ162" s="253"/>
      <c r="SA162" s="253"/>
      <c r="SB162" s="253"/>
      <c r="SC162" s="253"/>
      <c r="SD162" s="253"/>
      <c r="SE162" s="253"/>
      <c r="SF162" s="253"/>
      <c r="SG162" s="253"/>
      <c r="SH162" s="253"/>
      <c r="SI162" s="253"/>
      <c r="SJ162" s="253"/>
      <c r="SK162" s="253"/>
      <c r="SL162" s="253"/>
      <c r="SM162" s="253"/>
      <c r="SN162" s="253"/>
      <c r="SO162" s="253"/>
      <c r="SP162" s="253"/>
      <c r="SQ162" s="253"/>
      <c r="SR162" s="253"/>
      <c r="SS162" s="253"/>
      <c r="ST162" s="253"/>
      <c r="SU162" s="253"/>
      <c r="SV162" s="253"/>
      <c r="SW162" s="253"/>
      <c r="SX162" s="253"/>
      <c r="SY162" s="253"/>
      <c r="SZ162" s="253"/>
      <c r="TA162" s="253"/>
      <c r="TB162" s="253"/>
      <c r="TC162" s="253"/>
      <c r="TD162" s="253"/>
      <c r="TE162" s="253"/>
      <c r="TF162" s="253"/>
      <c r="TG162" s="253"/>
      <c r="TH162" s="253"/>
      <c r="TI162" s="253"/>
      <c r="TJ162" s="253"/>
      <c r="TK162" s="253"/>
      <c r="TL162" s="253"/>
      <c r="TM162" s="253"/>
      <c r="TN162" s="253"/>
      <c r="TO162" s="253"/>
      <c r="TP162" s="253"/>
      <c r="TQ162" s="253"/>
      <c r="TR162" s="253"/>
      <c r="TS162" s="253"/>
      <c r="TT162" s="253"/>
      <c r="TU162" s="253"/>
      <c r="TV162" s="253"/>
      <c r="TW162" s="253"/>
      <c r="TX162" s="253"/>
      <c r="TY162" s="253"/>
      <c r="TZ162" s="253"/>
      <c r="UA162" s="253"/>
      <c r="UB162" s="253"/>
      <c r="UC162" s="253"/>
      <c r="UD162" s="253"/>
      <c r="UE162" s="253"/>
      <c r="UF162" s="253"/>
      <c r="UG162" s="253"/>
      <c r="UH162" s="253"/>
      <c r="UI162" s="253"/>
      <c r="UJ162" s="253"/>
      <c r="UK162" s="253"/>
      <c r="UL162" s="253"/>
      <c r="UM162" s="253"/>
      <c r="UN162" s="253"/>
      <c r="UO162" s="253"/>
      <c r="UP162" s="253"/>
      <c r="UQ162" s="253"/>
      <c r="UR162" s="253"/>
      <c r="US162" s="253"/>
      <c r="UT162" s="253"/>
      <c r="UU162" s="253"/>
      <c r="UV162" s="253"/>
      <c r="UW162" s="253"/>
      <c r="UX162" s="253"/>
      <c r="UY162" s="253"/>
      <c r="UZ162" s="253"/>
      <c r="VA162" s="253"/>
      <c r="VB162" s="253"/>
      <c r="VC162" s="253"/>
      <c r="VD162" s="253"/>
      <c r="VE162" s="253"/>
      <c r="VF162" s="253"/>
      <c r="VG162" s="253"/>
      <c r="VH162" s="253"/>
      <c r="VI162" s="253"/>
      <c r="VJ162" s="253"/>
      <c r="VK162" s="253"/>
      <c r="VL162" s="253"/>
      <c r="VM162" s="253"/>
      <c r="VN162" s="253"/>
      <c r="VO162" s="253"/>
      <c r="VP162" s="253"/>
      <c r="VQ162" s="253"/>
      <c r="VR162" s="253"/>
      <c r="VS162" s="253"/>
      <c r="VT162" s="253"/>
      <c r="VU162" s="253"/>
      <c r="VV162" s="253"/>
      <c r="VW162" s="253"/>
      <c r="VX162" s="253"/>
      <c r="VY162" s="253"/>
      <c r="VZ162" s="253"/>
      <c r="WA162" s="253"/>
      <c r="WB162" s="253"/>
      <c r="WC162" s="253"/>
      <c r="WD162" s="253"/>
      <c r="WE162" s="253"/>
      <c r="WF162" s="253"/>
      <c r="WG162" s="253"/>
      <c r="WH162" s="253"/>
      <c r="WI162" s="253"/>
      <c r="WJ162" s="253"/>
      <c r="WK162" s="253"/>
      <c r="WL162" s="253"/>
      <c r="WM162" s="253"/>
      <c r="WN162" s="253"/>
      <c r="WO162" s="253"/>
      <c r="WP162" s="253"/>
      <c r="WQ162" s="253"/>
      <c r="WR162" s="253"/>
      <c r="WS162" s="253"/>
      <c r="WT162" s="253"/>
      <c r="WU162" s="253"/>
      <c r="WV162" s="253"/>
      <c r="WW162" s="253"/>
      <c r="WX162" s="253"/>
      <c r="WY162" s="253"/>
      <c r="WZ162" s="253"/>
      <c r="XA162" s="253"/>
      <c r="XB162" s="253"/>
      <c r="XC162" s="253"/>
      <c r="XD162" s="253"/>
      <c r="XE162" s="253"/>
      <c r="XF162" s="253"/>
      <c r="XG162" s="253"/>
      <c r="XH162" s="253"/>
      <c r="XI162" s="253"/>
      <c r="XJ162" s="253"/>
      <c r="XK162" s="253"/>
      <c r="XL162" s="253"/>
      <c r="XM162" s="253"/>
      <c r="XN162" s="253"/>
      <c r="XO162" s="253"/>
      <c r="XP162" s="253"/>
      <c r="XQ162" s="253"/>
      <c r="XR162" s="253"/>
      <c r="XS162" s="253"/>
      <c r="XT162" s="253"/>
      <c r="XU162" s="253"/>
      <c r="XV162" s="253"/>
      <c r="XW162" s="253"/>
      <c r="XX162" s="253"/>
      <c r="XY162" s="253"/>
      <c r="XZ162" s="253"/>
      <c r="YA162" s="253"/>
      <c r="YB162" s="253"/>
      <c r="YC162" s="253"/>
      <c r="YD162" s="253"/>
      <c r="YE162" s="253"/>
      <c r="YF162" s="253"/>
      <c r="YG162" s="253"/>
      <c r="YH162" s="253"/>
      <c r="YI162" s="253"/>
      <c r="YJ162" s="253"/>
      <c r="YK162" s="253"/>
      <c r="YL162" s="253"/>
      <c r="YM162" s="253"/>
      <c r="YN162" s="253"/>
      <c r="YO162" s="253"/>
      <c r="YP162" s="253"/>
      <c r="YQ162" s="253"/>
      <c r="YR162" s="253"/>
      <c r="YS162" s="253"/>
      <c r="YT162" s="253"/>
      <c r="YU162" s="253"/>
      <c r="YV162" s="253"/>
      <c r="YW162" s="253"/>
      <c r="YX162" s="253"/>
      <c r="YY162" s="253"/>
      <c r="YZ162" s="253"/>
      <c r="ZA162" s="253"/>
      <c r="ZB162" s="253"/>
      <c r="ZC162" s="253"/>
      <c r="ZD162" s="253"/>
      <c r="ZE162" s="253"/>
      <c r="ZF162" s="253"/>
      <c r="ZG162" s="253"/>
      <c r="ZH162" s="253"/>
      <c r="ZI162" s="253"/>
      <c r="ZJ162" s="253"/>
      <c r="ZK162" s="253"/>
      <c r="ZL162" s="253"/>
      <c r="ZM162" s="253"/>
      <c r="ZN162" s="253"/>
      <c r="ZO162" s="253"/>
      <c r="ZP162" s="253"/>
      <c r="ZQ162" s="253"/>
      <c r="ZR162" s="253"/>
      <c r="ZS162" s="253"/>
      <c r="ZT162" s="253"/>
      <c r="ZU162" s="253"/>
      <c r="ZV162" s="253"/>
      <c r="ZW162" s="253"/>
      <c r="ZX162" s="253"/>
      <c r="ZY162" s="253"/>
      <c r="ZZ162" s="253"/>
      <c r="AAA162" s="253"/>
      <c r="AAB162" s="253"/>
      <c r="AAC162" s="253"/>
      <c r="AAD162" s="253"/>
      <c r="AAE162" s="253"/>
      <c r="AAF162" s="253"/>
      <c r="AAG162" s="253"/>
      <c r="AAH162" s="253"/>
      <c r="AAI162" s="253"/>
      <c r="AAJ162" s="253"/>
      <c r="AAK162" s="253"/>
      <c r="AAL162" s="253"/>
      <c r="AAM162" s="253"/>
      <c r="AAN162" s="253"/>
      <c r="AAO162" s="253"/>
      <c r="AAP162" s="253"/>
      <c r="AAQ162" s="253"/>
      <c r="AAR162" s="253"/>
      <c r="AAS162" s="253"/>
      <c r="AAT162" s="253"/>
      <c r="AAU162" s="253"/>
      <c r="AAV162" s="253"/>
      <c r="AAW162" s="253"/>
      <c r="AAX162" s="253"/>
      <c r="AAY162" s="253"/>
      <c r="AAZ162" s="253"/>
      <c r="ABA162" s="253"/>
      <c r="ABB162" s="253"/>
      <c r="ABC162" s="253"/>
      <c r="ABD162" s="253"/>
      <c r="ABE162" s="253"/>
      <c r="ABF162" s="253"/>
      <c r="ABG162" s="253"/>
      <c r="ABH162" s="253"/>
      <c r="ABI162" s="253"/>
      <c r="ABJ162" s="253"/>
      <c r="ABK162" s="253"/>
      <c r="ABL162" s="253"/>
      <c r="ABM162" s="253"/>
      <c r="ABN162" s="253"/>
      <c r="ABO162" s="253"/>
      <c r="ABP162" s="253"/>
      <c r="ABQ162" s="253"/>
      <c r="ABR162" s="253"/>
      <c r="ABS162" s="253"/>
      <c r="ABT162" s="253"/>
      <c r="ABU162" s="253"/>
      <c r="ABV162" s="253"/>
      <c r="ABW162" s="253"/>
      <c r="ABX162" s="253"/>
      <c r="ABY162" s="253"/>
      <c r="ABZ162" s="253"/>
      <c r="ACA162" s="253"/>
      <c r="ACB162" s="253"/>
      <c r="ACC162" s="253"/>
      <c r="ACD162" s="253"/>
      <c r="ACE162" s="253"/>
      <c r="ACF162" s="253"/>
      <c r="ACG162" s="253"/>
      <c r="ACH162" s="253"/>
      <c r="ACI162" s="253"/>
      <c r="ACJ162" s="253"/>
      <c r="ACK162" s="253"/>
      <c r="ACL162" s="253"/>
      <c r="ACM162" s="253"/>
      <c r="ACN162" s="253"/>
      <c r="ACO162" s="253"/>
      <c r="ACP162" s="253"/>
      <c r="ACQ162" s="253"/>
      <c r="ACR162" s="253"/>
      <c r="ACS162" s="253"/>
      <c r="ACT162" s="253"/>
      <c r="ACU162" s="253"/>
      <c r="ACV162" s="253"/>
      <c r="ACW162" s="253"/>
      <c r="ACX162" s="253"/>
      <c r="ACY162" s="253"/>
      <c r="ACZ162" s="253"/>
      <c r="ADA162" s="253"/>
      <c r="ADB162" s="253"/>
      <c r="ADC162" s="253"/>
      <c r="ADD162" s="253"/>
      <c r="ADE162" s="253"/>
      <c r="ADF162" s="253"/>
      <c r="ADG162" s="253"/>
      <c r="ADH162" s="253"/>
      <c r="ADI162" s="253"/>
      <c r="ADJ162" s="253"/>
      <c r="ADK162" s="253"/>
      <c r="ADL162" s="253"/>
      <c r="ADM162" s="253"/>
      <c r="ADN162" s="253"/>
      <c r="ADO162" s="253"/>
      <c r="ADP162" s="253"/>
      <c r="ADQ162" s="253"/>
      <c r="ADR162" s="253"/>
      <c r="ADS162" s="253"/>
      <c r="ADT162" s="253"/>
      <c r="ADU162" s="253"/>
      <c r="ADV162" s="253"/>
      <c r="ADW162" s="253"/>
      <c r="ADX162" s="253"/>
      <c r="ADY162" s="253"/>
      <c r="ADZ162" s="253"/>
      <c r="AEA162" s="253"/>
      <c r="AEB162" s="253"/>
      <c r="AEC162" s="253"/>
      <c r="AED162" s="253"/>
      <c r="AEE162" s="253"/>
      <c r="AEF162" s="253"/>
      <c r="AEG162" s="253"/>
      <c r="AEH162" s="253"/>
      <c r="AEI162" s="253"/>
      <c r="AEJ162" s="253"/>
      <c r="AEK162" s="253"/>
      <c r="AEL162" s="253"/>
      <c r="AEM162" s="253"/>
      <c r="AEN162" s="253"/>
      <c r="AEO162" s="253"/>
      <c r="AEP162" s="253"/>
      <c r="AEQ162" s="253"/>
      <c r="AER162" s="253"/>
      <c r="AES162" s="253"/>
      <c r="AET162" s="253"/>
      <c r="AEU162" s="253"/>
      <c r="AEV162" s="253"/>
      <c r="AEW162" s="253"/>
      <c r="AEX162" s="253"/>
      <c r="AEY162" s="253"/>
      <c r="AEZ162" s="253"/>
      <c r="AFA162" s="253"/>
      <c r="AFB162" s="253"/>
      <c r="AFC162" s="253"/>
      <c r="AFD162" s="253"/>
      <c r="AFE162" s="253"/>
      <c r="AFF162" s="253"/>
      <c r="AFG162" s="253"/>
      <c r="AFH162" s="253"/>
      <c r="AFI162" s="253"/>
      <c r="AFJ162" s="253"/>
      <c r="AFK162" s="253"/>
      <c r="AFL162" s="253"/>
      <c r="AFM162" s="253"/>
      <c r="AFN162" s="253"/>
      <c r="AFO162" s="253"/>
      <c r="AFP162" s="253"/>
      <c r="AFQ162" s="253"/>
      <c r="AFR162" s="253"/>
      <c r="AFS162" s="253"/>
      <c r="AFT162" s="253"/>
      <c r="AFU162" s="253"/>
      <c r="AFV162" s="253"/>
      <c r="AFW162" s="253"/>
      <c r="AFX162" s="253"/>
      <c r="AFY162" s="253"/>
      <c r="AFZ162" s="253"/>
      <c r="AGA162" s="253"/>
      <c r="AGB162" s="253"/>
      <c r="AGC162" s="253"/>
      <c r="AGD162" s="253"/>
      <c r="AGE162" s="253"/>
      <c r="AGF162" s="253"/>
      <c r="AGG162" s="253"/>
      <c r="AGH162" s="253"/>
      <c r="AGI162" s="253"/>
      <c r="AGJ162" s="253"/>
      <c r="AGK162" s="253"/>
      <c r="AGL162" s="253"/>
      <c r="AGM162" s="253"/>
      <c r="AGN162" s="253"/>
      <c r="AGO162" s="253"/>
      <c r="AGP162" s="253"/>
      <c r="AGQ162" s="253"/>
      <c r="AGR162" s="253"/>
      <c r="AGS162" s="253"/>
      <c r="AGT162" s="253"/>
      <c r="AGU162" s="253"/>
      <c r="AGV162" s="253"/>
      <c r="AGW162" s="253"/>
      <c r="AGX162" s="253"/>
      <c r="AGY162" s="253"/>
      <c r="AGZ162" s="253"/>
      <c r="AHA162" s="253"/>
      <c r="AHB162" s="253"/>
      <c r="AHC162" s="253"/>
      <c r="AHD162" s="253"/>
      <c r="AHE162" s="253"/>
      <c r="AHF162" s="253"/>
      <c r="AHG162" s="253"/>
      <c r="AHH162" s="253"/>
      <c r="AHI162" s="253"/>
      <c r="AHJ162" s="253"/>
      <c r="AHK162" s="253"/>
      <c r="AHL162" s="253"/>
      <c r="AHM162" s="253"/>
      <c r="AHN162" s="253"/>
      <c r="AHO162" s="253"/>
      <c r="AHP162" s="253"/>
      <c r="AHQ162" s="253"/>
      <c r="AHR162" s="253"/>
      <c r="AHS162" s="253"/>
      <c r="AHT162" s="253"/>
      <c r="AHU162" s="253"/>
      <c r="AHV162" s="253"/>
      <c r="AHW162" s="253"/>
      <c r="AHX162" s="253"/>
      <c r="AHY162" s="253"/>
      <c r="AHZ162" s="253"/>
      <c r="AIA162" s="253"/>
      <c r="AIB162" s="253"/>
      <c r="AIC162" s="253"/>
      <c r="AID162" s="253"/>
      <c r="AIE162" s="253"/>
      <c r="AIF162" s="253"/>
      <c r="AIG162" s="253"/>
      <c r="AIH162" s="253"/>
      <c r="AII162" s="253"/>
      <c r="AIJ162" s="253"/>
      <c r="AIK162" s="253"/>
      <c r="AIL162" s="253"/>
      <c r="AIM162" s="253"/>
      <c r="AIN162" s="253"/>
      <c r="AIO162" s="253"/>
      <c r="AIP162" s="253"/>
      <c r="AIQ162" s="253"/>
      <c r="AIR162" s="253"/>
      <c r="AIS162" s="253"/>
      <c r="AIT162" s="253"/>
      <c r="AIU162" s="253"/>
      <c r="AIV162" s="253"/>
      <c r="AIW162" s="253"/>
      <c r="AIX162" s="253"/>
      <c r="AIY162" s="253"/>
      <c r="AIZ162" s="253"/>
      <c r="AJA162" s="253"/>
      <c r="AJB162" s="253"/>
      <c r="AJC162" s="253"/>
      <c r="AJD162" s="253"/>
      <c r="AJE162" s="253"/>
      <c r="AJF162" s="253"/>
      <c r="AJG162" s="253"/>
      <c r="AJH162" s="253"/>
      <c r="AJI162" s="253"/>
      <c r="AJJ162" s="253"/>
      <c r="AJK162" s="253"/>
      <c r="AJL162" s="253"/>
      <c r="AJM162" s="253"/>
      <c r="AJN162" s="253"/>
      <c r="AJO162" s="253"/>
      <c r="AJP162" s="253"/>
      <c r="AJQ162" s="253"/>
      <c r="AJR162" s="253"/>
      <c r="AJS162" s="253"/>
      <c r="AJT162" s="253"/>
      <c r="AJU162" s="253"/>
      <c r="AJV162" s="253"/>
      <c r="AJW162" s="253"/>
      <c r="AJX162" s="253"/>
      <c r="AJY162" s="253"/>
      <c r="AJZ162" s="253"/>
      <c r="AKA162" s="253"/>
      <c r="AKB162" s="253"/>
      <c r="AKC162" s="253"/>
      <c r="AKD162" s="253"/>
      <c r="AKE162" s="253"/>
      <c r="AKF162" s="253"/>
      <c r="AKG162" s="253"/>
      <c r="AKH162" s="253"/>
      <c r="AKI162" s="253"/>
      <c r="AKJ162" s="253"/>
      <c r="AKK162" s="253"/>
      <c r="AKL162" s="253"/>
      <c r="AKM162" s="253"/>
      <c r="AKN162" s="253"/>
      <c r="AKO162" s="253"/>
      <c r="AKP162" s="253"/>
      <c r="AKQ162" s="253"/>
      <c r="AKR162" s="253"/>
      <c r="AKS162" s="253"/>
      <c r="AKT162" s="253"/>
      <c r="AKU162" s="253"/>
      <c r="AKV162" s="253"/>
      <c r="AKW162" s="253"/>
      <c r="AKX162" s="253"/>
      <c r="AKY162" s="253"/>
      <c r="AKZ162" s="253"/>
      <c r="ALA162" s="253"/>
      <c r="ALB162" s="253"/>
      <c r="ALC162" s="253"/>
      <c r="ALD162" s="253"/>
      <c r="ALE162" s="253"/>
      <c r="ALF162" s="253"/>
      <c r="ALG162" s="253"/>
      <c r="ALH162" s="253"/>
      <c r="ALI162" s="253"/>
      <c r="ALJ162" s="253"/>
      <c r="ALK162" s="253"/>
      <c r="ALL162" s="253"/>
      <c r="ALM162" s="253"/>
      <c r="ALN162" s="253"/>
      <c r="ALO162" s="253"/>
      <c r="ALP162" s="253"/>
      <c r="ALQ162" s="253"/>
      <c r="ALR162" s="253"/>
      <c r="ALS162" s="253"/>
      <c r="ALT162" s="253"/>
      <c r="ALU162" s="253"/>
      <c r="ALV162" s="253"/>
      <c r="ALW162" s="253"/>
      <c r="ALX162" s="253"/>
      <c r="ALY162" s="253"/>
      <c r="ALZ162" s="253"/>
      <c r="AMA162" s="253"/>
      <c r="AMB162" s="253"/>
      <c r="AMC162" s="253"/>
      <c r="AMD162" s="253"/>
      <c r="AME162" s="253"/>
      <c r="AMF162" s="253"/>
      <c r="AMG162" s="253"/>
      <c r="AMH162" s="253"/>
      <c r="AMI162" s="253"/>
      <c r="AMJ162" s="253"/>
    </row>
    <row r="163" spans="2:1024" s="257" customFormat="1" ht="11.25" hidden="1">
      <c r="B163" s="290"/>
      <c r="C163" s="290"/>
      <c r="D163" s="291"/>
      <c r="E163" s="252"/>
      <c r="F163" s="253"/>
      <c r="G163" s="253"/>
      <c r="H163" s="253"/>
      <c r="I163" s="253"/>
      <c r="J163" s="253"/>
      <c r="K163" s="253"/>
      <c r="L163" s="253"/>
      <c r="M163" s="253"/>
      <c r="N163" s="253"/>
      <c r="O163" s="253"/>
      <c r="P163" s="253"/>
      <c r="Q163" s="253"/>
      <c r="R163" s="253"/>
      <c r="S163" s="253"/>
      <c r="T163" s="253"/>
      <c r="U163" s="253"/>
      <c r="V163" s="253"/>
      <c r="W163" s="253"/>
      <c r="X163" s="253"/>
      <c r="Y163" s="253"/>
      <c r="Z163" s="253"/>
      <c r="AA163" s="253"/>
      <c r="AB163" s="253"/>
      <c r="AC163" s="253"/>
      <c r="AD163" s="253"/>
      <c r="AE163" s="253"/>
      <c r="AF163" s="253"/>
      <c r="AG163" s="253"/>
      <c r="AH163" s="253"/>
      <c r="AI163" s="253"/>
      <c r="AJ163" s="253"/>
      <c r="AK163" s="253"/>
      <c r="AL163" s="253"/>
      <c r="AM163" s="253"/>
      <c r="AN163" s="253"/>
      <c r="AO163" s="253"/>
      <c r="AP163" s="253"/>
      <c r="AQ163" s="253"/>
      <c r="AR163" s="253"/>
      <c r="AS163" s="253"/>
      <c r="AT163" s="253"/>
      <c r="AU163" s="253"/>
      <c r="AV163" s="253"/>
      <c r="AW163" s="253"/>
      <c r="AX163" s="253"/>
      <c r="AY163" s="253"/>
      <c r="AZ163" s="253"/>
      <c r="BA163" s="253"/>
      <c r="BB163" s="253"/>
      <c r="BC163" s="253"/>
      <c r="BD163" s="253"/>
      <c r="BE163" s="253"/>
      <c r="BF163" s="253"/>
      <c r="BG163" s="253"/>
      <c r="BH163" s="253"/>
      <c r="BI163" s="253"/>
      <c r="BJ163" s="253"/>
      <c r="BK163" s="253"/>
      <c r="BL163" s="253"/>
      <c r="BM163" s="253"/>
      <c r="BN163" s="253"/>
      <c r="BO163" s="253"/>
      <c r="BP163" s="253"/>
      <c r="BQ163" s="253"/>
      <c r="BR163" s="253"/>
      <c r="BS163" s="253"/>
      <c r="BT163" s="253"/>
      <c r="BU163" s="253"/>
      <c r="BV163" s="253"/>
      <c r="BW163" s="253"/>
      <c r="BX163" s="253"/>
      <c r="BY163" s="253"/>
      <c r="BZ163" s="253"/>
      <c r="CA163" s="253"/>
      <c r="CB163" s="253"/>
      <c r="CC163" s="253"/>
      <c r="CD163" s="253"/>
      <c r="CE163" s="253"/>
      <c r="CF163" s="253"/>
      <c r="CG163" s="253"/>
      <c r="CH163" s="253"/>
      <c r="CI163" s="253"/>
      <c r="CJ163" s="253"/>
      <c r="CK163" s="253"/>
      <c r="CL163" s="253"/>
      <c r="CM163" s="253"/>
      <c r="CN163" s="253"/>
      <c r="CO163" s="253"/>
      <c r="CP163" s="253"/>
      <c r="CQ163" s="253"/>
      <c r="CR163" s="253"/>
      <c r="CS163" s="253"/>
      <c r="CT163" s="253"/>
      <c r="CU163" s="253"/>
      <c r="CV163" s="253"/>
      <c r="CW163" s="253"/>
      <c r="CX163" s="253"/>
      <c r="CY163" s="253"/>
      <c r="CZ163" s="253"/>
      <c r="DA163" s="253"/>
      <c r="DB163" s="253"/>
      <c r="DC163" s="253"/>
      <c r="DD163" s="253"/>
      <c r="DE163" s="253"/>
      <c r="DF163" s="253"/>
      <c r="DG163" s="253"/>
      <c r="DH163" s="253"/>
      <c r="DI163" s="253"/>
      <c r="DJ163" s="253"/>
      <c r="DK163" s="253"/>
      <c r="DL163" s="253"/>
      <c r="DM163" s="253"/>
      <c r="DN163" s="253"/>
      <c r="DO163" s="253"/>
      <c r="DP163" s="253"/>
      <c r="DQ163" s="253"/>
      <c r="DR163" s="253"/>
      <c r="DS163" s="253"/>
      <c r="DT163" s="253"/>
      <c r="DU163" s="253"/>
      <c r="DV163" s="253"/>
      <c r="DW163" s="253"/>
      <c r="DX163" s="253"/>
      <c r="DY163" s="253"/>
      <c r="DZ163" s="253"/>
      <c r="EA163" s="253"/>
      <c r="EB163" s="253"/>
      <c r="EC163" s="253"/>
      <c r="ED163" s="253"/>
      <c r="EE163" s="253"/>
      <c r="EF163" s="253"/>
      <c r="EG163" s="253"/>
      <c r="EH163" s="253"/>
      <c r="EI163" s="253"/>
      <c r="EJ163" s="253"/>
      <c r="EK163" s="253"/>
      <c r="EL163" s="253"/>
      <c r="EM163" s="253"/>
      <c r="EN163" s="253"/>
      <c r="EO163" s="253"/>
      <c r="EP163" s="253"/>
      <c r="EQ163" s="253"/>
      <c r="ER163" s="253"/>
      <c r="ES163" s="253"/>
      <c r="ET163" s="253"/>
      <c r="EU163" s="253"/>
      <c r="EV163" s="253"/>
      <c r="EW163" s="253"/>
      <c r="EX163" s="253"/>
      <c r="EY163" s="253"/>
      <c r="EZ163" s="253"/>
      <c r="FA163" s="253"/>
      <c r="FB163" s="253"/>
      <c r="FC163" s="253"/>
      <c r="FD163" s="253"/>
      <c r="FE163" s="253"/>
      <c r="FF163" s="253"/>
      <c r="FG163" s="253"/>
      <c r="FH163" s="253"/>
      <c r="FI163" s="253"/>
      <c r="FJ163" s="253"/>
      <c r="FK163" s="253"/>
      <c r="FL163" s="253"/>
      <c r="FM163" s="253"/>
      <c r="FN163" s="253"/>
      <c r="FO163" s="253"/>
      <c r="FP163" s="253"/>
      <c r="FQ163" s="253"/>
      <c r="FR163" s="253"/>
      <c r="FS163" s="253"/>
      <c r="FT163" s="253"/>
      <c r="FU163" s="253"/>
      <c r="FV163" s="253"/>
      <c r="FW163" s="253"/>
      <c r="FX163" s="253"/>
      <c r="FY163" s="253"/>
      <c r="FZ163" s="253"/>
      <c r="GA163" s="253"/>
      <c r="GB163" s="253"/>
      <c r="GC163" s="253"/>
      <c r="GD163" s="253"/>
      <c r="GE163" s="253"/>
      <c r="GF163" s="253"/>
      <c r="GG163" s="253"/>
      <c r="GH163" s="253"/>
      <c r="GI163" s="253"/>
      <c r="GJ163" s="253"/>
      <c r="GK163" s="253"/>
      <c r="GL163" s="253"/>
      <c r="GM163" s="253"/>
      <c r="GN163" s="253"/>
      <c r="GO163" s="253"/>
      <c r="GP163" s="253"/>
      <c r="GQ163" s="253"/>
      <c r="GR163" s="253"/>
      <c r="GS163" s="253"/>
      <c r="GT163" s="253"/>
      <c r="GU163" s="253"/>
      <c r="GV163" s="253"/>
      <c r="GW163" s="253"/>
      <c r="GX163" s="253"/>
      <c r="GY163" s="253"/>
      <c r="GZ163" s="253"/>
      <c r="HA163" s="253"/>
      <c r="HB163" s="253"/>
      <c r="HC163" s="253"/>
      <c r="HD163" s="253"/>
      <c r="HE163" s="253"/>
      <c r="HF163" s="253"/>
      <c r="HG163" s="253"/>
      <c r="HH163" s="253"/>
      <c r="HI163" s="253"/>
      <c r="HJ163" s="253"/>
      <c r="HK163" s="253"/>
      <c r="HL163" s="253"/>
      <c r="HM163" s="253"/>
      <c r="HN163" s="253"/>
      <c r="HO163" s="253"/>
      <c r="HP163" s="253"/>
      <c r="HQ163" s="253"/>
      <c r="HR163" s="253"/>
      <c r="HS163" s="253"/>
      <c r="HT163" s="253"/>
      <c r="HU163" s="253"/>
      <c r="HV163" s="253"/>
      <c r="HW163" s="253"/>
      <c r="HX163" s="253"/>
      <c r="HY163" s="253"/>
      <c r="HZ163" s="253"/>
      <c r="IA163" s="253"/>
      <c r="IB163" s="253"/>
      <c r="IC163" s="253"/>
      <c r="ID163" s="253"/>
      <c r="IE163" s="253"/>
      <c r="IF163" s="253"/>
      <c r="IG163" s="253"/>
      <c r="IH163" s="253"/>
      <c r="II163" s="253"/>
      <c r="IJ163" s="253"/>
      <c r="IK163" s="253"/>
      <c r="IL163" s="253"/>
      <c r="IM163" s="253"/>
      <c r="IN163" s="253"/>
      <c r="IO163" s="253"/>
      <c r="IP163" s="253"/>
      <c r="IQ163" s="253"/>
      <c r="IR163" s="253"/>
      <c r="IS163" s="253"/>
      <c r="IT163" s="253"/>
      <c r="IU163" s="253"/>
      <c r="IV163" s="253"/>
      <c r="IW163" s="253"/>
      <c r="IX163" s="253"/>
      <c r="IY163" s="253"/>
      <c r="IZ163" s="253"/>
      <c r="JA163" s="253"/>
      <c r="JB163" s="253"/>
      <c r="JC163" s="253"/>
      <c r="JD163" s="253"/>
      <c r="JE163" s="253"/>
      <c r="JF163" s="253"/>
      <c r="JG163" s="253"/>
      <c r="JH163" s="253"/>
      <c r="JI163" s="253"/>
      <c r="JJ163" s="253"/>
      <c r="JK163" s="253"/>
      <c r="JL163" s="253"/>
      <c r="JM163" s="253"/>
      <c r="JN163" s="253"/>
      <c r="JO163" s="253"/>
      <c r="JP163" s="253"/>
      <c r="JQ163" s="253"/>
      <c r="JR163" s="253"/>
      <c r="JS163" s="253"/>
      <c r="JT163" s="253"/>
      <c r="JU163" s="253"/>
      <c r="JV163" s="253"/>
      <c r="JW163" s="253"/>
      <c r="JX163" s="253"/>
      <c r="JY163" s="253"/>
      <c r="JZ163" s="253"/>
      <c r="KA163" s="253"/>
      <c r="KB163" s="253"/>
      <c r="KC163" s="253"/>
      <c r="KD163" s="253"/>
      <c r="KE163" s="253"/>
      <c r="KF163" s="253"/>
      <c r="KG163" s="253"/>
      <c r="KH163" s="253"/>
      <c r="KI163" s="253"/>
      <c r="KJ163" s="253"/>
      <c r="KK163" s="253"/>
      <c r="KL163" s="253"/>
      <c r="KM163" s="253"/>
      <c r="KN163" s="253"/>
      <c r="KO163" s="253"/>
      <c r="KP163" s="253"/>
      <c r="KQ163" s="253"/>
      <c r="KR163" s="253"/>
      <c r="KS163" s="253"/>
      <c r="KT163" s="253"/>
      <c r="KU163" s="253"/>
      <c r="KV163" s="253"/>
      <c r="KW163" s="253"/>
      <c r="KX163" s="253"/>
      <c r="KY163" s="253"/>
      <c r="KZ163" s="253"/>
      <c r="LA163" s="253"/>
      <c r="LB163" s="253"/>
      <c r="LC163" s="253"/>
      <c r="LD163" s="253"/>
      <c r="LE163" s="253"/>
      <c r="LF163" s="253"/>
      <c r="LG163" s="253"/>
      <c r="LH163" s="253"/>
      <c r="LI163" s="253"/>
      <c r="LJ163" s="253"/>
      <c r="LK163" s="253"/>
      <c r="LL163" s="253"/>
      <c r="LM163" s="253"/>
      <c r="LN163" s="253"/>
      <c r="LO163" s="253"/>
      <c r="LP163" s="253"/>
      <c r="LQ163" s="253"/>
      <c r="LR163" s="253"/>
      <c r="LS163" s="253"/>
      <c r="LT163" s="253"/>
      <c r="LU163" s="253"/>
      <c r="LV163" s="253"/>
      <c r="LW163" s="253"/>
      <c r="LX163" s="253"/>
      <c r="LY163" s="253"/>
      <c r="LZ163" s="253"/>
      <c r="MA163" s="253"/>
      <c r="MB163" s="253"/>
      <c r="MC163" s="253"/>
      <c r="MD163" s="253"/>
      <c r="ME163" s="253"/>
      <c r="MF163" s="253"/>
      <c r="MG163" s="253"/>
      <c r="MH163" s="253"/>
      <c r="MI163" s="253"/>
      <c r="MJ163" s="253"/>
      <c r="MK163" s="253"/>
      <c r="ML163" s="253"/>
      <c r="MM163" s="253"/>
      <c r="MN163" s="253"/>
      <c r="MO163" s="253"/>
      <c r="MP163" s="253"/>
      <c r="MQ163" s="253"/>
      <c r="MR163" s="253"/>
      <c r="MS163" s="253"/>
      <c r="MT163" s="253"/>
      <c r="MU163" s="253"/>
      <c r="MV163" s="253"/>
      <c r="MW163" s="253"/>
      <c r="MX163" s="253"/>
      <c r="MY163" s="253"/>
      <c r="MZ163" s="253"/>
      <c r="NA163" s="253"/>
      <c r="NB163" s="253"/>
      <c r="NC163" s="253"/>
      <c r="ND163" s="253"/>
      <c r="NE163" s="253"/>
      <c r="NF163" s="253"/>
      <c r="NG163" s="253"/>
      <c r="NH163" s="253"/>
      <c r="NI163" s="253"/>
      <c r="NJ163" s="253"/>
      <c r="NK163" s="253"/>
      <c r="NL163" s="253"/>
      <c r="NM163" s="253"/>
      <c r="NN163" s="253"/>
      <c r="NO163" s="253"/>
      <c r="NP163" s="253"/>
      <c r="NQ163" s="253"/>
      <c r="NR163" s="253"/>
      <c r="NS163" s="253"/>
      <c r="NT163" s="253"/>
      <c r="NU163" s="253"/>
      <c r="NV163" s="253"/>
      <c r="NW163" s="253"/>
      <c r="NX163" s="253"/>
      <c r="NY163" s="253"/>
      <c r="NZ163" s="253"/>
      <c r="OA163" s="253"/>
      <c r="OB163" s="253"/>
      <c r="OC163" s="253"/>
      <c r="OD163" s="253"/>
      <c r="OE163" s="253"/>
      <c r="OF163" s="253"/>
      <c r="OG163" s="253"/>
      <c r="OH163" s="253"/>
      <c r="OI163" s="253"/>
      <c r="OJ163" s="253"/>
      <c r="OK163" s="253"/>
      <c r="OL163" s="253"/>
      <c r="OM163" s="253"/>
      <c r="ON163" s="253"/>
      <c r="OO163" s="253"/>
      <c r="OP163" s="253"/>
      <c r="OQ163" s="253"/>
      <c r="OR163" s="253"/>
      <c r="OS163" s="253"/>
      <c r="OT163" s="253"/>
      <c r="OU163" s="253"/>
      <c r="OV163" s="253"/>
      <c r="OW163" s="253"/>
      <c r="OX163" s="253"/>
      <c r="OY163" s="253"/>
      <c r="OZ163" s="253"/>
      <c r="PA163" s="253"/>
      <c r="PB163" s="253"/>
      <c r="PC163" s="253"/>
      <c r="PD163" s="253"/>
      <c r="PE163" s="253"/>
      <c r="PF163" s="253"/>
      <c r="PG163" s="253"/>
      <c r="PH163" s="253"/>
      <c r="PI163" s="253"/>
      <c r="PJ163" s="253"/>
      <c r="PK163" s="253"/>
      <c r="PL163" s="253"/>
      <c r="PM163" s="253"/>
      <c r="PN163" s="253"/>
      <c r="PO163" s="253"/>
      <c r="PP163" s="253"/>
      <c r="PQ163" s="253"/>
      <c r="PR163" s="253"/>
      <c r="PS163" s="253"/>
      <c r="PT163" s="253"/>
      <c r="PU163" s="253"/>
      <c r="PV163" s="253"/>
      <c r="PW163" s="253"/>
      <c r="PX163" s="253"/>
      <c r="PY163" s="253"/>
      <c r="PZ163" s="253"/>
      <c r="QA163" s="253"/>
      <c r="QB163" s="253"/>
      <c r="QC163" s="253"/>
      <c r="QD163" s="253"/>
      <c r="QE163" s="253"/>
      <c r="QF163" s="253"/>
      <c r="QG163" s="253"/>
      <c r="QH163" s="253"/>
      <c r="QI163" s="253"/>
      <c r="QJ163" s="253"/>
      <c r="QK163" s="253"/>
      <c r="QL163" s="253"/>
      <c r="QM163" s="253"/>
      <c r="QN163" s="253"/>
      <c r="QO163" s="253"/>
      <c r="QP163" s="253"/>
      <c r="QQ163" s="253"/>
      <c r="QR163" s="253"/>
      <c r="QS163" s="253"/>
      <c r="QT163" s="253"/>
      <c r="QU163" s="253"/>
      <c r="QV163" s="253"/>
      <c r="QW163" s="253"/>
      <c r="QX163" s="253"/>
      <c r="QY163" s="253"/>
      <c r="QZ163" s="253"/>
      <c r="RA163" s="253"/>
      <c r="RB163" s="253"/>
      <c r="RC163" s="253"/>
      <c r="RD163" s="253"/>
      <c r="RE163" s="253"/>
      <c r="RF163" s="253"/>
      <c r="RG163" s="253"/>
      <c r="RH163" s="253"/>
      <c r="RI163" s="253"/>
      <c r="RJ163" s="253"/>
      <c r="RK163" s="253"/>
      <c r="RL163" s="253"/>
      <c r="RM163" s="253"/>
      <c r="RN163" s="253"/>
      <c r="RO163" s="253"/>
      <c r="RP163" s="253"/>
      <c r="RQ163" s="253"/>
      <c r="RR163" s="253"/>
      <c r="RS163" s="253"/>
      <c r="RT163" s="253"/>
      <c r="RU163" s="253"/>
      <c r="RV163" s="253"/>
      <c r="RW163" s="253"/>
      <c r="RX163" s="253"/>
      <c r="RY163" s="253"/>
      <c r="RZ163" s="253"/>
      <c r="SA163" s="253"/>
      <c r="SB163" s="253"/>
      <c r="SC163" s="253"/>
      <c r="SD163" s="253"/>
      <c r="SE163" s="253"/>
      <c r="SF163" s="253"/>
      <c r="SG163" s="253"/>
      <c r="SH163" s="253"/>
      <c r="SI163" s="253"/>
      <c r="SJ163" s="253"/>
      <c r="SK163" s="253"/>
      <c r="SL163" s="253"/>
      <c r="SM163" s="253"/>
      <c r="SN163" s="253"/>
      <c r="SO163" s="253"/>
      <c r="SP163" s="253"/>
      <c r="SQ163" s="253"/>
      <c r="SR163" s="253"/>
      <c r="SS163" s="253"/>
      <c r="ST163" s="253"/>
      <c r="SU163" s="253"/>
      <c r="SV163" s="253"/>
      <c r="SW163" s="253"/>
      <c r="SX163" s="253"/>
      <c r="SY163" s="253"/>
      <c r="SZ163" s="253"/>
      <c r="TA163" s="253"/>
      <c r="TB163" s="253"/>
      <c r="TC163" s="253"/>
      <c r="TD163" s="253"/>
      <c r="TE163" s="253"/>
      <c r="TF163" s="253"/>
      <c r="TG163" s="253"/>
      <c r="TH163" s="253"/>
      <c r="TI163" s="253"/>
      <c r="TJ163" s="253"/>
      <c r="TK163" s="253"/>
      <c r="TL163" s="253"/>
      <c r="TM163" s="253"/>
      <c r="TN163" s="253"/>
      <c r="TO163" s="253"/>
      <c r="TP163" s="253"/>
      <c r="TQ163" s="253"/>
      <c r="TR163" s="253"/>
      <c r="TS163" s="253"/>
      <c r="TT163" s="253"/>
      <c r="TU163" s="253"/>
      <c r="TV163" s="253"/>
      <c r="TW163" s="253"/>
      <c r="TX163" s="253"/>
      <c r="TY163" s="253"/>
      <c r="TZ163" s="253"/>
      <c r="UA163" s="253"/>
      <c r="UB163" s="253"/>
      <c r="UC163" s="253"/>
      <c r="UD163" s="253"/>
      <c r="UE163" s="253"/>
      <c r="UF163" s="253"/>
      <c r="UG163" s="253"/>
      <c r="UH163" s="253"/>
      <c r="UI163" s="253"/>
      <c r="UJ163" s="253"/>
      <c r="UK163" s="253"/>
      <c r="UL163" s="253"/>
      <c r="UM163" s="253"/>
      <c r="UN163" s="253"/>
      <c r="UO163" s="253"/>
      <c r="UP163" s="253"/>
      <c r="UQ163" s="253"/>
      <c r="UR163" s="253"/>
      <c r="US163" s="253"/>
      <c r="UT163" s="253"/>
      <c r="UU163" s="253"/>
      <c r="UV163" s="253"/>
      <c r="UW163" s="253"/>
      <c r="UX163" s="253"/>
      <c r="UY163" s="253"/>
      <c r="UZ163" s="253"/>
      <c r="VA163" s="253"/>
      <c r="VB163" s="253"/>
      <c r="VC163" s="253"/>
      <c r="VD163" s="253"/>
      <c r="VE163" s="253"/>
      <c r="VF163" s="253"/>
      <c r="VG163" s="253"/>
      <c r="VH163" s="253"/>
      <c r="VI163" s="253"/>
      <c r="VJ163" s="253"/>
      <c r="VK163" s="253"/>
      <c r="VL163" s="253"/>
      <c r="VM163" s="253"/>
      <c r="VN163" s="253"/>
      <c r="VO163" s="253"/>
      <c r="VP163" s="253"/>
      <c r="VQ163" s="253"/>
      <c r="VR163" s="253"/>
      <c r="VS163" s="253"/>
      <c r="VT163" s="253"/>
      <c r="VU163" s="253"/>
      <c r="VV163" s="253"/>
      <c r="VW163" s="253"/>
      <c r="VX163" s="253"/>
      <c r="VY163" s="253"/>
      <c r="VZ163" s="253"/>
      <c r="WA163" s="253"/>
      <c r="WB163" s="253"/>
      <c r="WC163" s="253"/>
      <c r="WD163" s="253"/>
      <c r="WE163" s="253"/>
      <c r="WF163" s="253"/>
      <c r="WG163" s="253"/>
      <c r="WH163" s="253"/>
      <c r="WI163" s="253"/>
      <c r="WJ163" s="253"/>
      <c r="WK163" s="253"/>
      <c r="WL163" s="253"/>
      <c r="WM163" s="253"/>
      <c r="WN163" s="253"/>
      <c r="WO163" s="253"/>
      <c r="WP163" s="253"/>
      <c r="WQ163" s="253"/>
      <c r="WR163" s="253"/>
      <c r="WS163" s="253"/>
      <c r="WT163" s="253"/>
      <c r="WU163" s="253"/>
      <c r="WV163" s="253"/>
      <c r="WW163" s="253"/>
      <c r="WX163" s="253"/>
      <c r="WY163" s="253"/>
      <c r="WZ163" s="253"/>
      <c r="XA163" s="253"/>
      <c r="XB163" s="253"/>
      <c r="XC163" s="253"/>
      <c r="XD163" s="253"/>
      <c r="XE163" s="253"/>
      <c r="XF163" s="253"/>
      <c r="XG163" s="253"/>
      <c r="XH163" s="253"/>
      <c r="XI163" s="253"/>
      <c r="XJ163" s="253"/>
      <c r="XK163" s="253"/>
      <c r="XL163" s="253"/>
      <c r="XM163" s="253"/>
      <c r="XN163" s="253"/>
      <c r="XO163" s="253"/>
      <c r="XP163" s="253"/>
      <c r="XQ163" s="253"/>
      <c r="XR163" s="253"/>
      <c r="XS163" s="253"/>
      <c r="XT163" s="253"/>
      <c r="XU163" s="253"/>
      <c r="XV163" s="253"/>
      <c r="XW163" s="253"/>
      <c r="XX163" s="253"/>
      <c r="XY163" s="253"/>
      <c r="XZ163" s="253"/>
      <c r="YA163" s="253"/>
      <c r="YB163" s="253"/>
      <c r="YC163" s="253"/>
      <c r="YD163" s="253"/>
      <c r="YE163" s="253"/>
      <c r="YF163" s="253"/>
      <c r="YG163" s="253"/>
      <c r="YH163" s="253"/>
      <c r="YI163" s="253"/>
      <c r="YJ163" s="253"/>
      <c r="YK163" s="253"/>
      <c r="YL163" s="253"/>
      <c r="YM163" s="253"/>
      <c r="YN163" s="253"/>
      <c r="YO163" s="253"/>
      <c r="YP163" s="253"/>
      <c r="YQ163" s="253"/>
      <c r="YR163" s="253"/>
      <c r="YS163" s="253"/>
      <c r="YT163" s="253"/>
      <c r="YU163" s="253"/>
      <c r="YV163" s="253"/>
      <c r="YW163" s="253"/>
      <c r="YX163" s="253"/>
      <c r="YY163" s="253"/>
      <c r="YZ163" s="253"/>
      <c r="ZA163" s="253"/>
      <c r="ZB163" s="253"/>
      <c r="ZC163" s="253"/>
      <c r="ZD163" s="253"/>
      <c r="ZE163" s="253"/>
      <c r="ZF163" s="253"/>
      <c r="ZG163" s="253"/>
      <c r="ZH163" s="253"/>
      <c r="ZI163" s="253"/>
      <c r="ZJ163" s="253"/>
      <c r="ZK163" s="253"/>
      <c r="ZL163" s="253"/>
      <c r="ZM163" s="253"/>
      <c r="ZN163" s="253"/>
      <c r="ZO163" s="253"/>
      <c r="ZP163" s="253"/>
      <c r="ZQ163" s="253"/>
      <c r="ZR163" s="253"/>
      <c r="ZS163" s="253"/>
      <c r="ZT163" s="253"/>
      <c r="ZU163" s="253"/>
      <c r="ZV163" s="253"/>
      <c r="ZW163" s="253"/>
      <c r="ZX163" s="253"/>
      <c r="ZY163" s="253"/>
      <c r="ZZ163" s="253"/>
      <c r="AAA163" s="253"/>
      <c r="AAB163" s="253"/>
      <c r="AAC163" s="253"/>
      <c r="AAD163" s="253"/>
      <c r="AAE163" s="253"/>
      <c r="AAF163" s="253"/>
      <c r="AAG163" s="253"/>
      <c r="AAH163" s="253"/>
      <c r="AAI163" s="253"/>
      <c r="AAJ163" s="253"/>
      <c r="AAK163" s="253"/>
      <c r="AAL163" s="253"/>
      <c r="AAM163" s="253"/>
      <c r="AAN163" s="253"/>
      <c r="AAO163" s="253"/>
      <c r="AAP163" s="253"/>
      <c r="AAQ163" s="253"/>
      <c r="AAR163" s="253"/>
      <c r="AAS163" s="253"/>
      <c r="AAT163" s="253"/>
      <c r="AAU163" s="253"/>
      <c r="AAV163" s="253"/>
      <c r="AAW163" s="253"/>
      <c r="AAX163" s="253"/>
      <c r="AAY163" s="253"/>
      <c r="AAZ163" s="253"/>
      <c r="ABA163" s="253"/>
      <c r="ABB163" s="253"/>
      <c r="ABC163" s="253"/>
      <c r="ABD163" s="253"/>
      <c r="ABE163" s="253"/>
      <c r="ABF163" s="253"/>
      <c r="ABG163" s="253"/>
      <c r="ABH163" s="253"/>
      <c r="ABI163" s="253"/>
      <c r="ABJ163" s="253"/>
      <c r="ABK163" s="253"/>
      <c r="ABL163" s="253"/>
      <c r="ABM163" s="253"/>
      <c r="ABN163" s="253"/>
      <c r="ABO163" s="253"/>
      <c r="ABP163" s="253"/>
      <c r="ABQ163" s="253"/>
      <c r="ABR163" s="253"/>
      <c r="ABS163" s="253"/>
      <c r="ABT163" s="253"/>
      <c r="ABU163" s="253"/>
      <c r="ABV163" s="253"/>
      <c r="ABW163" s="253"/>
      <c r="ABX163" s="253"/>
      <c r="ABY163" s="253"/>
      <c r="ABZ163" s="253"/>
      <c r="ACA163" s="253"/>
      <c r="ACB163" s="253"/>
      <c r="ACC163" s="253"/>
      <c r="ACD163" s="253"/>
      <c r="ACE163" s="253"/>
      <c r="ACF163" s="253"/>
      <c r="ACG163" s="253"/>
      <c r="ACH163" s="253"/>
      <c r="ACI163" s="253"/>
      <c r="ACJ163" s="253"/>
      <c r="ACK163" s="253"/>
      <c r="ACL163" s="253"/>
      <c r="ACM163" s="253"/>
      <c r="ACN163" s="253"/>
      <c r="ACO163" s="253"/>
      <c r="ACP163" s="253"/>
      <c r="ACQ163" s="253"/>
      <c r="ACR163" s="253"/>
      <c r="ACS163" s="253"/>
      <c r="ACT163" s="253"/>
      <c r="ACU163" s="253"/>
      <c r="ACV163" s="253"/>
      <c r="ACW163" s="253"/>
      <c r="ACX163" s="253"/>
      <c r="ACY163" s="253"/>
      <c r="ACZ163" s="253"/>
      <c r="ADA163" s="253"/>
      <c r="ADB163" s="253"/>
      <c r="ADC163" s="253"/>
      <c r="ADD163" s="253"/>
      <c r="ADE163" s="253"/>
      <c r="ADF163" s="253"/>
      <c r="ADG163" s="253"/>
      <c r="ADH163" s="253"/>
      <c r="ADI163" s="253"/>
      <c r="ADJ163" s="253"/>
      <c r="ADK163" s="253"/>
      <c r="ADL163" s="253"/>
      <c r="ADM163" s="253"/>
      <c r="ADN163" s="253"/>
      <c r="ADO163" s="253"/>
      <c r="ADP163" s="253"/>
      <c r="ADQ163" s="253"/>
      <c r="ADR163" s="253"/>
      <c r="ADS163" s="253"/>
      <c r="ADT163" s="253"/>
      <c r="ADU163" s="253"/>
      <c r="ADV163" s="253"/>
      <c r="ADW163" s="253"/>
      <c r="ADX163" s="253"/>
      <c r="ADY163" s="253"/>
      <c r="ADZ163" s="253"/>
      <c r="AEA163" s="253"/>
      <c r="AEB163" s="253"/>
      <c r="AEC163" s="253"/>
      <c r="AED163" s="253"/>
      <c r="AEE163" s="253"/>
      <c r="AEF163" s="253"/>
      <c r="AEG163" s="253"/>
      <c r="AEH163" s="253"/>
      <c r="AEI163" s="253"/>
      <c r="AEJ163" s="253"/>
      <c r="AEK163" s="253"/>
      <c r="AEL163" s="253"/>
      <c r="AEM163" s="253"/>
      <c r="AEN163" s="253"/>
      <c r="AEO163" s="253"/>
      <c r="AEP163" s="253"/>
      <c r="AEQ163" s="253"/>
      <c r="AER163" s="253"/>
      <c r="AES163" s="253"/>
      <c r="AET163" s="253"/>
      <c r="AEU163" s="253"/>
      <c r="AEV163" s="253"/>
      <c r="AEW163" s="253"/>
      <c r="AEX163" s="253"/>
      <c r="AEY163" s="253"/>
      <c r="AEZ163" s="253"/>
      <c r="AFA163" s="253"/>
      <c r="AFB163" s="253"/>
      <c r="AFC163" s="253"/>
      <c r="AFD163" s="253"/>
      <c r="AFE163" s="253"/>
      <c r="AFF163" s="253"/>
      <c r="AFG163" s="253"/>
      <c r="AFH163" s="253"/>
      <c r="AFI163" s="253"/>
      <c r="AFJ163" s="253"/>
      <c r="AFK163" s="253"/>
      <c r="AFL163" s="253"/>
      <c r="AFM163" s="253"/>
      <c r="AFN163" s="253"/>
      <c r="AFO163" s="253"/>
      <c r="AFP163" s="253"/>
      <c r="AFQ163" s="253"/>
      <c r="AFR163" s="253"/>
      <c r="AFS163" s="253"/>
      <c r="AFT163" s="253"/>
      <c r="AFU163" s="253"/>
      <c r="AFV163" s="253"/>
      <c r="AFW163" s="253"/>
      <c r="AFX163" s="253"/>
      <c r="AFY163" s="253"/>
      <c r="AFZ163" s="253"/>
      <c r="AGA163" s="253"/>
      <c r="AGB163" s="253"/>
      <c r="AGC163" s="253"/>
      <c r="AGD163" s="253"/>
      <c r="AGE163" s="253"/>
      <c r="AGF163" s="253"/>
      <c r="AGG163" s="253"/>
      <c r="AGH163" s="253"/>
      <c r="AGI163" s="253"/>
      <c r="AGJ163" s="253"/>
      <c r="AGK163" s="253"/>
      <c r="AGL163" s="253"/>
      <c r="AGM163" s="253"/>
      <c r="AGN163" s="253"/>
      <c r="AGO163" s="253"/>
      <c r="AGP163" s="253"/>
      <c r="AGQ163" s="253"/>
      <c r="AGR163" s="253"/>
      <c r="AGS163" s="253"/>
      <c r="AGT163" s="253"/>
      <c r="AGU163" s="253"/>
      <c r="AGV163" s="253"/>
      <c r="AGW163" s="253"/>
      <c r="AGX163" s="253"/>
      <c r="AGY163" s="253"/>
      <c r="AGZ163" s="253"/>
      <c r="AHA163" s="253"/>
      <c r="AHB163" s="253"/>
      <c r="AHC163" s="253"/>
      <c r="AHD163" s="253"/>
      <c r="AHE163" s="253"/>
      <c r="AHF163" s="253"/>
      <c r="AHG163" s="253"/>
      <c r="AHH163" s="253"/>
      <c r="AHI163" s="253"/>
      <c r="AHJ163" s="253"/>
      <c r="AHK163" s="253"/>
      <c r="AHL163" s="253"/>
      <c r="AHM163" s="253"/>
      <c r="AHN163" s="253"/>
      <c r="AHO163" s="253"/>
      <c r="AHP163" s="253"/>
      <c r="AHQ163" s="253"/>
      <c r="AHR163" s="253"/>
      <c r="AHS163" s="253"/>
      <c r="AHT163" s="253"/>
      <c r="AHU163" s="253"/>
      <c r="AHV163" s="253"/>
      <c r="AHW163" s="253"/>
      <c r="AHX163" s="253"/>
      <c r="AHY163" s="253"/>
      <c r="AHZ163" s="253"/>
      <c r="AIA163" s="253"/>
      <c r="AIB163" s="253"/>
      <c r="AIC163" s="253"/>
      <c r="AID163" s="253"/>
      <c r="AIE163" s="253"/>
      <c r="AIF163" s="253"/>
      <c r="AIG163" s="253"/>
      <c r="AIH163" s="253"/>
      <c r="AII163" s="253"/>
      <c r="AIJ163" s="253"/>
      <c r="AIK163" s="253"/>
      <c r="AIL163" s="253"/>
      <c r="AIM163" s="253"/>
      <c r="AIN163" s="253"/>
      <c r="AIO163" s="253"/>
      <c r="AIP163" s="253"/>
      <c r="AIQ163" s="253"/>
      <c r="AIR163" s="253"/>
      <c r="AIS163" s="253"/>
      <c r="AIT163" s="253"/>
      <c r="AIU163" s="253"/>
      <c r="AIV163" s="253"/>
      <c r="AIW163" s="253"/>
      <c r="AIX163" s="253"/>
      <c r="AIY163" s="253"/>
      <c r="AIZ163" s="253"/>
      <c r="AJA163" s="253"/>
      <c r="AJB163" s="253"/>
      <c r="AJC163" s="253"/>
      <c r="AJD163" s="253"/>
      <c r="AJE163" s="253"/>
      <c r="AJF163" s="253"/>
      <c r="AJG163" s="253"/>
      <c r="AJH163" s="253"/>
      <c r="AJI163" s="253"/>
      <c r="AJJ163" s="253"/>
      <c r="AJK163" s="253"/>
      <c r="AJL163" s="253"/>
      <c r="AJM163" s="253"/>
      <c r="AJN163" s="253"/>
      <c r="AJO163" s="253"/>
      <c r="AJP163" s="253"/>
      <c r="AJQ163" s="253"/>
      <c r="AJR163" s="253"/>
      <c r="AJS163" s="253"/>
      <c r="AJT163" s="253"/>
      <c r="AJU163" s="253"/>
      <c r="AJV163" s="253"/>
      <c r="AJW163" s="253"/>
      <c r="AJX163" s="253"/>
      <c r="AJY163" s="253"/>
      <c r="AJZ163" s="253"/>
      <c r="AKA163" s="253"/>
      <c r="AKB163" s="253"/>
      <c r="AKC163" s="253"/>
      <c r="AKD163" s="253"/>
      <c r="AKE163" s="253"/>
      <c r="AKF163" s="253"/>
      <c r="AKG163" s="253"/>
      <c r="AKH163" s="253"/>
      <c r="AKI163" s="253"/>
      <c r="AKJ163" s="253"/>
      <c r="AKK163" s="253"/>
      <c r="AKL163" s="253"/>
      <c r="AKM163" s="253"/>
      <c r="AKN163" s="253"/>
      <c r="AKO163" s="253"/>
      <c r="AKP163" s="253"/>
      <c r="AKQ163" s="253"/>
      <c r="AKR163" s="253"/>
      <c r="AKS163" s="253"/>
      <c r="AKT163" s="253"/>
      <c r="AKU163" s="253"/>
      <c r="AKV163" s="253"/>
      <c r="AKW163" s="253"/>
      <c r="AKX163" s="253"/>
      <c r="AKY163" s="253"/>
      <c r="AKZ163" s="253"/>
      <c r="ALA163" s="253"/>
      <c r="ALB163" s="253"/>
      <c r="ALC163" s="253"/>
      <c r="ALD163" s="253"/>
      <c r="ALE163" s="253"/>
      <c r="ALF163" s="253"/>
      <c r="ALG163" s="253"/>
      <c r="ALH163" s="253"/>
      <c r="ALI163" s="253"/>
      <c r="ALJ163" s="253"/>
      <c r="ALK163" s="253"/>
      <c r="ALL163" s="253"/>
      <c r="ALM163" s="253"/>
      <c r="ALN163" s="253"/>
      <c r="ALO163" s="253"/>
      <c r="ALP163" s="253"/>
      <c r="ALQ163" s="253"/>
      <c r="ALR163" s="253"/>
      <c r="ALS163" s="253"/>
      <c r="ALT163" s="253"/>
      <c r="ALU163" s="253"/>
      <c r="ALV163" s="253"/>
      <c r="ALW163" s="253"/>
      <c r="ALX163" s="253"/>
      <c r="ALY163" s="253"/>
      <c r="ALZ163" s="253"/>
      <c r="AMA163" s="253"/>
      <c r="AMB163" s="253"/>
      <c r="AMC163" s="253"/>
      <c r="AMD163" s="253"/>
      <c r="AME163" s="253"/>
      <c r="AMF163" s="253"/>
      <c r="AMG163" s="253"/>
      <c r="AMH163" s="253"/>
      <c r="AMI163" s="253"/>
      <c r="AMJ163" s="253"/>
    </row>
    <row r="164" spans="2:1024" s="257" customFormat="1" ht="11.25" hidden="1">
      <c r="B164" s="290"/>
      <c r="C164" s="290"/>
      <c r="D164" s="291"/>
      <c r="E164" s="252"/>
      <c r="F164" s="253"/>
      <c r="G164" s="253"/>
      <c r="H164" s="253"/>
      <c r="I164" s="253"/>
      <c r="J164" s="253"/>
      <c r="K164" s="253"/>
      <c r="L164" s="253"/>
      <c r="M164" s="253"/>
      <c r="N164" s="253"/>
      <c r="O164" s="253"/>
      <c r="P164" s="253"/>
      <c r="Q164" s="253"/>
      <c r="R164" s="253"/>
      <c r="S164" s="253"/>
      <c r="T164" s="253"/>
      <c r="U164" s="253"/>
      <c r="V164" s="253"/>
      <c r="W164" s="253"/>
      <c r="X164" s="253"/>
      <c r="Y164" s="253"/>
      <c r="Z164" s="253"/>
      <c r="AA164" s="253"/>
      <c r="AB164" s="253"/>
      <c r="AC164" s="253"/>
      <c r="AD164" s="253"/>
      <c r="AE164" s="253"/>
      <c r="AF164" s="253"/>
      <c r="AG164" s="253"/>
      <c r="AH164" s="253"/>
      <c r="AI164" s="253"/>
      <c r="AJ164" s="253"/>
      <c r="AK164" s="253"/>
      <c r="AL164" s="253"/>
      <c r="AM164" s="253"/>
      <c r="AN164" s="253"/>
      <c r="AO164" s="253"/>
      <c r="AP164" s="253"/>
      <c r="AQ164" s="253"/>
      <c r="AR164" s="253"/>
      <c r="AS164" s="253"/>
      <c r="AT164" s="253"/>
      <c r="AU164" s="253"/>
      <c r="AV164" s="253"/>
      <c r="AW164" s="253"/>
      <c r="AX164" s="253"/>
      <c r="AY164" s="253"/>
      <c r="AZ164" s="253"/>
      <c r="BA164" s="253"/>
      <c r="BB164" s="253"/>
      <c r="BC164" s="253"/>
      <c r="BD164" s="253"/>
      <c r="BE164" s="253"/>
      <c r="BF164" s="253"/>
      <c r="BG164" s="253"/>
      <c r="BH164" s="253"/>
      <c r="BI164" s="253"/>
      <c r="BJ164" s="253"/>
      <c r="BK164" s="253"/>
      <c r="BL164" s="253"/>
      <c r="BM164" s="253"/>
      <c r="BN164" s="253"/>
      <c r="BO164" s="253"/>
      <c r="BP164" s="253"/>
      <c r="BQ164" s="253"/>
      <c r="BR164" s="253"/>
      <c r="BS164" s="253"/>
      <c r="BT164" s="253"/>
      <c r="BU164" s="253"/>
      <c r="BV164" s="253"/>
      <c r="BW164" s="253"/>
      <c r="BX164" s="253"/>
      <c r="BY164" s="253"/>
      <c r="BZ164" s="253"/>
      <c r="CA164" s="253"/>
      <c r="CB164" s="253"/>
      <c r="CC164" s="253"/>
      <c r="CD164" s="253"/>
      <c r="CE164" s="253"/>
      <c r="CF164" s="253"/>
      <c r="CG164" s="253"/>
      <c r="CH164" s="253"/>
      <c r="CI164" s="253"/>
      <c r="CJ164" s="253"/>
      <c r="CK164" s="253"/>
      <c r="CL164" s="253"/>
      <c r="CM164" s="253"/>
      <c r="CN164" s="253"/>
      <c r="CO164" s="253"/>
      <c r="CP164" s="253"/>
      <c r="CQ164" s="253"/>
      <c r="CR164" s="253"/>
      <c r="CS164" s="253"/>
      <c r="CT164" s="253"/>
      <c r="CU164" s="253"/>
      <c r="CV164" s="253"/>
      <c r="CW164" s="253"/>
      <c r="CX164" s="253"/>
      <c r="CY164" s="253"/>
      <c r="CZ164" s="253"/>
      <c r="DA164" s="253"/>
      <c r="DB164" s="253"/>
      <c r="DC164" s="253"/>
      <c r="DD164" s="253"/>
      <c r="DE164" s="253"/>
      <c r="DF164" s="253"/>
      <c r="DG164" s="253"/>
      <c r="DH164" s="253"/>
      <c r="DI164" s="253"/>
      <c r="DJ164" s="253"/>
      <c r="DK164" s="253"/>
      <c r="DL164" s="253"/>
      <c r="DM164" s="253"/>
      <c r="DN164" s="253"/>
      <c r="DO164" s="253"/>
      <c r="DP164" s="253"/>
      <c r="DQ164" s="253"/>
      <c r="DR164" s="253"/>
      <c r="DS164" s="253"/>
      <c r="DT164" s="253"/>
      <c r="DU164" s="253"/>
      <c r="DV164" s="253"/>
      <c r="DW164" s="253"/>
      <c r="DX164" s="253"/>
      <c r="DY164" s="253"/>
      <c r="DZ164" s="253"/>
      <c r="EA164" s="253"/>
      <c r="EB164" s="253"/>
      <c r="EC164" s="253"/>
      <c r="ED164" s="253"/>
      <c r="EE164" s="253"/>
      <c r="EF164" s="253"/>
      <c r="EG164" s="253"/>
      <c r="EH164" s="253"/>
      <c r="EI164" s="253"/>
      <c r="EJ164" s="253"/>
      <c r="EK164" s="253"/>
      <c r="EL164" s="253"/>
      <c r="EM164" s="253"/>
      <c r="EN164" s="253"/>
      <c r="EO164" s="253"/>
      <c r="EP164" s="253"/>
      <c r="EQ164" s="253"/>
      <c r="ER164" s="253"/>
      <c r="ES164" s="253"/>
      <c r="ET164" s="253"/>
      <c r="EU164" s="253"/>
      <c r="EV164" s="253"/>
      <c r="EW164" s="253"/>
      <c r="EX164" s="253"/>
      <c r="EY164" s="253"/>
      <c r="EZ164" s="253"/>
      <c r="FA164" s="253"/>
      <c r="FB164" s="253"/>
      <c r="FC164" s="253"/>
      <c r="FD164" s="253"/>
      <c r="FE164" s="253"/>
      <c r="FF164" s="253"/>
      <c r="FG164" s="253"/>
      <c r="FH164" s="253"/>
      <c r="FI164" s="253"/>
      <c r="FJ164" s="253"/>
      <c r="FK164" s="253"/>
      <c r="FL164" s="253"/>
      <c r="FM164" s="253"/>
      <c r="FN164" s="253"/>
      <c r="FO164" s="253"/>
      <c r="FP164" s="253"/>
      <c r="FQ164" s="253"/>
      <c r="FR164" s="253"/>
      <c r="FS164" s="253"/>
      <c r="FT164" s="253"/>
      <c r="FU164" s="253"/>
      <c r="FV164" s="253"/>
      <c r="FW164" s="253"/>
      <c r="FX164" s="253"/>
      <c r="FY164" s="253"/>
      <c r="FZ164" s="253"/>
      <c r="GA164" s="253"/>
      <c r="GB164" s="253"/>
      <c r="GC164" s="253"/>
      <c r="GD164" s="253"/>
      <c r="GE164" s="253"/>
      <c r="GF164" s="253"/>
      <c r="GG164" s="253"/>
      <c r="GH164" s="253"/>
      <c r="GI164" s="253"/>
      <c r="GJ164" s="253"/>
      <c r="GK164" s="253"/>
      <c r="GL164" s="253"/>
      <c r="GM164" s="253"/>
      <c r="GN164" s="253"/>
      <c r="GO164" s="253"/>
      <c r="GP164" s="253"/>
      <c r="GQ164" s="253"/>
      <c r="GR164" s="253"/>
      <c r="GS164" s="253"/>
      <c r="GT164" s="253"/>
      <c r="GU164" s="253"/>
      <c r="GV164" s="253"/>
      <c r="GW164" s="253"/>
      <c r="GX164" s="253"/>
      <c r="GY164" s="253"/>
      <c r="GZ164" s="253"/>
      <c r="HA164" s="253"/>
      <c r="HB164" s="253"/>
      <c r="HC164" s="253"/>
      <c r="HD164" s="253"/>
      <c r="HE164" s="253"/>
      <c r="HF164" s="253"/>
      <c r="HG164" s="253"/>
      <c r="HH164" s="253"/>
      <c r="HI164" s="253"/>
      <c r="HJ164" s="253"/>
      <c r="HK164" s="253"/>
      <c r="HL164" s="253"/>
      <c r="HM164" s="253"/>
      <c r="HN164" s="253"/>
      <c r="HO164" s="253"/>
      <c r="HP164" s="253"/>
      <c r="HQ164" s="253"/>
      <c r="HR164" s="253"/>
      <c r="HS164" s="253"/>
      <c r="HT164" s="253"/>
      <c r="HU164" s="253"/>
      <c r="HV164" s="253"/>
      <c r="HW164" s="253"/>
      <c r="HX164" s="253"/>
      <c r="HY164" s="253"/>
      <c r="HZ164" s="253"/>
      <c r="IA164" s="253"/>
      <c r="IB164" s="253"/>
      <c r="IC164" s="253"/>
      <c r="ID164" s="253"/>
      <c r="IE164" s="253"/>
      <c r="IF164" s="253"/>
      <c r="IG164" s="253"/>
      <c r="IH164" s="253"/>
      <c r="II164" s="253"/>
      <c r="IJ164" s="253"/>
      <c r="IK164" s="253"/>
      <c r="IL164" s="253"/>
      <c r="IM164" s="253"/>
      <c r="IN164" s="253"/>
      <c r="IO164" s="253"/>
      <c r="IP164" s="253"/>
      <c r="IQ164" s="253"/>
      <c r="IR164" s="253"/>
      <c r="IS164" s="253"/>
      <c r="IT164" s="253"/>
      <c r="IU164" s="253"/>
      <c r="IV164" s="253"/>
      <c r="IW164" s="253"/>
      <c r="IX164" s="253"/>
      <c r="IY164" s="253"/>
      <c r="IZ164" s="253"/>
      <c r="JA164" s="253"/>
      <c r="JB164" s="253"/>
      <c r="JC164" s="253"/>
      <c r="JD164" s="253"/>
      <c r="JE164" s="253"/>
      <c r="JF164" s="253"/>
      <c r="JG164" s="253"/>
      <c r="JH164" s="253"/>
      <c r="JI164" s="253"/>
      <c r="JJ164" s="253"/>
      <c r="JK164" s="253"/>
      <c r="JL164" s="253"/>
      <c r="JM164" s="253"/>
      <c r="JN164" s="253"/>
      <c r="JO164" s="253"/>
      <c r="JP164" s="253"/>
      <c r="JQ164" s="253"/>
      <c r="JR164" s="253"/>
      <c r="JS164" s="253"/>
      <c r="JT164" s="253"/>
      <c r="JU164" s="253"/>
      <c r="JV164" s="253"/>
      <c r="JW164" s="253"/>
      <c r="JX164" s="253"/>
      <c r="JY164" s="253"/>
      <c r="JZ164" s="253"/>
      <c r="KA164" s="253"/>
      <c r="KB164" s="253"/>
      <c r="KC164" s="253"/>
      <c r="KD164" s="253"/>
      <c r="KE164" s="253"/>
      <c r="KF164" s="253"/>
      <c r="KG164" s="253"/>
      <c r="KH164" s="253"/>
      <c r="KI164" s="253"/>
      <c r="KJ164" s="253"/>
      <c r="KK164" s="253"/>
      <c r="KL164" s="253"/>
      <c r="KM164" s="253"/>
      <c r="KN164" s="253"/>
      <c r="KO164" s="253"/>
      <c r="KP164" s="253"/>
      <c r="KQ164" s="253"/>
      <c r="KR164" s="253"/>
      <c r="KS164" s="253"/>
      <c r="KT164" s="253"/>
      <c r="KU164" s="253"/>
      <c r="KV164" s="253"/>
      <c r="KW164" s="253"/>
      <c r="KX164" s="253"/>
      <c r="KY164" s="253"/>
      <c r="KZ164" s="253"/>
      <c r="LA164" s="253"/>
      <c r="LB164" s="253"/>
      <c r="LC164" s="253"/>
      <c r="LD164" s="253"/>
      <c r="LE164" s="253"/>
      <c r="LF164" s="253"/>
      <c r="LG164" s="253"/>
      <c r="LH164" s="253"/>
      <c r="LI164" s="253"/>
      <c r="LJ164" s="253"/>
      <c r="LK164" s="253"/>
      <c r="LL164" s="253"/>
      <c r="LM164" s="253"/>
      <c r="LN164" s="253"/>
      <c r="LO164" s="253"/>
      <c r="LP164" s="253"/>
      <c r="LQ164" s="253"/>
      <c r="LR164" s="253"/>
      <c r="LS164" s="253"/>
      <c r="LT164" s="253"/>
      <c r="LU164" s="253"/>
      <c r="LV164" s="253"/>
      <c r="LW164" s="253"/>
      <c r="LX164" s="253"/>
      <c r="LY164" s="253"/>
      <c r="LZ164" s="253"/>
      <c r="MA164" s="253"/>
      <c r="MB164" s="253"/>
      <c r="MC164" s="253"/>
      <c r="MD164" s="253"/>
      <c r="ME164" s="253"/>
      <c r="MF164" s="253"/>
      <c r="MG164" s="253"/>
      <c r="MH164" s="253"/>
      <c r="MI164" s="253"/>
      <c r="MJ164" s="253"/>
      <c r="MK164" s="253"/>
      <c r="ML164" s="253"/>
      <c r="MM164" s="253"/>
      <c r="MN164" s="253"/>
      <c r="MO164" s="253"/>
      <c r="MP164" s="253"/>
      <c r="MQ164" s="253"/>
      <c r="MR164" s="253"/>
      <c r="MS164" s="253"/>
      <c r="MT164" s="253"/>
      <c r="MU164" s="253"/>
      <c r="MV164" s="253"/>
      <c r="MW164" s="253"/>
      <c r="MX164" s="253"/>
      <c r="MY164" s="253"/>
      <c r="MZ164" s="253"/>
      <c r="NA164" s="253"/>
      <c r="NB164" s="253"/>
      <c r="NC164" s="253"/>
      <c r="ND164" s="253"/>
      <c r="NE164" s="253"/>
      <c r="NF164" s="253"/>
      <c r="NG164" s="253"/>
      <c r="NH164" s="253"/>
      <c r="NI164" s="253"/>
      <c r="NJ164" s="253"/>
      <c r="NK164" s="253"/>
      <c r="NL164" s="253"/>
      <c r="NM164" s="253"/>
      <c r="NN164" s="253"/>
      <c r="NO164" s="253"/>
      <c r="NP164" s="253"/>
      <c r="NQ164" s="253"/>
      <c r="NR164" s="253"/>
      <c r="NS164" s="253"/>
      <c r="NT164" s="253"/>
      <c r="NU164" s="253"/>
      <c r="NV164" s="253"/>
      <c r="NW164" s="253"/>
      <c r="NX164" s="253"/>
      <c r="NY164" s="253"/>
      <c r="NZ164" s="253"/>
      <c r="OA164" s="253"/>
      <c r="OB164" s="253"/>
      <c r="OC164" s="253"/>
      <c r="OD164" s="253"/>
      <c r="OE164" s="253"/>
      <c r="OF164" s="253"/>
      <c r="OG164" s="253"/>
      <c r="OH164" s="253"/>
      <c r="OI164" s="253"/>
      <c r="OJ164" s="253"/>
      <c r="OK164" s="253"/>
      <c r="OL164" s="253"/>
      <c r="OM164" s="253"/>
      <c r="ON164" s="253"/>
      <c r="OO164" s="253"/>
      <c r="OP164" s="253"/>
      <c r="OQ164" s="253"/>
      <c r="OR164" s="253"/>
      <c r="OS164" s="253"/>
      <c r="OT164" s="253"/>
      <c r="OU164" s="253"/>
      <c r="OV164" s="253"/>
      <c r="OW164" s="253"/>
      <c r="OX164" s="253"/>
      <c r="OY164" s="253"/>
      <c r="OZ164" s="253"/>
      <c r="PA164" s="253"/>
      <c r="PB164" s="253"/>
      <c r="PC164" s="253"/>
      <c r="PD164" s="253"/>
      <c r="PE164" s="253"/>
      <c r="PF164" s="253"/>
      <c r="PG164" s="253"/>
      <c r="PH164" s="253"/>
      <c r="PI164" s="253"/>
      <c r="PJ164" s="253"/>
      <c r="PK164" s="253"/>
      <c r="PL164" s="253"/>
      <c r="PM164" s="253"/>
      <c r="PN164" s="253"/>
      <c r="PO164" s="253"/>
      <c r="PP164" s="253"/>
      <c r="PQ164" s="253"/>
      <c r="PR164" s="253"/>
      <c r="PS164" s="253"/>
      <c r="PT164" s="253"/>
      <c r="PU164" s="253"/>
      <c r="PV164" s="253"/>
      <c r="PW164" s="253"/>
      <c r="PX164" s="253"/>
      <c r="PY164" s="253"/>
      <c r="PZ164" s="253"/>
      <c r="QA164" s="253"/>
      <c r="QB164" s="253"/>
      <c r="QC164" s="253"/>
      <c r="QD164" s="253"/>
      <c r="QE164" s="253"/>
      <c r="QF164" s="253"/>
      <c r="QG164" s="253"/>
      <c r="QH164" s="253"/>
      <c r="QI164" s="253"/>
      <c r="QJ164" s="253"/>
      <c r="QK164" s="253"/>
      <c r="QL164" s="253"/>
      <c r="QM164" s="253"/>
      <c r="QN164" s="253"/>
      <c r="QO164" s="253"/>
      <c r="QP164" s="253"/>
      <c r="QQ164" s="253"/>
      <c r="QR164" s="253"/>
      <c r="QS164" s="253"/>
      <c r="QT164" s="253"/>
      <c r="QU164" s="253"/>
      <c r="QV164" s="253"/>
      <c r="QW164" s="253"/>
      <c r="QX164" s="253"/>
      <c r="QY164" s="253"/>
      <c r="QZ164" s="253"/>
      <c r="RA164" s="253"/>
      <c r="RB164" s="253"/>
      <c r="RC164" s="253"/>
      <c r="RD164" s="253"/>
      <c r="RE164" s="253"/>
      <c r="RF164" s="253"/>
      <c r="RG164" s="253"/>
      <c r="RH164" s="253"/>
      <c r="RI164" s="253"/>
      <c r="RJ164" s="253"/>
      <c r="RK164" s="253"/>
      <c r="RL164" s="253"/>
      <c r="RM164" s="253"/>
      <c r="RN164" s="253"/>
      <c r="RO164" s="253"/>
      <c r="RP164" s="253"/>
      <c r="RQ164" s="253"/>
      <c r="RR164" s="253"/>
      <c r="RS164" s="253"/>
      <c r="RT164" s="253"/>
      <c r="RU164" s="253"/>
      <c r="RV164" s="253"/>
      <c r="RW164" s="253"/>
      <c r="RX164" s="253"/>
      <c r="RY164" s="253"/>
      <c r="RZ164" s="253"/>
      <c r="SA164" s="253"/>
      <c r="SB164" s="253"/>
      <c r="SC164" s="253"/>
      <c r="SD164" s="253"/>
      <c r="SE164" s="253"/>
      <c r="SF164" s="253"/>
      <c r="SG164" s="253"/>
      <c r="SH164" s="253"/>
      <c r="SI164" s="253"/>
      <c r="SJ164" s="253"/>
      <c r="SK164" s="253"/>
      <c r="SL164" s="253"/>
      <c r="SM164" s="253"/>
      <c r="SN164" s="253"/>
      <c r="SO164" s="253"/>
      <c r="SP164" s="253"/>
      <c r="SQ164" s="253"/>
      <c r="SR164" s="253"/>
      <c r="SS164" s="253"/>
      <c r="ST164" s="253"/>
      <c r="SU164" s="253"/>
      <c r="SV164" s="253"/>
      <c r="SW164" s="253"/>
      <c r="SX164" s="253"/>
      <c r="SY164" s="253"/>
      <c r="SZ164" s="253"/>
      <c r="TA164" s="253"/>
      <c r="TB164" s="253"/>
      <c r="TC164" s="253"/>
      <c r="TD164" s="253"/>
      <c r="TE164" s="253"/>
      <c r="TF164" s="253"/>
      <c r="TG164" s="253"/>
      <c r="TH164" s="253"/>
      <c r="TI164" s="253"/>
      <c r="TJ164" s="253"/>
      <c r="TK164" s="253"/>
      <c r="TL164" s="253"/>
      <c r="TM164" s="253"/>
      <c r="TN164" s="253"/>
      <c r="TO164" s="253"/>
      <c r="TP164" s="253"/>
      <c r="TQ164" s="253"/>
      <c r="TR164" s="253"/>
      <c r="TS164" s="253"/>
      <c r="TT164" s="253"/>
      <c r="TU164" s="253"/>
      <c r="TV164" s="253"/>
      <c r="TW164" s="253"/>
      <c r="TX164" s="253"/>
      <c r="TY164" s="253"/>
      <c r="TZ164" s="253"/>
      <c r="UA164" s="253"/>
      <c r="UB164" s="253"/>
      <c r="UC164" s="253"/>
      <c r="UD164" s="253"/>
      <c r="UE164" s="253"/>
      <c r="UF164" s="253"/>
      <c r="UG164" s="253"/>
      <c r="UH164" s="253"/>
      <c r="UI164" s="253"/>
      <c r="UJ164" s="253"/>
      <c r="UK164" s="253"/>
      <c r="UL164" s="253"/>
      <c r="UM164" s="253"/>
      <c r="UN164" s="253"/>
      <c r="UO164" s="253"/>
      <c r="UP164" s="253"/>
      <c r="UQ164" s="253"/>
      <c r="UR164" s="253"/>
      <c r="US164" s="253"/>
      <c r="UT164" s="253"/>
      <c r="UU164" s="253"/>
      <c r="UV164" s="253"/>
      <c r="UW164" s="253"/>
      <c r="UX164" s="253"/>
      <c r="UY164" s="253"/>
      <c r="UZ164" s="253"/>
      <c r="VA164" s="253"/>
      <c r="VB164" s="253"/>
      <c r="VC164" s="253"/>
      <c r="VD164" s="253"/>
      <c r="VE164" s="253"/>
      <c r="VF164" s="253"/>
      <c r="VG164" s="253"/>
      <c r="VH164" s="253"/>
      <c r="VI164" s="253"/>
      <c r="VJ164" s="253"/>
      <c r="VK164" s="253"/>
      <c r="VL164" s="253"/>
      <c r="VM164" s="253"/>
      <c r="VN164" s="253"/>
      <c r="VO164" s="253"/>
      <c r="VP164" s="253"/>
      <c r="VQ164" s="253"/>
      <c r="VR164" s="253"/>
      <c r="VS164" s="253"/>
      <c r="VT164" s="253"/>
      <c r="VU164" s="253"/>
      <c r="VV164" s="253"/>
      <c r="VW164" s="253"/>
      <c r="VX164" s="253"/>
      <c r="VY164" s="253"/>
      <c r="VZ164" s="253"/>
      <c r="WA164" s="253"/>
      <c r="WB164" s="253"/>
      <c r="WC164" s="253"/>
      <c r="WD164" s="253"/>
      <c r="WE164" s="253"/>
      <c r="WF164" s="253"/>
      <c r="WG164" s="253"/>
      <c r="WH164" s="253"/>
      <c r="WI164" s="253"/>
      <c r="WJ164" s="253"/>
      <c r="WK164" s="253"/>
      <c r="WL164" s="253"/>
      <c r="WM164" s="253"/>
      <c r="WN164" s="253"/>
      <c r="WO164" s="253"/>
      <c r="WP164" s="253"/>
      <c r="WQ164" s="253"/>
      <c r="WR164" s="253"/>
      <c r="WS164" s="253"/>
      <c r="WT164" s="253"/>
      <c r="WU164" s="253"/>
      <c r="WV164" s="253"/>
      <c r="WW164" s="253"/>
      <c r="WX164" s="253"/>
      <c r="WY164" s="253"/>
      <c r="WZ164" s="253"/>
      <c r="XA164" s="253"/>
      <c r="XB164" s="253"/>
      <c r="XC164" s="253"/>
      <c r="XD164" s="253"/>
      <c r="XE164" s="253"/>
      <c r="XF164" s="253"/>
      <c r="XG164" s="253"/>
      <c r="XH164" s="253"/>
      <c r="XI164" s="253"/>
      <c r="XJ164" s="253"/>
      <c r="XK164" s="253"/>
      <c r="XL164" s="253"/>
      <c r="XM164" s="253"/>
      <c r="XN164" s="253"/>
      <c r="XO164" s="253"/>
      <c r="XP164" s="253"/>
      <c r="XQ164" s="253"/>
      <c r="XR164" s="253"/>
      <c r="XS164" s="253"/>
      <c r="XT164" s="253"/>
      <c r="XU164" s="253"/>
      <c r="XV164" s="253"/>
      <c r="XW164" s="253"/>
      <c r="XX164" s="253"/>
      <c r="XY164" s="253"/>
      <c r="XZ164" s="253"/>
      <c r="YA164" s="253"/>
      <c r="YB164" s="253"/>
      <c r="YC164" s="253"/>
      <c r="YD164" s="253"/>
      <c r="YE164" s="253"/>
      <c r="YF164" s="253"/>
      <c r="YG164" s="253"/>
      <c r="YH164" s="253"/>
      <c r="YI164" s="253"/>
      <c r="YJ164" s="253"/>
      <c r="YK164" s="253"/>
      <c r="YL164" s="253"/>
      <c r="YM164" s="253"/>
      <c r="YN164" s="253"/>
      <c r="YO164" s="253"/>
      <c r="YP164" s="253"/>
      <c r="YQ164" s="253"/>
      <c r="YR164" s="253"/>
      <c r="YS164" s="253"/>
      <c r="YT164" s="253"/>
      <c r="YU164" s="253"/>
      <c r="YV164" s="253"/>
      <c r="YW164" s="253"/>
      <c r="YX164" s="253"/>
      <c r="YY164" s="253"/>
      <c r="YZ164" s="253"/>
      <c r="ZA164" s="253"/>
      <c r="ZB164" s="253"/>
      <c r="ZC164" s="253"/>
      <c r="ZD164" s="253"/>
      <c r="ZE164" s="253"/>
      <c r="ZF164" s="253"/>
      <c r="ZG164" s="253"/>
      <c r="ZH164" s="253"/>
      <c r="ZI164" s="253"/>
      <c r="ZJ164" s="253"/>
      <c r="ZK164" s="253"/>
      <c r="ZL164" s="253"/>
      <c r="ZM164" s="253"/>
      <c r="ZN164" s="253"/>
      <c r="ZO164" s="253"/>
      <c r="ZP164" s="253"/>
      <c r="ZQ164" s="253"/>
      <c r="ZR164" s="253"/>
      <c r="ZS164" s="253"/>
      <c r="ZT164" s="253"/>
      <c r="ZU164" s="253"/>
      <c r="ZV164" s="253"/>
      <c r="ZW164" s="253"/>
      <c r="ZX164" s="253"/>
      <c r="ZY164" s="253"/>
      <c r="ZZ164" s="253"/>
      <c r="AAA164" s="253"/>
      <c r="AAB164" s="253"/>
      <c r="AAC164" s="253"/>
      <c r="AAD164" s="253"/>
      <c r="AAE164" s="253"/>
      <c r="AAF164" s="253"/>
      <c r="AAG164" s="253"/>
      <c r="AAH164" s="253"/>
      <c r="AAI164" s="253"/>
      <c r="AAJ164" s="253"/>
      <c r="AAK164" s="253"/>
      <c r="AAL164" s="253"/>
      <c r="AAM164" s="253"/>
      <c r="AAN164" s="253"/>
      <c r="AAO164" s="253"/>
      <c r="AAP164" s="253"/>
      <c r="AAQ164" s="253"/>
      <c r="AAR164" s="253"/>
      <c r="AAS164" s="253"/>
      <c r="AAT164" s="253"/>
      <c r="AAU164" s="253"/>
      <c r="AAV164" s="253"/>
      <c r="AAW164" s="253"/>
      <c r="AAX164" s="253"/>
      <c r="AAY164" s="253"/>
      <c r="AAZ164" s="253"/>
      <c r="ABA164" s="253"/>
      <c r="ABB164" s="253"/>
      <c r="ABC164" s="253"/>
      <c r="ABD164" s="253"/>
      <c r="ABE164" s="253"/>
      <c r="ABF164" s="253"/>
      <c r="ABG164" s="253"/>
      <c r="ABH164" s="253"/>
      <c r="ABI164" s="253"/>
      <c r="ABJ164" s="253"/>
      <c r="ABK164" s="253"/>
      <c r="ABL164" s="253"/>
      <c r="ABM164" s="253"/>
      <c r="ABN164" s="253"/>
      <c r="ABO164" s="253"/>
      <c r="ABP164" s="253"/>
      <c r="ABQ164" s="253"/>
      <c r="ABR164" s="253"/>
      <c r="ABS164" s="253"/>
      <c r="ABT164" s="253"/>
      <c r="ABU164" s="253"/>
      <c r="ABV164" s="253"/>
      <c r="ABW164" s="253"/>
      <c r="ABX164" s="253"/>
      <c r="ABY164" s="253"/>
      <c r="ABZ164" s="253"/>
      <c r="ACA164" s="253"/>
      <c r="ACB164" s="253"/>
      <c r="ACC164" s="253"/>
      <c r="ACD164" s="253"/>
      <c r="ACE164" s="253"/>
      <c r="ACF164" s="253"/>
      <c r="ACG164" s="253"/>
      <c r="ACH164" s="253"/>
      <c r="ACI164" s="253"/>
      <c r="ACJ164" s="253"/>
      <c r="ACK164" s="253"/>
      <c r="ACL164" s="253"/>
      <c r="ACM164" s="253"/>
      <c r="ACN164" s="253"/>
      <c r="ACO164" s="253"/>
      <c r="ACP164" s="253"/>
      <c r="ACQ164" s="253"/>
      <c r="ACR164" s="253"/>
      <c r="ACS164" s="253"/>
      <c r="ACT164" s="253"/>
      <c r="ACU164" s="253"/>
      <c r="ACV164" s="253"/>
      <c r="ACW164" s="253"/>
      <c r="ACX164" s="253"/>
      <c r="ACY164" s="253"/>
      <c r="ACZ164" s="253"/>
      <c r="ADA164" s="253"/>
      <c r="ADB164" s="253"/>
      <c r="ADC164" s="253"/>
      <c r="ADD164" s="253"/>
      <c r="ADE164" s="253"/>
      <c r="ADF164" s="253"/>
      <c r="ADG164" s="253"/>
      <c r="ADH164" s="253"/>
      <c r="ADI164" s="253"/>
      <c r="ADJ164" s="253"/>
      <c r="ADK164" s="253"/>
      <c r="ADL164" s="253"/>
      <c r="ADM164" s="253"/>
      <c r="ADN164" s="253"/>
      <c r="ADO164" s="253"/>
      <c r="ADP164" s="253"/>
      <c r="ADQ164" s="253"/>
      <c r="ADR164" s="253"/>
      <c r="ADS164" s="253"/>
      <c r="ADT164" s="253"/>
      <c r="ADU164" s="253"/>
      <c r="ADV164" s="253"/>
      <c r="ADW164" s="253"/>
      <c r="ADX164" s="253"/>
      <c r="ADY164" s="253"/>
      <c r="ADZ164" s="253"/>
      <c r="AEA164" s="253"/>
      <c r="AEB164" s="253"/>
      <c r="AEC164" s="253"/>
      <c r="AED164" s="253"/>
      <c r="AEE164" s="253"/>
      <c r="AEF164" s="253"/>
      <c r="AEG164" s="253"/>
      <c r="AEH164" s="253"/>
      <c r="AEI164" s="253"/>
      <c r="AEJ164" s="253"/>
      <c r="AEK164" s="253"/>
      <c r="AEL164" s="253"/>
      <c r="AEM164" s="253"/>
      <c r="AEN164" s="253"/>
      <c r="AEO164" s="253"/>
      <c r="AEP164" s="253"/>
      <c r="AEQ164" s="253"/>
      <c r="AER164" s="253"/>
      <c r="AES164" s="253"/>
      <c r="AET164" s="253"/>
      <c r="AEU164" s="253"/>
      <c r="AEV164" s="253"/>
      <c r="AEW164" s="253"/>
      <c r="AEX164" s="253"/>
      <c r="AEY164" s="253"/>
      <c r="AEZ164" s="253"/>
      <c r="AFA164" s="253"/>
      <c r="AFB164" s="253"/>
      <c r="AFC164" s="253"/>
      <c r="AFD164" s="253"/>
      <c r="AFE164" s="253"/>
      <c r="AFF164" s="253"/>
      <c r="AFG164" s="253"/>
      <c r="AFH164" s="253"/>
      <c r="AFI164" s="253"/>
      <c r="AFJ164" s="253"/>
      <c r="AFK164" s="253"/>
      <c r="AFL164" s="253"/>
      <c r="AFM164" s="253"/>
      <c r="AFN164" s="253"/>
      <c r="AFO164" s="253"/>
      <c r="AFP164" s="253"/>
      <c r="AFQ164" s="253"/>
      <c r="AFR164" s="253"/>
      <c r="AFS164" s="253"/>
      <c r="AFT164" s="253"/>
      <c r="AFU164" s="253"/>
      <c r="AFV164" s="253"/>
      <c r="AFW164" s="253"/>
      <c r="AFX164" s="253"/>
      <c r="AFY164" s="253"/>
      <c r="AFZ164" s="253"/>
      <c r="AGA164" s="253"/>
      <c r="AGB164" s="253"/>
      <c r="AGC164" s="253"/>
      <c r="AGD164" s="253"/>
      <c r="AGE164" s="253"/>
      <c r="AGF164" s="253"/>
      <c r="AGG164" s="253"/>
      <c r="AGH164" s="253"/>
      <c r="AGI164" s="253"/>
      <c r="AGJ164" s="253"/>
      <c r="AGK164" s="253"/>
      <c r="AGL164" s="253"/>
      <c r="AGM164" s="253"/>
      <c r="AGN164" s="253"/>
      <c r="AGO164" s="253"/>
      <c r="AGP164" s="253"/>
      <c r="AGQ164" s="253"/>
      <c r="AGR164" s="253"/>
      <c r="AGS164" s="253"/>
      <c r="AGT164" s="253"/>
      <c r="AGU164" s="253"/>
      <c r="AGV164" s="253"/>
      <c r="AGW164" s="253"/>
      <c r="AGX164" s="253"/>
      <c r="AGY164" s="253"/>
      <c r="AGZ164" s="253"/>
      <c r="AHA164" s="253"/>
      <c r="AHB164" s="253"/>
      <c r="AHC164" s="253"/>
      <c r="AHD164" s="253"/>
      <c r="AHE164" s="253"/>
      <c r="AHF164" s="253"/>
      <c r="AHG164" s="253"/>
      <c r="AHH164" s="253"/>
      <c r="AHI164" s="253"/>
      <c r="AHJ164" s="253"/>
      <c r="AHK164" s="253"/>
      <c r="AHL164" s="253"/>
      <c r="AHM164" s="253"/>
      <c r="AHN164" s="253"/>
      <c r="AHO164" s="253"/>
      <c r="AHP164" s="253"/>
      <c r="AHQ164" s="253"/>
      <c r="AHR164" s="253"/>
      <c r="AHS164" s="253"/>
      <c r="AHT164" s="253"/>
      <c r="AHU164" s="253"/>
      <c r="AHV164" s="253"/>
      <c r="AHW164" s="253"/>
      <c r="AHX164" s="253"/>
      <c r="AHY164" s="253"/>
      <c r="AHZ164" s="253"/>
      <c r="AIA164" s="253"/>
      <c r="AIB164" s="253"/>
      <c r="AIC164" s="253"/>
      <c r="AID164" s="253"/>
      <c r="AIE164" s="253"/>
      <c r="AIF164" s="253"/>
      <c r="AIG164" s="253"/>
      <c r="AIH164" s="253"/>
      <c r="AII164" s="253"/>
      <c r="AIJ164" s="253"/>
      <c r="AIK164" s="253"/>
      <c r="AIL164" s="253"/>
      <c r="AIM164" s="253"/>
      <c r="AIN164" s="253"/>
      <c r="AIO164" s="253"/>
      <c r="AIP164" s="253"/>
      <c r="AIQ164" s="253"/>
      <c r="AIR164" s="253"/>
      <c r="AIS164" s="253"/>
      <c r="AIT164" s="253"/>
      <c r="AIU164" s="253"/>
      <c r="AIV164" s="253"/>
      <c r="AIW164" s="253"/>
      <c r="AIX164" s="253"/>
      <c r="AIY164" s="253"/>
      <c r="AIZ164" s="253"/>
      <c r="AJA164" s="253"/>
      <c r="AJB164" s="253"/>
      <c r="AJC164" s="253"/>
      <c r="AJD164" s="253"/>
      <c r="AJE164" s="253"/>
      <c r="AJF164" s="253"/>
      <c r="AJG164" s="253"/>
      <c r="AJH164" s="253"/>
      <c r="AJI164" s="253"/>
      <c r="AJJ164" s="253"/>
      <c r="AJK164" s="253"/>
      <c r="AJL164" s="253"/>
      <c r="AJM164" s="253"/>
      <c r="AJN164" s="253"/>
      <c r="AJO164" s="253"/>
      <c r="AJP164" s="253"/>
      <c r="AJQ164" s="253"/>
      <c r="AJR164" s="253"/>
      <c r="AJS164" s="253"/>
      <c r="AJT164" s="253"/>
      <c r="AJU164" s="253"/>
      <c r="AJV164" s="253"/>
      <c r="AJW164" s="253"/>
      <c r="AJX164" s="253"/>
      <c r="AJY164" s="253"/>
      <c r="AJZ164" s="253"/>
      <c r="AKA164" s="253"/>
      <c r="AKB164" s="253"/>
      <c r="AKC164" s="253"/>
      <c r="AKD164" s="253"/>
      <c r="AKE164" s="253"/>
      <c r="AKF164" s="253"/>
      <c r="AKG164" s="253"/>
      <c r="AKH164" s="253"/>
      <c r="AKI164" s="253"/>
      <c r="AKJ164" s="253"/>
      <c r="AKK164" s="253"/>
      <c r="AKL164" s="253"/>
      <c r="AKM164" s="253"/>
      <c r="AKN164" s="253"/>
      <c r="AKO164" s="253"/>
      <c r="AKP164" s="253"/>
      <c r="AKQ164" s="253"/>
      <c r="AKR164" s="253"/>
      <c r="AKS164" s="253"/>
      <c r="AKT164" s="253"/>
      <c r="AKU164" s="253"/>
      <c r="AKV164" s="253"/>
      <c r="AKW164" s="253"/>
      <c r="AKX164" s="253"/>
      <c r="AKY164" s="253"/>
      <c r="AKZ164" s="253"/>
      <c r="ALA164" s="253"/>
      <c r="ALB164" s="253"/>
      <c r="ALC164" s="253"/>
      <c r="ALD164" s="253"/>
      <c r="ALE164" s="253"/>
      <c r="ALF164" s="253"/>
      <c r="ALG164" s="253"/>
      <c r="ALH164" s="253"/>
      <c r="ALI164" s="253"/>
      <c r="ALJ164" s="253"/>
      <c r="ALK164" s="253"/>
      <c r="ALL164" s="253"/>
      <c r="ALM164" s="253"/>
      <c r="ALN164" s="253"/>
      <c r="ALO164" s="253"/>
      <c r="ALP164" s="253"/>
      <c r="ALQ164" s="253"/>
      <c r="ALR164" s="253"/>
      <c r="ALS164" s="253"/>
      <c r="ALT164" s="253"/>
      <c r="ALU164" s="253"/>
      <c r="ALV164" s="253"/>
      <c r="ALW164" s="253"/>
      <c r="ALX164" s="253"/>
      <c r="ALY164" s="253"/>
      <c r="ALZ164" s="253"/>
      <c r="AMA164" s="253"/>
      <c r="AMB164" s="253"/>
      <c r="AMC164" s="253"/>
      <c r="AMD164" s="253"/>
      <c r="AME164" s="253"/>
      <c r="AMF164" s="253"/>
      <c r="AMG164" s="253"/>
      <c r="AMH164" s="253"/>
      <c r="AMI164" s="253"/>
      <c r="AMJ164" s="253"/>
    </row>
    <row r="165" spans="2:1024" s="257" customFormat="1" ht="15" hidden="1" customHeight="1">
      <c r="B165" s="290"/>
      <c r="C165" s="290"/>
      <c r="D165" s="291"/>
      <c r="E165" s="252"/>
      <c r="F165" s="253"/>
      <c r="G165" s="253"/>
      <c r="H165" s="253"/>
      <c r="I165" s="253"/>
      <c r="J165" s="253"/>
      <c r="K165" s="253"/>
      <c r="L165" s="253"/>
      <c r="M165" s="253"/>
      <c r="N165" s="253"/>
      <c r="O165" s="253"/>
      <c r="P165" s="253"/>
      <c r="Q165" s="253"/>
      <c r="R165" s="253"/>
      <c r="S165" s="253"/>
      <c r="T165" s="253"/>
      <c r="U165" s="253"/>
      <c r="V165" s="253"/>
      <c r="W165" s="253"/>
      <c r="X165" s="253"/>
      <c r="Y165" s="253"/>
      <c r="Z165" s="253"/>
      <c r="AA165" s="253"/>
      <c r="AB165" s="253"/>
      <c r="AC165" s="253"/>
      <c r="AD165" s="253"/>
      <c r="AE165" s="253"/>
      <c r="AF165" s="253"/>
      <c r="AG165" s="253"/>
      <c r="AH165" s="253"/>
      <c r="AI165" s="253"/>
      <c r="AJ165" s="253"/>
      <c r="AK165" s="253"/>
      <c r="AL165" s="253"/>
      <c r="AM165" s="253"/>
      <c r="AN165" s="253"/>
      <c r="AO165" s="253"/>
      <c r="AP165" s="253"/>
      <c r="AQ165" s="253"/>
      <c r="AR165" s="253"/>
      <c r="AS165" s="253"/>
      <c r="AT165" s="253"/>
      <c r="AU165" s="253"/>
      <c r="AV165" s="253"/>
      <c r="AW165" s="253"/>
      <c r="AX165" s="253"/>
      <c r="AY165" s="253"/>
      <c r="AZ165" s="253"/>
      <c r="BA165" s="253"/>
      <c r="BB165" s="253"/>
      <c r="BC165" s="253"/>
      <c r="BD165" s="253"/>
      <c r="BE165" s="253"/>
      <c r="BF165" s="253"/>
      <c r="BG165" s="253"/>
      <c r="BH165" s="253"/>
      <c r="BI165" s="253"/>
      <c r="BJ165" s="253"/>
      <c r="BK165" s="253"/>
      <c r="BL165" s="253"/>
      <c r="BM165" s="253"/>
      <c r="BN165" s="253"/>
      <c r="BO165" s="253"/>
      <c r="BP165" s="253"/>
      <c r="BQ165" s="253"/>
      <c r="BR165" s="253"/>
      <c r="BS165" s="253"/>
      <c r="BT165" s="253"/>
      <c r="BU165" s="253"/>
      <c r="BV165" s="253"/>
      <c r="BW165" s="253"/>
      <c r="BX165" s="253"/>
      <c r="BY165" s="253"/>
      <c r="BZ165" s="253"/>
      <c r="CA165" s="253"/>
      <c r="CB165" s="253"/>
      <c r="CC165" s="253"/>
      <c r="CD165" s="253"/>
      <c r="CE165" s="253"/>
      <c r="CF165" s="253"/>
      <c r="CG165" s="253"/>
      <c r="CH165" s="253"/>
      <c r="CI165" s="253"/>
      <c r="CJ165" s="253"/>
      <c r="CK165" s="253"/>
      <c r="CL165" s="253"/>
      <c r="CM165" s="253"/>
      <c r="CN165" s="253"/>
      <c r="CO165" s="253"/>
      <c r="CP165" s="253"/>
      <c r="CQ165" s="253"/>
      <c r="CR165" s="253"/>
      <c r="CS165" s="253"/>
      <c r="CT165" s="253"/>
      <c r="CU165" s="253"/>
      <c r="CV165" s="253"/>
      <c r="CW165" s="253"/>
      <c r="CX165" s="253"/>
      <c r="CY165" s="253"/>
      <c r="CZ165" s="253"/>
      <c r="DA165" s="253"/>
      <c r="DB165" s="253"/>
      <c r="DC165" s="253"/>
      <c r="DD165" s="253"/>
      <c r="DE165" s="253"/>
      <c r="DF165" s="253"/>
      <c r="DG165" s="253"/>
      <c r="DH165" s="253"/>
      <c r="DI165" s="253"/>
      <c r="DJ165" s="253"/>
      <c r="DK165" s="253"/>
      <c r="DL165" s="253"/>
      <c r="DM165" s="253"/>
      <c r="DN165" s="253"/>
      <c r="DO165" s="253"/>
      <c r="DP165" s="253"/>
      <c r="DQ165" s="253"/>
      <c r="DR165" s="253"/>
      <c r="DS165" s="253"/>
      <c r="DT165" s="253"/>
      <c r="DU165" s="253"/>
      <c r="DV165" s="253"/>
      <c r="DW165" s="253"/>
      <c r="DX165" s="253"/>
      <c r="DY165" s="253"/>
      <c r="DZ165" s="253"/>
      <c r="EA165" s="253"/>
      <c r="EB165" s="253"/>
      <c r="EC165" s="253"/>
      <c r="ED165" s="253"/>
      <c r="EE165" s="253"/>
      <c r="EF165" s="253"/>
      <c r="EG165" s="253"/>
      <c r="EH165" s="253"/>
      <c r="EI165" s="253"/>
      <c r="EJ165" s="253"/>
      <c r="EK165" s="253"/>
      <c r="EL165" s="253"/>
      <c r="EM165" s="253"/>
      <c r="EN165" s="253"/>
      <c r="EO165" s="253"/>
      <c r="EP165" s="253"/>
      <c r="EQ165" s="253"/>
      <c r="ER165" s="253"/>
      <c r="ES165" s="253"/>
      <c r="ET165" s="253"/>
      <c r="EU165" s="253"/>
      <c r="EV165" s="253"/>
      <c r="EW165" s="253"/>
      <c r="EX165" s="253"/>
      <c r="EY165" s="253"/>
      <c r="EZ165" s="253"/>
      <c r="FA165" s="253"/>
      <c r="FB165" s="253"/>
      <c r="FC165" s="253"/>
      <c r="FD165" s="253"/>
      <c r="FE165" s="253"/>
      <c r="FF165" s="253"/>
      <c r="FG165" s="253"/>
      <c r="FH165" s="253"/>
      <c r="FI165" s="253"/>
      <c r="FJ165" s="253"/>
      <c r="FK165" s="253"/>
      <c r="FL165" s="253"/>
      <c r="FM165" s="253"/>
      <c r="FN165" s="253"/>
      <c r="FO165" s="253"/>
      <c r="FP165" s="253"/>
      <c r="FQ165" s="253"/>
      <c r="FR165" s="253"/>
      <c r="FS165" s="253"/>
      <c r="FT165" s="253"/>
      <c r="FU165" s="253"/>
      <c r="FV165" s="253"/>
      <c r="FW165" s="253"/>
      <c r="FX165" s="253"/>
      <c r="FY165" s="253"/>
      <c r="FZ165" s="253"/>
      <c r="GA165" s="253"/>
      <c r="GB165" s="253"/>
      <c r="GC165" s="253"/>
      <c r="GD165" s="253"/>
      <c r="GE165" s="253"/>
      <c r="GF165" s="253"/>
      <c r="GG165" s="253"/>
      <c r="GH165" s="253"/>
      <c r="GI165" s="253"/>
      <c r="GJ165" s="253"/>
      <c r="GK165" s="253"/>
      <c r="GL165" s="253"/>
      <c r="GM165" s="253"/>
      <c r="GN165" s="253"/>
      <c r="GO165" s="253"/>
      <c r="GP165" s="253"/>
      <c r="GQ165" s="253"/>
      <c r="GR165" s="253"/>
      <c r="GS165" s="253"/>
      <c r="GT165" s="253"/>
      <c r="GU165" s="253"/>
      <c r="GV165" s="253"/>
      <c r="GW165" s="253"/>
      <c r="GX165" s="253"/>
      <c r="GY165" s="253"/>
      <c r="GZ165" s="253"/>
      <c r="HA165" s="253"/>
      <c r="HB165" s="253"/>
      <c r="HC165" s="253"/>
      <c r="HD165" s="253"/>
      <c r="HE165" s="253"/>
      <c r="HF165" s="253"/>
      <c r="HG165" s="253"/>
      <c r="HH165" s="253"/>
      <c r="HI165" s="253"/>
      <c r="HJ165" s="253"/>
      <c r="HK165" s="253"/>
      <c r="HL165" s="253"/>
      <c r="HM165" s="253"/>
      <c r="HN165" s="253"/>
      <c r="HO165" s="253"/>
      <c r="HP165" s="253"/>
      <c r="HQ165" s="253"/>
      <c r="HR165" s="253"/>
      <c r="HS165" s="253"/>
      <c r="HT165" s="253"/>
      <c r="HU165" s="253"/>
      <c r="HV165" s="253"/>
      <c r="HW165" s="253"/>
      <c r="HX165" s="253"/>
      <c r="HY165" s="253"/>
      <c r="HZ165" s="253"/>
      <c r="IA165" s="253"/>
      <c r="IB165" s="253"/>
      <c r="IC165" s="253"/>
      <c r="ID165" s="253"/>
      <c r="IE165" s="253"/>
      <c r="IF165" s="253"/>
      <c r="IG165" s="253"/>
      <c r="IH165" s="253"/>
      <c r="II165" s="253"/>
      <c r="IJ165" s="253"/>
      <c r="IK165" s="253"/>
      <c r="IL165" s="253"/>
      <c r="IM165" s="253"/>
      <c r="IN165" s="253"/>
      <c r="IO165" s="253"/>
      <c r="IP165" s="253"/>
      <c r="IQ165" s="253"/>
      <c r="IR165" s="253"/>
      <c r="IS165" s="253"/>
      <c r="IT165" s="253"/>
      <c r="IU165" s="253"/>
      <c r="IV165" s="253"/>
      <c r="IW165" s="253"/>
      <c r="IX165" s="253"/>
      <c r="IY165" s="253"/>
      <c r="IZ165" s="253"/>
      <c r="JA165" s="253"/>
      <c r="JB165" s="253"/>
      <c r="JC165" s="253"/>
      <c r="JD165" s="253"/>
      <c r="JE165" s="253"/>
      <c r="JF165" s="253"/>
      <c r="JG165" s="253"/>
      <c r="JH165" s="253"/>
      <c r="JI165" s="253"/>
      <c r="JJ165" s="253"/>
      <c r="JK165" s="253"/>
      <c r="JL165" s="253"/>
      <c r="JM165" s="253"/>
      <c r="JN165" s="253"/>
      <c r="JO165" s="253"/>
      <c r="JP165" s="253"/>
      <c r="JQ165" s="253"/>
      <c r="JR165" s="253"/>
      <c r="JS165" s="253"/>
      <c r="JT165" s="253"/>
      <c r="JU165" s="253"/>
      <c r="JV165" s="253"/>
      <c r="JW165" s="253"/>
      <c r="JX165" s="253"/>
      <c r="JY165" s="253"/>
      <c r="JZ165" s="253"/>
      <c r="KA165" s="253"/>
      <c r="KB165" s="253"/>
      <c r="KC165" s="253"/>
      <c r="KD165" s="253"/>
      <c r="KE165" s="253"/>
      <c r="KF165" s="253"/>
      <c r="KG165" s="253"/>
      <c r="KH165" s="253"/>
      <c r="KI165" s="253"/>
      <c r="KJ165" s="253"/>
      <c r="KK165" s="253"/>
      <c r="KL165" s="253"/>
      <c r="KM165" s="253"/>
      <c r="KN165" s="253"/>
      <c r="KO165" s="253"/>
      <c r="KP165" s="253"/>
      <c r="KQ165" s="253"/>
      <c r="KR165" s="253"/>
      <c r="KS165" s="253"/>
      <c r="KT165" s="253"/>
      <c r="KU165" s="253"/>
      <c r="KV165" s="253"/>
      <c r="KW165" s="253"/>
      <c r="KX165" s="253"/>
      <c r="KY165" s="253"/>
      <c r="KZ165" s="253"/>
      <c r="LA165" s="253"/>
      <c r="LB165" s="253"/>
      <c r="LC165" s="253"/>
      <c r="LD165" s="253"/>
      <c r="LE165" s="253"/>
      <c r="LF165" s="253"/>
      <c r="LG165" s="253"/>
      <c r="LH165" s="253"/>
      <c r="LI165" s="253"/>
      <c r="LJ165" s="253"/>
      <c r="LK165" s="253"/>
      <c r="LL165" s="253"/>
      <c r="LM165" s="253"/>
      <c r="LN165" s="253"/>
      <c r="LO165" s="253"/>
      <c r="LP165" s="253"/>
      <c r="LQ165" s="253"/>
      <c r="LR165" s="253"/>
      <c r="LS165" s="253"/>
      <c r="LT165" s="253"/>
      <c r="LU165" s="253"/>
      <c r="LV165" s="253"/>
      <c r="LW165" s="253"/>
      <c r="LX165" s="253"/>
      <c r="LY165" s="253"/>
      <c r="LZ165" s="253"/>
      <c r="MA165" s="253"/>
      <c r="MB165" s="253"/>
      <c r="MC165" s="253"/>
      <c r="MD165" s="253"/>
      <c r="ME165" s="253"/>
      <c r="MF165" s="253"/>
      <c r="MG165" s="253"/>
      <c r="MH165" s="253"/>
      <c r="MI165" s="253"/>
      <c r="MJ165" s="253"/>
      <c r="MK165" s="253"/>
      <c r="ML165" s="253"/>
      <c r="MM165" s="253"/>
      <c r="MN165" s="253"/>
      <c r="MO165" s="253"/>
      <c r="MP165" s="253"/>
      <c r="MQ165" s="253"/>
      <c r="MR165" s="253"/>
      <c r="MS165" s="253"/>
      <c r="MT165" s="253"/>
      <c r="MU165" s="253"/>
      <c r="MV165" s="253"/>
      <c r="MW165" s="253"/>
      <c r="MX165" s="253"/>
      <c r="MY165" s="253"/>
      <c r="MZ165" s="253"/>
      <c r="NA165" s="253"/>
      <c r="NB165" s="253"/>
      <c r="NC165" s="253"/>
      <c r="ND165" s="253"/>
      <c r="NE165" s="253"/>
      <c r="NF165" s="253"/>
      <c r="NG165" s="253"/>
      <c r="NH165" s="253"/>
      <c r="NI165" s="253"/>
      <c r="NJ165" s="253"/>
      <c r="NK165" s="253"/>
      <c r="NL165" s="253"/>
      <c r="NM165" s="253"/>
      <c r="NN165" s="253"/>
      <c r="NO165" s="253"/>
      <c r="NP165" s="253"/>
      <c r="NQ165" s="253"/>
      <c r="NR165" s="253"/>
      <c r="NS165" s="253"/>
      <c r="NT165" s="253"/>
      <c r="NU165" s="253"/>
      <c r="NV165" s="253"/>
      <c r="NW165" s="253"/>
      <c r="NX165" s="253"/>
      <c r="NY165" s="253"/>
      <c r="NZ165" s="253"/>
      <c r="OA165" s="253"/>
      <c r="OB165" s="253"/>
      <c r="OC165" s="253"/>
      <c r="OD165" s="253"/>
      <c r="OE165" s="253"/>
      <c r="OF165" s="253"/>
      <c r="OG165" s="253"/>
      <c r="OH165" s="253"/>
      <c r="OI165" s="253"/>
      <c r="OJ165" s="253"/>
      <c r="OK165" s="253"/>
      <c r="OL165" s="253"/>
      <c r="OM165" s="253"/>
      <c r="ON165" s="253"/>
      <c r="OO165" s="253"/>
      <c r="OP165" s="253"/>
      <c r="OQ165" s="253"/>
      <c r="OR165" s="253"/>
      <c r="OS165" s="253"/>
      <c r="OT165" s="253"/>
      <c r="OU165" s="253"/>
      <c r="OV165" s="253"/>
      <c r="OW165" s="253"/>
      <c r="OX165" s="253"/>
      <c r="OY165" s="253"/>
      <c r="OZ165" s="253"/>
      <c r="PA165" s="253"/>
      <c r="PB165" s="253"/>
      <c r="PC165" s="253"/>
      <c r="PD165" s="253"/>
      <c r="PE165" s="253"/>
      <c r="PF165" s="253"/>
      <c r="PG165" s="253"/>
      <c r="PH165" s="253"/>
      <c r="PI165" s="253"/>
      <c r="PJ165" s="253"/>
      <c r="PK165" s="253"/>
      <c r="PL165" s="253"/>
      <c r="PM165" s="253"/>
      <c r="PN165" s="253"/>
      <c r="PO165" s="253"/>
      <c r="PP165" s="253"/>
      <c r="PQ165" s="253"/>
      <c r="PR165" s="253"/>
      <c r="PS165" s="253"/>
      <c r="PT165" s="253"/>
      <c r="PU165" s="253"/>
      <c r="PV165" s="253"/>
      <c r="PW165" s="253"/>
      <c r="PX165" s="253"/>
      <c r="PY165" s="253"/>
      <c r="PZ165" s="253"/>
      <c r="QA165" s="253"/>
      <c r="QB165" s="253"/>
      <c r="QC165" s="253"/>
      <c r="QD165" s="253"/>
      <c r="QE165" s="253"/>
      <c r="QF165" s="253"/>
      <c r="QG165" s="253"/>
      <c r="QH165" s="253"/>
      <c r="QI165" s="253"/>
      <c r="QJ165" s="253"/>
      <c r="QK165" s="253"/>
      <c r="QL165" s="253"/>
      <c r="QM165" s="253"/>
      <c r="QN165" s="253"/>
      <c r="QO165" s="253"/>
      <c r="QP165" s="253"/>
      <c r="QQ165" s="253"/>
      <c r="QR165" s="253"/>
      <c r="QS165" s="253"/>
      <c r="QT165" s="253"/>
      <c r="QU165" s="253"/>
      <c r="QV165" s="253"/>
      <c r="QW165" s="253"/>
      <c r="QX165" s="253"/>
      <c r="QY165" s="253"/>
      <c r="QZ165" s="253"/>
      <c r="RA165" s="253"/>
      <c r="RB165" s="253"/>
      <c r="RC165" s="253"/>
      <c r="RD165" s="253"/>
      <c r="RE165" s="253"/>
      <c r="RF165" s="253"/>
      <c r="RG165" s="253"/>
      <c r="RH165" s="253"/>
      <c r="RI165" s="253"/>
      <c r="RJ165" s="253"/>
      <c r="RK165" s="253"/>
      <c r="RL165" s="253"/>
      <c r="RM165" s="253"/>
      <c r="RN165" s="253"/>
      <c r="RO165" s="253"/>
      <c r="RP165" s="253"/>
      <c r="RQ165" s="253"/>
      <c r="RR165" s="253"/>
      <c r="RS165" s="253"/>
      <c r="RT165" s="253"/>
      <c r="RU165" s="253"/>
      <c r="RV165" s="253"/>
      <c r="RW165" s="253"/>
      <c r="RX165" s="253"/>
      <c r="RY165" s="253"/>
      <c r="RZ165" s="253"/>
      <c r="SA165" s="253"/>
      <c r="SB165" s="253"/>
      <c r="SC165" s="253"/>
      <c r="SD165" s="253"/>
      <c r="SE165" s="253"/>
      <c r="SF165" s="253"/>
      <c r="SG165" s="253"/>
      <c r="SH165" s="253"/>
      <c r="SI165" s="253"/>
      <c r="SJ165" s="253"/>
      <c r="SK165" s="253"/>
      <c r="SL165" s="253"/>
      <c r="SM165" s="253"/>
      <c r="SN165" s="253"/>
      <c r="SO165" s="253"/>
      <c r="SP165" s="253"/>
      <c r="SQ165" s="253"/>
      <c r="SR165" s="253"/>
      <c r="SS165" s="253"/>
      <c r="ST165" s="253"/>
      <c r="SU165" s="253"/>
      <c r="SV165" s="253"/>
      <c r="SW165" s="253"/>
      <c r="SX165" s="253"/>
      <c r="SY165" s="253"/>
      <c r="SZ165" s="253"/>
      <c r="TA165" s="253"/>
      <c r="TB165" s="253"/>
      <c r="TC165" s="253"/>
      <c r="TD165" s="253"/>
      <c r="TE165" s="253"/>
      <c r="TF165" s="253"/>
      <c r="TG165" s="253"/>
      <c r="TH165" s="253"/>
      <c r="TI165" s="253"/>
      <c r="TJ165" s="253"/>
      <c r="TK165" s="253"/>
      <c r="TL165" s="253"/>
      <c r="TM165" s="253"/>
      <c r="TN165" s="253"/>
      <c r="TO165" s="253"/>
      <c r="TP165" s="253"/>
      <c r="TQ165" s="253"/>
      <c r="TR165" s="253"/>
      <c r="TS165" s="253"/>
      <c r="TT165" s="253"/>
      <c r="TU165" s="253"/>
      <c r="TV165" s="253"/>
      <c r="TW165" s="253"/>
      <c r="TX165" s="253"/>
      <c r="TY165" s="253"/>
      <c r="TZ165" s="253"/>
      <c r="UA165" s="253"/>
      <c r="UB165" s="253"/>
      <c r="UC165" s="253"/>
      <c r="UD165" s="253"/>
      <c r="UE165" s="253"/>
      <c r="UF165" s="253"/>
      <c r="UG165" s="253"/>
      <c r="UH165" s="253"/>
      <c r="UI165" s="253"/>
      <c r="UJ165" s="253"/>
      <c r="UK165" s="253"/>
      <c r="UL165" s="253"/>
      <c r="UM165" s="253"/>
      <c r="UN165" s="253"/>
      <c r="UO165" s="253"/>
      <c r="UP165" s="253"/>
      <c r="UQ165" s="253"/>
      <c r="UR165" s="253"/>
      <c r="US165" s="253"/>
      <c r="UT165" s="253"/>
      <c r="UU165" s="253"/>
      <c r="UV165" s="253"/>
      <c r="UW165" s="253"/>
      <c r="UX165" s="253"/>
      <c r="UY165" s="253"/>
      <c r="UZ165" s="253"/>
      <c r="VA165" s="253"/>
      <c r="VB165" s="253"/>
      <c r="VC165" s="253"/>
      <c r="VD165" s="253"/>
      <c r="VE165" s="253"/>
      <c r="VF165" s="253"/>
      <c r="VG165" s="253"/>
      <c r="VH165" s="253"/>
      <c r="VI165" s="253"/>
      <c r="VJ165" s="253"/>
      <c r="VK165" s="253"/>
      <c r="VL165" s="253"/>
      <c r="VM165" s="253"/>
      <c r="VN165" s="253"/>
      <c r="VO165" s="253"/>
      <c r="VP165" s="253"/>
      <c r="VQ165" s="253"/>
      <c r="VR165" s="253"/>
      <c r="VS165" s="253"/>
      <c r="VT165" s="253"/>
      <c r="VU165" s="253"/>
      <c r="VV165" s="253"/>
      <c r="VW165" s="253"/>
      <c r="VX165" s="253"/>
      <c r="VY165" s="253"/>
      <c r="VZ165" s="253"/>
      <c r="WA165" s="253"/>
      <c r="WB165" s="253"/>
      <c r="WC165" s="253"/>
      <c r="WD165" s="253"/>
      <c r="WE165" s="253"/>
      <c r="WF165" s="253"/>
      <c r="WG165" s="253"/>
      <c r="WH165" s="253"/>
      <c r="WI165" s="253"/>
      <c r="WJ165" s="253"/>
      <c r="WK165" s="253"/>
      <c r="WL165" s="253"/>
      <c r="WM165" s="253"/>
      <c r="WN165" s="253"/>
      <c r="WO165" s="253"/>
      <c r="WP165" s="253"/>
      <c r="WQ165" s="253"/>
      <c r="WR165" s="253"/>
      <c r="WS165" s="253"/>
      <c r="WT165" s="253"/>
      <c r="WU165" s="253"/>
      <c r="WV165" s="253"/>
      <c r="WW165" s="253"/>
      <c r="WX165" s="253"/>
      <c r="WY165" s="253"/>
      <c r="WZ165" s="253"/>
      <c r="XA165" s="253"/>
      <c r="XB165" s="253"/>
      <c r="XC165" s="253"/>
      <c r="XD165" s="253"/>
      <c r="XE165" s="253"/>
      <c r="XF165" s="253"/>
      <c r="XG165" s="253"/>
      <c r="XH165" s="253"/>
      <c r="XI165" s="253"/>
      <c r="XJ165" s="253"/>
      <c r="XK165" s="253"/>
      <c r="XL165" s="253"/>
      <c r="XM165" s="253"/>
      <c r="XN165" s="253"/>
      <c r="XO165" s="253"/>
      <c r="XP165" s="253"/>
      <c r="XQ165" s="253"/>
      <c r="XR165" s="253"/>
      <c r="XS165" s="253"/>
      <c r="XT165" s="253"/>
      <c r="XU165" s="253"/>
      <c r="XV165" s="253"/>
      <c r="XW165" s="253"/>
      <c r="XX165" s="253"/>
      <c r="XY165" s="253"/>
      <c r="XZ165" s="253"/>
      <c r="YA165" s="253"/>
      <c r="YB165" s="253"/>
      <c r="YC165" s="253"/>
      <c r="YD165" s="253"/>
      <c r="YE165" s="253"/>
      <c r="YF165" s="253"/>
      <c r="YG165" s="253"/>
      <c r="YH165" s="253"/>
      <c r="YI165" s="253"/>
      <c r="YJ165" s="253"/>
      <c r="YK165" s="253"/>
      <c r="YL165" s="253"/>
      <c r="YM165" s="253"/>
      <c r="YN165" s="253"/>
      <c r="YO165" s="253"/>
      <c r="YP165" s="253"/>
      <c r="YQ165" s="253"/>
      <c r="YR165" s="253"/>
      <c r="YS165" s="253"/>
      <c r="YT165" s="253"/>
      <c r="YU165" s="253"/>
      <c r="YV165" s="253"/>
      <c r="YW165" s="253"/>
      <c r="YX165" s="253"/>
      <c r="YY165" s="253"/>
      <c r="YZ165" s="253"/>
      <c r="ZA165" s="253"/>
      <c r="ZB165" s="253"/>
      <c r="ZC165" s="253"/>
      <c r="ZD165" s="253"/>
      <c r="ZE165" s="253"/>
      <c r="ZF165" s="253"/>
      <c r="ZG165" s="253"/>
      <c r="ZH165" s="253"/>
      <c r="ZI165" s="253"/>
      <c r="ZJ165" s="253"/>
      <c r="ZK165" s="253"/>
      <c r="ZL165" s="253"/>
      <c r="ZM165" s="253"/>
      <c r="ZN165" s="253"/>
      <c r="ZO165" s="253"/>
      <c r="ZP165" s="253"/>
      <c r="ZQ165" s="253"/>
      <c r="ZR165" s="253"/>
      <c r="ZS165" s="253"/>
      <c r="ZT165" s="253"/>
      <c r="ZU165" s="253"/>
      <c r="ZV165" s="253"/>
      <c r="ZW165" s="253"/>
      <c r="ZX165" s="253"/>
      <c r="ZY165" s="253"/>
      <c r="ZZ165" s="253"/>
      <c r="AAA165" s="253"/>
      <c r="AAB165" s="253"/>
      <c r="AAC165" s="253"/>
      <c r="AAD165" s="253"/>
      <c r="AAE165" s="253"/>
      <c r="AAF165" s="253"/>
      <c r="AAG165" s="253"/>
      <c r="AAH165" s="253"/>
      <c r="AAI165" s="253"/>
      <c r="AAJ165" s="253"/>
      <c r="AAK165" s="253"/>
      <c r="AAL165" s="253"/>
      <c r="AAM165" s="253"/>
      <c r="AAN165" s="253"/>
      <c r="AAO165" s="253"/>
      <c r="AAP165" s="253"/>
      <c r="AAQ165" s="253"/>
      <c r="AAR165" s="253"/>
      <c r="AAS165" s="253"/>
      <c r="AAT165" s="253"/>
      <c r="AAU165" s="253"/>
      <c r="AAV165" s="253"/>
      <c r="AAW165" s="253"/>
      <c r="AAX165" s="253"/>
      <c r="AAY165" s="253"/>
      <c r="AAZ165" s="253"/>
      <c r="ABA165" s="253"/>
      <c r="ABB165" s="253"/>
      <c r="ABC165" s="253"/>
      <c r="ABD165" s="253"/>
      <c r="ABE165" s="253"/>
      <c r="ABF165" s="253"/>
      <c r="ABG165" s="253"/>
      <c r="ABH165" s="253"/>
      <c r="ABI165" s="253"/>
      <c r="ABJ165" s="253"/>
      <c r="ABK165" s="253"/>
      <c r="ABL165" s="253"/>
      <c r="ABM165" s="253"/>
      <c r="ABN165" s="253"/>
      <c r="ABO165" s="253"/>
      <c r="ABP165" s="253"/>
      <c r="ABQ165" s="253"/>
      <c r="ABR165" s="253"/>
      <c r="ABS165" s="253"/>
      <c r="ABT165" s="253"/>
      <c r="ABU165" s="253"/>
      <c r="ABV165" s="253"/>
      <c r="ABW165" s="253"/>
      <c r="ABX165" s="253"/>
      <c r="ABY165" s="253"/>
      <c r="ABZ165" s="253"/>
      <c r="ACA165" s="253"/>
      <c r="ACB165" s="253"/>
      <c r="ACC165" s="253"/>
      <c r="ACD165" s="253"/>
      <c r="ACE165" s="253"/>
      <c r="ACF165" s="253"/>
      <c r="ACG165" s="253"/>
      <c r="ACH165" s="253"/>
      <c r="ACI165" s="253"/>
      <c r="ACJ165" s="253"/>
      <c r="ACK165" s="253"/>
      <c r="ACL165" s="253"/>
      <c r="ACM165" s="253"/>
      <c r="ACN165" s="253"/>
      <c r="ACO165" s="253"/>
      <c r="ACP165" s="253"/>
      <c r="ACQ165" s="253"/>
      <c r="ACR165" s="253"/>
      <c r="ACS165" s="253"/>
      <c r="ACT165" s="253"/>
      <c r="ACU165" s="253"/>
      <c r="ACV165" s="253"/>
      <c r="ACW165" s="253"/>
      <c r="ACX165" s="253"/>
      <c r="ACY165" s="253"/>
      <c r="ACZ165" s="253"/>
      <c r="ADA165" s="253"/>
      <c r="ADB165" s="253"/>
      <c r="ADC165" s="253"/>
      <c r="ADD165" s="253"/>
      <c r="ADE165" s="253"/>
      <c r="ADF165" s="253"/>
      <c r="ADG165" s="253"/>
      <c r="ADH165" s="253"/>
      <c r="ADI165" s="253"/>
      <c r="ADJ165" s="253"/>
      <c r="ADK165" s="253"/>
      <c r="ADL165" s="253"/>
      <c r="ADM165" s="253"/>
      <c r="ADN165" s="253"/>
      <c r="ADO165" s="253"/>
      <c r="ADP165" s="253"/>
      <c r="ADQ165" s="253"/>
      <c r="ADR165" s="253"/>
      <c r="ADS165" s="253"/>
      <c r="ADT165" s="253"/>
      <c r="ADU165" s="253"/>
      <c r="ADV165" s="253"/>
      <c r="ADW165" s="253"/>
      <c r="ADX165" s="253"/>
      <c r="ADY165" s="253"/>
      <c r="ADZ165" s="253"/>
      <c r="AEA165" s="253"/>
      <c r="AEB165" s="253"/>
      <c r="AEC165" s="253"/>
      <c r="AED165" s="253"/>
      <c r="AEE165" s="253"/>
      <c r="AEF165" s="253"/>
      <c r="AEG165" s="253"/>
      <c r="AEH165" s="253"/>
      <c r="AEI165" s="253"/>
      <c r="AEJ165" s="253"/>
      <c r="AEK165" s="253"/>
      <c r="AEL165" s="253"/>
      <c r="AEM165" s="253"/>
      <c r="AEN165" s="253"/>
      <c r="AEO165" s="253"/>
      <c r="AEP165" s="253"/>
      <c r="AEQ165" s="253"/>
      <c r="AER165" s="253"/>
      <c r="AES165" s="253"/>
      <c r="AET165" s="253"/>
      <c r="AEU165" s="253"/>
      <c r="AEV165" s="253"/>
      <c r="AEW165" s="253"/>
      <c r="AEX165" s="253"/>
      <c r="AEY165" s="253"/>
      <c r="AEZ165" s="253"/>
      <c r="AFA165" s="253"/>
      <c r="AFB165" s="253"/>
      <c r="AFC165" s="253"/>
      <c r="AFD165" s="253"/>
      <c r="AFE165" s="253"/>
      <c r="AFF165" s="253"/>
      <c r="AFG165" s="253"/>
      <c r="AFH165" s="253"/>
      <c r="AFI165" s="253"/>
      <c r="AFJ165" s="253"/>
      <c r="AFK165" s="253"/>
      <c r="AFL165" s="253"/>
      <c r="AFM165" s="253"/>
      <c r="AFN165" s="253"/>
      <c r="AFO165" s="253"/>
      <c r="AFP165" s="253"/>
      <c r="AFQ165" s="253"/>
      <c r="AFR165" s="253"/>
      <c r="AFS165" s="253"/>
      <c r="AFT165" s="253"/>
      <c r="AFU165" s="253"/>
      <c r="AFV165" s="253"/>
      <c r="AFW165" s="253"/>
      <c r="AFX165" s="253"/>
      <c r="AFY165" s="253"/>
      <c r="AFZ165" s="253"/>
      <c r="AGA165" s="253"/>
      <c r="AGB165" s="253"/>
      <c r="AGC165" s="253"/>
      <c r="AGD165" s="253"/>
      <c r="AGE165" s="253"/>
      <c r="AGF165" s="253"/>
      <c r="AGG165" s="253"/>
      <c r="AGH165" s="253"/>
      <c r="AGI165" s="253"/>
      <c r="AGJ165" s="253"/>
      <c r="AGK165" s="253"/>
      <c r="AGL165" s="253"/>
      <c r="AGM165" s="253"/>
      <c r="AGN165" s="253"/>
      <c r="AGO165" s="253"/>
      <c r="AGP165" s="253"/>
      <c r="AGQ165" s="253"/>
      <c r="AGR165" s="253"/>
      <c r="AGS165" s="253"/>
      <c r="AGT165" s="253"/>
      <c r="AGU165" s="253"/>
      <c r="AGV165" s="253"/>
      <c r="AGW165" s="253"/>
      <c r="AGX165" s="253"/>
      <c r="AGY165" s="253"/>
      <c r="AGZ165" s="253"/>
      <c r="AHA165" s="253"/>
      <c r="AHB165" s="253"/>
      <c r="AHC165" s="253"/>
      <c r="AHD165" s="253"/>
      <c r="AHE165" s="253"/>
      <c r="AHF165" s="253"/>
      <c r="AHG165" s="253"/>
      <c r="AHH165" s="253"/>
      <c r="AHI165" s="253"/>
      <c r="AHJ165" s="253"/>
      <c r="AHK165" s="253"/>
      <c r="AHL165" s="253"/>
      <c r="AHM165" s="253"/>
      <c r="AHN165" s="253"/>
      <c r="AHO165" s="253"/>
      <c r="AHP165" s="253"/>
      <c r="AHQ165" s="253"/>
      <c r="AHR165" s="253"/>
      <c r="AHS165" s="253"/>
      <c r="AHT165" s="253"/>
      <c r="AHU165" s="253"/>
      <c r="AHV165" s="253"/>
      <c r="AHW165" s="253"/>
      <c r="AHX165" s="253"/>
      <c r="AHY165" s="253"/>
      <c r="AHZ165" s="253"/>
      <c r="AIA165" s="253"/>
      <c r="AIB165" s="253"/>
      <c r="AIC165" s="253"/>
      <c r="AID165" s="253"/>
      <c r="AIE165" s="253"/>
      <c r="AIF165" s="253"/>
      <c r="AIG165" s="253"/>
      <c r="AIH165" s="253"/>
      <c r="AII165" s="253"/>
      <c r="AIJ165" s="253"/>
      <c r="AIK165" s="253"/>
      <c r="AIL165" s="253"/>
      <c r="AIM165" s="253"/>
      <c r="AIN165" s="253"/>
      <c r="AIO165" s="253"/>
      <c r="AIP165" s="253"/>
      <c r="AIQ165" s="253"/>
      <c r="AIR165" s="253"/>
      <c r="AIS165" s="253"/>
      <c r="AIT165" s="253"/>
      <c r="AIU165" s="253"/>
      <c r="AIV165" s="253"/>
      <c r="AIW165" s="253"/>
      <c r="AIX165" s="253"/>
      <c r="AIY165" s="253"/>
      <c r="AIZ165" s="253"/>
      <c r="AJA165" s="253"/>
      <c r="AJB165" s="253"/>
      <c r="AJC165" s="253"/>
      <c r="AJD165" s="253"/>
      <c r="AJE165" s="253"/>
      <c r="AJF165" s="253"/>
      <c r="AJG165" s="253"/>
      <c r="AJH165" s="253"/>
      <c r="AJI165" s="253"/>
      <c r="AJJ165" s="253"/>
      <c r="AJK165" s="253"/>
      <c r="AJL165" s="253"/>
      <c r="AJM165" s="253"/>
      <c r="AJN165" s="253"/>
      <c r="AJO165" s="253"/>
      <c r="AJP165" s="253"/>
      <c r="AJQ165" s="253"/>
      <c r="AJR165" s="253"/>
      <c r="AJS165" s="253"/>
      <c r="AJT165" s="253"/>
      <c r="AJU165" s="253"/>
      <c r="AJV165" s="253"/>
      <c r="AJW165" s="253"/>
      <c r="AJX165" s="253"/>
      <c r="AJY165" s="253"/>
      <c r="AJZ165" s="253"/>
      <c r="AKA165" s="253"/>
      <c r="AKB165" s="253"/>
      <c r="AKC165" s="253"/>
      <c r="AKD165" s="253"/>
      <c r="AKE165" s="253"/>
      <c r="AKF165" s="253"/>
      <c r="AKG165" s="253"/>
      <c r="AKH165" s="253"/>
      <c r="AKI165" s="253"/>
      <c r="AKJ165" s="253"/>
      <c r="AKK165" s="253"/>
      <c r="AKL165" s="253"/>
      <c r="AKM165" s="253"/>
      <c r="AKN165" s="253"/>
      <c r="AKO165" s="253"/>
      <c r="AKP165" s="253"/>
      <c r="AKQ165" s="253"/>
      <c r="AKR165" s="253"/>
      <c r="AKS165" s="253"/>
      <c r="AKT165" s="253"/>
      <c r="AKU165" s="253"/>
      <c r="AKV165" s="253"/>
      <c r="AKW165" s="253"/>
      <c r="AKX165" s="253"/>
      <c r="AKY165" s="253"/>
      <c r="AKZ165" s="253"/>
      <c r="ALA165" s="253"/>
      <c r="ALB165" s="253"/>
      <c r="ALC165" s="253"/>
      <c r="ALD165" s="253"/>
      <c r="ALE165" s="253"/>
      <c r="ALF165" s="253"/>
      <c r="ALG165" s="253"/>
      <c r="ALH165" s="253"/>
      <c r="ALI165" s="253"/>
      <c r="ALJ165" s="253"/>
      <c r="ALK165" s="253"/>
      <c r="ALL165" s="253"/>
      <c r="ALM165" s="253"/>
      <c r="ALN165" s="253"/>
      <c r="ALO165" s="253"/>
      <c r="ALP165" s="253"/>
      <c r="ALQ165" s="253"/>
      <c r="ALR165" s="253"/>
      <c r="ALS165" s="253"/>
      <c r="ALT165" s="253"/>
      <c r="ALU165" s="253"/>
      <c r="ALV165" s="253"/>
      <c r="ALW165" s="253"/>
      <c r="ALX165" s="253"/>
      <c r="ALY165" s="253"/>
      <c r="ALZ165" s="253"/>
      <c r="AMA165" s="253"/>
      <c r="AMB165" s="253"/>
      <c r="AMC165" s="253"/>
      <c r="AMD165" s="253"/>
      <c r="AME165" s="253"/>
      <c r="AMF165" s="253"/>
      <c r="AMG165" s="253"/>
      <c r="AMH165" s="253"/>
      <c r="AMI165" s="253"/>
      <c r="AMJ165" s="253"/>
    </row>
    <row r="166" spans="2:1024" s="257" customFormat="1" ht="15" hidden="1" customHeight="1">
      <c r="B166" s="290"/>
      <c r="C166" s="290"/>
      <c r="D166" s="291"/>
      <c r="E166" s="252"/>
      <c r="F166" s="253"/>
      <c r="G166" s="253"/>
      <c r="H166" s="253"/>
      <c r="I166" s="253"/>
      <c r="J166" s="253"/>
      <c r="K166" s="253"/>
      <c r="L166" s="253"/>
      <c r="M166" s="253"/>
      <c r="N166" s="253"/>
      <c r="O166" s="253"/>
      <c r="P166" s="253"/>
      <c r="Q166" s="253"/>
      <c r="R166" s="253"/>
      <c r="S166" s="253"/>
      <c r="T166" s="253"/>
      <c r="U166" s="253"/>
      <c r="V166" s="253"/>
      <c r="W166" s="253"/>
      <c r="X166" s="253"/>
      <c r="Y166" s="253"/>
      <c r="Z166" s="253"/>
      <c r="AA166" s="253"/>
      <c r="AB166" s="253"/>
      <c r="AC166" s="253"/>
      <c r="AD166" s="253"/>
      <c r="AE166" s="253"/>
      <c r="AF166" s="253"/>
      <c r="AG166" s="253"/>
      <c r="AH166" s="253"/>
      <c r="AI166" s="253"/>
      <c r="AJ166" s="253"/>
      <c r="AK166" s="253"/>
      <c r="AL166" s="253"/>
      <c r="AM166" s="253"/>
      <c r="AN166" s="253"/>
      <c r="AO166" s="253"/>
      <c r="AP166" s="253"/>
      <c r="AQ166" s="253"/>
      <c r="AR166" s="253"/>
      <c r="AS166" s="253"/>
      <c r="AT166" s="253"/>
      <c r="AU166" s="253"/>
      <c r="AV166" s="253"/>
      <c r="AW166" s="253"/>
      <c r="AX166" s="253"/>
      <c r="AY166" s="253"/>
      <c r="AZ166" s="253"/>
      <c r="BA166" s="253"/>
      <c r="BB166" s="253"/>
      <c r="BC166" s="253"/>
      <c r="BD166" s="253"/>
      <c r="BE166" s="253"/>
      <c r="BF166" s="253"/>
      <c r="BG166" s="253"/>
      <c r="BH166" s="253"/>
      <c r="BI166" s="253"/>
      <c r="BJ166" s="253"/>
      <c r="BK166" s="253"/>
      <c r="BL166" s="253"/>
      <c r="BM166" s="253"/>
      <c r="BN166" s="253"/>
      <c r="BO166" s="253"/>
      <c r="BP166" s="253"/>
      <c r="BQ166" s="253"/>
      <c r="BR166" s="253"/>
      <c r="BS166" s="253"/>
      <c r="BT166" s="253"/>
      <c r="BU166" s="253"/>
      <c r="BV166" s="253"/>
      <c r="BW166" s="253"/>
      <c r="BX166" s="253"/>
      <c r="BY166" s="253"/>
      <c r="BZ166" s="253"/>
      <c r="CA166" s="253"/>
      <c r="CB166" s="253"/>
      <c r="CC166" s="253"/>
      <c r="CD166" s="253"/>
      <c r="CE166" s="253"/>
      <c r="CF166" s="253"/>
      <c r="CG166" s="253"/>
      <c r="CH166" s="253"/>
      <c r="CI166" s="253"/>
      <c r="CJ166" s="253"/>
      <c r="CK166" s="253"/>
      <c r="CL166" s="253"/>
      <c r="CM166" s="253"/>
      <c r="CN166" s="253"/>
      <c r="CO166" s="253"/>
      <c r="CP166" s="253"/>
      <c r="CQ166" s="253"/>
      <c r="CR166" s="253"/>
      <c r="CS166" s="253"/>
      <c r="CT166" s="253"/>
      <c r="CU166" s="253"/>
      <c r="CV166" s="253"/>
      <c r="CW166" s="253"/>
      <c r="CX166" s="253"/>
      <c r="CY166" s="253"/>
      <c r="CZ166" s="253"/>
      <c r="DA166" s="253"/>
      <c r="DB166" s="253"/>
      <c r="DC166" s="253"/>
      <c r="DD166" s="253"/>
      <c r="DE166" s="253"/>
      <c r="DF166" s="253"/>
      <c r="DG166" s="253"/>
      <c r="DH166" s="253"/>
      <c r="DI166" s="253"/>
      <c r="DJ166" s="253"/>
      <c r="DK166" s="253"/>
      <c r="DL166" s="253"/>
      <c r="DM166" s="253"/>
      <c r="DN166" s="253"/>
      <c r="DO166" s="253"/>
      <c r="DP166" s="253"/>
      <c r="DQ166" s="253"/>
      <c r="DR166" s="253"/>
      <c r="DS166" s="253"/>
      <c r="DT166" s="253"/>
      <c r="DU166" s="253"/>
      <c r="DV166" s="253"/>
      <c r="DW166" s="253"/>
      <c r="DX166" s="253"/>
      <c r="DY166" s="253"/>
      <c r="DZ166" s="253"/>
      <c r="EA166" s="253"/>
      <c r="EB166" s="253"/>
      <c r="EC166" s="253"/>
      <c r="ED166" s="253"/>
      <c r="EE166" s="253"/>
      <c r="EF166" s="253"/>
      <c r="EG166" s="253"/>
      <c r="EH166" s="253"/>
      <c r="EI166" s="253"/>
      <c r="EJ166" s="253"/>
      <c r="EK166" s="253"/>
      <c r="EL166" s="253"/>
      <c r="EM166" s="253"/>
      <c r="EN166" s="253"/>
      <c r="EO166" s="253"/>
      <c r="EP166" s="253"/>
      <c r="EQ166" s="253"/>
      <c r="ER166" s="253"/>
      <c r="ES166" s="253"/>
      <c r="ET166" s="253"/>
      <c r="EU166" s="253"/>
      <c r="EV166" s="253"/>
      <c r="EW166" s="253"/>
      <c r="EX166" s="253"/>
      <c r="EY166" s="253"/>
      <c r="EZ166" s="253"/>
      <c r="FA166" s="253"/>
      <c r="FB166" s="253"/>
      <c r="FC166" s="253"/>
      <c r="FD166" s="253"/>
      <c r="FE166" s="253"/>
      <c r="FF166" s="253"/>
      <c r="FG166" s="253"/>
      <c r="FH166" s="253"/>
      <c r="FI166" s="253"/>
      <c r="FJ166" s="253"/>
      <c r="FK166" s="253"/>
      <c r="FL166" s="253"/>
      <c r="FM166" s="253"/>
      <c r="FN166" s="253"/>
      <c r="FO166" s="253"/>
      <c r="FP166" s="253"/>
      <c r="FQ166" s="253"/>
      <c r="FR166" s="253"/>
      <c r="FS166" s="253"/>
      <c r="FT166" s="253"/>
      <c r="FU166" s="253"/>
      <c r="FV166" s="253"/>
      <c r="FW166" s="253"/>
      <c r="FX166" s="253"/>
      <c r="FY166" s="253"/>
      <c r="FZ166" s="253"/>
      <c r="GA166" s="253"/>
      <c r="GB166" s="253"/>
      <c r="GC166" s="253"/>
      <c r="GD166" s="253"/>
      <c r="GE166" s="253"/>
      <c r="GF166" s="253"/>
      <c r="GG166" s="253"/>
      <c r="GH166" s="253"/>
      <c r="GI166" s="253"/>
      <c r="GJ166" s="253"/>
      <c r="GK166" s="253"/>
      <c r="GL166" s="253"/>
      <c r="GM166" s="253"/>
      <c r="GN166" s="253"/>
      <c r="GO166" s="253"/>
      <c r="GP166" s="253"/>
      <c r="GQ166" s="253"/>
      <c r="GR166" s="253"/>
      <c r="GS166" s="253"/>
      <c r="GT166" s="253"/>
      <c r="GU166" s="253"/>
      <c r="GV166" s="253"/>
      <c r="GW166" s="253"/>
      <c r="GX166" s="253"/>
      <c r="GY166" s="253"/>
      <c r="GZ166" s="253"/>
      <c r="HA166" s="253"/>
      <c r="HB166" s="253"/>
      <c r="HC166" s="253"/>
      <c r="HD166" s="253"/>
      <c r="HE166" s="253"/>
      <c r="HF166" s="253"/>
      <c r="HG166" s="253"/>
      <c r="HH166" s="253"/>
      <c r="HI166" s="253"/>
      <c r="HJ166" s="253"/>
      <c r="HK166" s="253"/>
      <c r="HL166" s="253"/>
      <c r="HM166" s="253"/>
      <c r="HN166" s="253"/>
      <c r="HO166" s="253"/>
      <c r="HP166" s="253"/>
      <c r="HQ166" s="253"/>
      <c r="HR166" s="253"/>
      <c r="HS166" s="253"/>
      <c r="HT166" s="253"/>
      <c r="HU166" s="253"/>
      <c r="HV166" s="253"/>
      <c r="HW166" s="253"/>
      <c r="HX166" s="253"/>
      <c r="HY166" s="253"/>
      <c r="HZ166" s="253"/>
      <c r="IA166" s="253"/>
      <c r="IB166" s="253"/>
      <c r="IC166" s="253"/>
      <c r="ID166" s="253"/>
      <c r="IE166" s="253"/>
      <c r="IF166" s="253"/>
      <c r="IG166" s="253"/>
      <c r="IH166" s="253"/>
      <c r="II166" s="253"/>
      <c r="IJ166" s="253"/>
      <c r="IK166" s="253"/>
      <c r="IL166" s="253"/>
      <c r="IM166" s="253"/>
      <c r="IN166" s="253"/>
      <c r="IO166" s="253"/>
      <c r="IP166" s="253"/>
      <c r="IQ166" s="253"/>
      <c r="IR166" s="253"/>
      <c r="IS166" s="253"/>
      <c r="IT166" s="253"/>
      <c r="IU166" s="253"/>
      <c r="IV166" s="253"/>
      <c r="IW166" s="253"/>
      <c r="IX166" s="253"/>
      <c r="IY166" s="253"/>
      <c r="IZ166" s="253"/>
      <c r="JA166" s="253"/>
      <c r="JB166" s="253"/>
      <c r="JC166" s="253"/>
      <c r="JD166" s="253"/>
      <c r="JE166" s="253"/>
      <c r="JF166" s="253"/>
      <c r="JG166" s="253"/>
      <c r="JH166" s="253"/>
      <c r="JI166" s="253"/>
      <c r="JJ166" s="253"/>
      <c r="JK166" s="253"/>
      <c r="JL166" s="253"/>
      <c r="JM166" s="253"/>
      <c r="JN166" s="253"/>
      <c r="JO166" s="253"/>
      <c r="JP166" s="253"/>
      <c r="JQ166" s="253"/>
      <c r="JR166" s="253"/>
      <c r="JS166" s="253"/>
      <c r="JT166" s="253"/>
      <c r="JU166" s="253"/>
      <c r="JV166" s="253"/>
      <c r="JW166" s="253"/>
      <c r="JX166" s="253"/>
      <c r="JY166" s="253"/>
      <c r="JZ166" s="253"/>
      <c r="KA166" s="253"/>
      <c r="KB166" s="253"/>
      <c r="KC166" s="253"/>
      <c r="KD166" s="253"/>
      <c r="KE166" s="253"/>
      <c r="KF166" s="253"/>
      <c r="KG166" s="253"/>
      <c r="KH166" s="253"/>
      <c r="KI166" s="253"/>
      <c r="KJ166" s="253"/>
      <c r="KK166" s="253"/>
      <c r="KL166" s="253"/>
      <c r="KM166" s="253"/>
      <c r="KN166" s="253"/>
      <c r="KO166" s="253"/>
      <c r="KP166" s="253"/>
      <c r="KQ166" s="253"/>
      <c r="KR166" s="253"/>
      <c r="KS166" s="253"/>
      <c r="KT166" s="253"/>
      <c r="KU166" s="253"/>
      <c r="KV166" s="253"/>
      <c r="KW166" s="253"/>
      <c r="KX166" s="253"/>
      <c r="KY166" s="253"/>
      <c r="KZ166" s="253"/>
      <c r="LA166" s="253"/>
      <c r="LB166" s="253"/>
      <c r="LC166" s="253"/>
      <c r="LD166" s="253"/>
      <c r="LE166" s="253"/>
      <c r="LF166" s="253"/>
      <c r="LG166" s="253"/>
      <c r="LH166" s="253"/>
      <c r="LI166" s="253"/>
      <c r="LJ166" s="253"/>
      <c r="LK166" s="253"/>
      <c r="LL166" s="253"/>
      <c r="LM166" s="253"/>
      <c r="LN166" s="253"/>
      <c r="LO166" s="253"/>
      <c r="LP166" s="253"/>
      <c r="LQ166" s="253"/>
      <c r="LR166" s="253"/>
      <c r="LS166" s="253"/>
      <c r="LT166" s="253"/>
      <c r="LU166" s="253"/>
      <c r="LV166" s="253"/>
      <c r="LW166" s="253"/>
      <c r="LX166" s="253"/>
      <c r="LY166" s="253"/>
      <c r="LZ166" s="253"/>
      <c r="MA166" s="253"/>
      <c r="MB166" s="253"/>
      <c r="MC166" s="253"/>
      <c r="MD166" s="253"/>
      <c r="ME166" s="253"/>
      <c r="MF166" s="253"/>
      <c r="MG166" s="253"/>
      <c r="MH166" s="253"/>
      <c r="MI166" s="253"/>
      <c r="MJ166" s="253"/>
      <c r="MK166" s="253"/>
      <c r="ML166" s="253"/>
      <c r="MM166" s="253"/>
      <c r="MN166" s="253"/>
      <c r="MO166" s="253"/>
      <c r="MP166" s="253"/>
      <c r="MQ166" s="253"/>
      <c r="MR166" s="253"/>
      <c r="MS166" s="253"/>
      <c r="MT166" s="253"/>
      <c r="MU166" s="253"/>
      <c r="MV166" s="253"/>
      <c r="MW166" s="253"/>
      <c r="MX166" s="253"/>
      <c r="MY166" s="253"/>
      <c r="MZ166" s="253"/>
      <c r="NA166" s="253"/>
      <c r="NB166" s="253"/>
      <c r="NC166" s="253"/>
      <c r="ND166" s="253"/>
      <c r="NE166" s="253"/>
      <c r="NF166" s="253"/>
      <c r="NG166" s="253"/>
      <c r="NH166" s="253"/>
      <c r="NI166" s="253"/>
      <c r="NJ166" s="253"/>
      <c r="NK166" s="253"/>
      <c r="NL166" s="253"/>
      <c r="NM166" s="253"/>
      <c r="NN166" s="253"/>
      <c r="NO166" s="253"/>
      <c r="NP166" s="253"/>
      <c r="NQ166" s="253"/>
      <c r="NR166" s="253"/>
      <c r="NS166" s="253"/>
      <c r="NT166" s="253"/>
      <c r="NU166" s="253"/>
      <c r="NV166" s="253"/>
      <c r="NW166" s="253"/>
      <c r="NX166" s="253"/>
      <c r="NY166" s="253"/>
      <c r="NZ166" s="253"/>
      <c r="OA166" s="253"/>
      <c r="OB166" s="253"/>
      <c r="OC166" s="253"/>
      <c r="OD166" s="253"/>
      <c r="OE166" s="253"/>
      <c r="OF166" s="253"/>
      <c r="OG166" s="253"/>
      <c r="OH166" s="253"/>
      <c r="OI166" s="253"/>
      <c r="OJ166" s="253"/>
      <c r="OK166" s="253"/>
      <c r="OL166" s="253"/>
      <c r="OM166" s="253"/>
      <c r="ON166" s="253"/>
      <c r="OO166" s="253"/>
      <c r="OP166" s="253"/>
      <c r="OQ166" s="253"/>
      <c r="OR166" s="253"/>
      <c r="OS166" s="253"/>
      <c r="OT166" s="253"/>
      <c r="OU166" s="253"/>
      <c r="OV166" s="253"/>
      <c r="OW166" s="253"/>
      <c r="OX166" s="253"/>
      <c r="OY166" s="253"/>
      <c r="OZ166" s="253"/>
      <c r="PA166" s="253"/>
      <c r="PB166" s="253"/>
      <c r="PC166" s="253"/>
      <c r="PD166" s="253"/>
      <c r="PE166" s="253"/>
      <c r="PF166" s="253"/>
      <c r="PG166" s="253"/>
      <c r="PH166" s="253"/>
      <c r="PI166" s="253"/>
      <c r="PJ166" s="253"/>
      <c r="PK166" s="253"/>
      <c r="PL166" s="253"/>
      <c r="PM166" s="253"/>
      <c r="PN166" s="253"/>
      <c r="PO166" s="253"/>
      <c r="PP166" s="253"/>
      <c r="PQ166" s="253"/>
      <c r="PR166" s="253"/>
      <c r="PS166" s="253"/>
      <c r="PT166" s="253"/>
      <c r="PU166" s="253"/>
      <c r="PV166" s="253"/>
      <c r="PW166" s="253"/>
      <c r="PX166" s="253"/>
      <c r="PY166" s="253"/>
      <c r="PZ166" s="253"/>
      <c r="QA166" s="253"/>
      <c r="QB166" s="253"/>
      <c r="QC166" s="253"/>
      <c r="QD166" s="253"/>
      <c r="QE166" s="253"/>
      <c r="QF166" s="253"/>
      <c r="QG166" s="253"/>
      <c r="QH166" s="253"/>
      <c r="QI166" s="253"/>
      <c r="QJ166" s="253"/>
      <c r="QK166" s="253"/>
      <c r="QL166" s="253"/>
      <c r="QM166" s="253"/>
      <c r="QN166" s="253"/>
      <c r="QO166" s="253"/>
      <c r="QP166" s="253"/>
      <c r="QQ166" s="253"/>
      <c r="QR166" s="253"/>
      <c r="QS166" s="253"/>
      <c r="QT166" s="253"/>
      <c r="QU166" s="253"/>
      <c r="QV166" s="253"/>
      <c r="QW166" s="253"/>
      <c r="QX166" s="253"/>
      <c r="QY166" s="253"/>
      <c r="QZ166" s="253"/>
      <c r="RA166" s="253"/>
      <c r="RB166" s="253"/>
      <c r="RC166" s="253"/>
      <c r="RD166" s="253"/>
      <c r="RE166" s="253"/>
      <c r="RF166" s="253"/>
      <c r="RG166" s="253"/>
      <c r="RH166" s="253"/>
      <c r="RI166" s="253"/>
      <c r="RJ166" s="253"/>
      <c r="RK166" s="253"/>
      <c r="RL166" s="253"/>
      <c r="RM166" s="253"/>
      <c r="RN166" s="253"/>
      <c r="RO166" s="253"/>
      <c r="RP166" s="253"/>
      <c r="RQ166" s="253"/>
      <c r="RR166" s="253"/>
      <c r="RS166" s="253"/>
      <c r="RT166" s="253"/>
      <c r="RU166" s="253"/>
      <c r="RV166" s="253"/>
      <c r="RW166" s="253"/>
      <c r="RX166" s="253"/>
      <c r="RY166" s="253"/>
      <c r="RZ166" s="253"/>
      <c r="SA166" s="253"/>
      <c r="SB166" s="253"/>
      <c r="SC166" s="253"/>
      <c r="SD166" s="253"/>
      <c r="SE166" s="253"/>
      <c r="SF166" s="253"/>
      <c r="SG166" s="253"/>
      <c r="SH166" s="253"/>
      <c r="SI166" s="253"/>
      <c r="SJ166" s="253"/>
      <c r="SK166" s="253"/>
      <c r="SL166" s="253"/>
      <c r="SM166" s="253"/>
      <c r="SN166" s="253"/>
      <c r="SO166" s="253"/>
      <c r="SP166" s="253"/>
      <c r="SQ166" s="253"/>
      <c r="SR166" s="253"/>
      <c r="SS166" s="253"/>
      <c r="ST166" s="253"/>
      <c r="SU166" s="253"/>
      <c r="SV166" s="253"/>
      <c r="SW166" s="253"/>
      <c r="SX166" s="253"/>
      <c r="SY166" s="253"/>
      <c r="SZ166" s="253"/>
      <c r="TA166" s="253"/>
      <c r="TB166" s="253"/>
      <c r="TC166" s="253"/>
      <c r="TD166" s="253"/>
      <c r="TE166" s="253"/>
      <c r="TF166" s="253"/>
      <c r="TG166" s="253"/>
      <c r="TH166" s="253"/>
      <c r="TI166" s="253"/>
      <c r="TJ166" s="253"/>
      <c r="TK166" s="253"/>
      <c r="TL166" s="253"/>
      <c r="TM166" s="253"/>
      <c r="TN166" s="253"/>
      <c r="TO166" s="253"/>
      <c r="TP166" s="253"/>
      <c r="TQ166" s="253"/>
      <c r="TR166" s="253"/>
      <c r="TS166" s="253"/>
      <c r="TT166" s="253"/>
      <c r="TU166" s="253"/>
      <c r="TV166" s="253"/>
      <c r="TW166" s="253"/>
      <c r="TX166" s="253"/>
      <c r="TY166" s="253"/>
      <c r="TZ166" s="253"/>
      <c r="UA166" s="253"/>
      <c r="UB166" s="253"/>
      <c r="UC166" s="253"/>
      <c r="UD166" s="253"/>
      <c r="UE166" s="253"/>
      <c r="UF166" s="253"/>
      <c r="UG166" s="253"/>
      <c r="UH166" s="253"/>
      <c r="UI166" s="253"/>
      <c r="UJ166" s="253"/>
      <c r="UK166" s="253"/>
      <c r="UL166" s="253"/>
      <c r="UM166" s="253"/>
      <c r="UN166" s="253"/>
      <c r="UO166" s="253"/>
      <c r="UP166" s="253"/>
      <c r="UQ166" s="253"/>
      <c r="UR166" s="253"/>
      <c r="US166" s="253"/>
      <c r="UT166" s="253"/>
      <c r="UU166" s="253"/>
      <c r="UV166" s="253"/>
      <c r="UW166" s="253"/>
      <c r="UX166" s="253"/>
      <c r="UY166" s="253"/>
      <c r="UZ166" s="253"/>
      <c r="VA166" s="253"/>
      <c r="VB166" s="253"/>
      <c r="VC166" s="253"/>
      <c r="VD166" s="253"/>
      <c r="VE166" s="253"/>
      <c r="VF166" s="253"/>
      <c r="VG166" s="253"/>
      <c r="VH166" s="253"/>
      <c r="VI166" s="253"/>
      <c r="VJ166" s="253"/>
      <c r="VK166" s="253"/>
      <c r="VL166" s="253"/>
      <c r="VM166" s="253"/>
      <c r="VN166" s="253"/>
      <c r="VO166" s="253"/>
      <c r="VP166" s="253"/>
      <c r="VQ166" s="253"/>
      <c r="VR166" s="253"/>
      <c r="VS166" s="253"/>
      <c r="VT166" s="253"/>
      <c r="VU166" s="253"/>
      <c r="VV166" s="253"/>
      <c r="VW166" s="253"/>
      <c r="VX166" s="253"/>
      <c r="VY166" s="253"/>
      <c r="VZ166" s="253"/>
      <c r="WA166" s="253"/>
      <c r="WB166" s="253"/>
      <c r="WC166" s="253"/>
      <c r="WD166" s="253"/>
      <c r="WE166" s="253"/>
      <c r="WF166" s="253"/>
      <c r="WG166" s="253"/>
      <c r="WH166" s="253"/>
      <c r="WI166" s="253"/>
      <c r="WJ166" s="253"/>
      <c r="WK166" s="253"/>
      <c r="WL166" s="253"/>
      <c r="WM166" s="253"/>
      <c r="WN166" s="253"/>
      <c r="WO166" s="253"/>
      <c r="WP166" s="253"/>
      <c r="WQ166" s="253"/>
      <c r="WR166" s="253"/>
      <c r="WS166" s="253"/>
      <c r="WT166" s="253"/>
      <c r="WU166" s="253"/>
      <c r="WV166" s="253"/>
      <c r="WW166" s="253"/>
      <c r="WX166" s="253"/>
      <c r="WY166" s="253"/>
      <c r="WZ166" s="253"/>
      <c r="XA166" s="253"/>
      <c r="XB166" s="253"/>
      <c r="XC166" s="253"/>
      <c r="XD166" s="253"/>
      <c r="XE166" s="253"/>
      <c r="XF166" s="253"/>
      <c r="XG166" s="253"/>
      <c r="XH166" s="253"/>
      <c r="XI166" s="253"/>
      <c r="XJ166" s="253"/>
      <c r="XK166" s="253"/>
      <c r="XL166" s="253"/>
      <c r="XM166" s="253"/>
      <c r="XN166" s="253"/>
      <c r="XO166" s="253"/>
      <c r="XP166" s="253"/>
      <c r="XQ166" s="253"/>
      <c r="XR166" s="253"/>
      <c r="XS166" s="253"/>
      <c r="XT166" s="253"/>
      <c r="XU166" s="253"/>
      <c r="XV166" s="253"/>
      <c r="XW166" s="253"/>
      <c r="XX166" s="253"/>
      <c r="XY166" s="253"/>
      <c r="XZ166" s="253"/>
      <c r="YA166" s="253"/>
      <c r="YB166" s="253"/>
      <c r="YC166" s="253"/>
      <c r="YD166" s="253"/>
      <c r="YE166" s="253"/>
      <c r="YF166" s="253"/>
      <c r="YG166" s="253"/>
      <c r="YH166" s="253"/>
      <c r="YI166" s="253"/>
      <c r="YJ166" s="253"/>
      <c r="YK166" s="253"/>
      <c r="YL166" s="253"/>
      <c r="YM166" s="253"/>
      <c r="YN166" s="253"/>
      <c r="YO166" s="253"/>
      <c r="YP166" s="253"/>
      <c r="YQ166" s="253"/>
      <c r="YR166" s="253"/>
      <c r="YS166" s="253"/>
      <c r="YT166" s="253"/>
      <c r="YU166" s="253"/>
      <c r="YV166" s="253"/>
      <c r="YW166" s="253"/>
      <c r="YX166" s="253"/>
      <c r="YY166" s="253"/>
      <c r="YZ166" s="253"/>
      <c r="ZA166" s="253"/>
      <c r="ZB166" s="253"/>
      <c r="ZC166" s="253"/>
      <c r="ZD166" s="253"/>
      <c r="ZE166" s="253"/>
      <c r="ZF166" s="253"/>
      <c r="ZG166" s="253"/>
      <c r="ZH166" s="253"/>
      <c r="ZI166" s="253"/>
      <c r="ZJ166" s="253"/>
      <c r="ZK166" s="253"/>
      <c r="ZL166" s="253"/>
      <c r="ZM166" s="253"/>
      <c r="ZN166" s="253"/>
      <c r="ZO166" s="253"/>
      <c r="ZP166" s="253"/>
      <c r="ZQ166" s="253"/>
      <c r="ZR166" s="253"/>
      <c r="ZS166" s="253"/>
      <c r="ZT166" s="253"/>
      <c r="ZU166" s="253"/>
      <c r="ZV166" s="253"/>
      <c r="ZW166" s="253"/>
      <c r="ZX166" s="253"/>
      <c r="ZY166" s="253"/>
      <c r="ZZ166" s="253"/>
      <c r="AAA166" s="253"/>
      <c r="AAB166" s="253"/>
      <c r="AAC166" s="253"/>
      <c r="AAD166" s="253"/>
      <c r="AAE166" s="253"/>
      <c r="AAF166" s="253"/>
      <c r="AAG166" s="253"/>
      <c r="AAH166" s="253"/>
      <c r="AAI166" s="253"/>
      <c r="AAJ166" s="253"/>
      <c r="AAK166" s="253"/>
      <c r="AAL166" s="253"/>
      <c r="AAM166" s="253"/>
      <c r="AAN166" s="253"/>
      <c r="AAO166" s="253"/>
      <c r="AAP166" s="253"/>
      <c r="AAQ166" s="253"/>
      <c r="AAR166" s="253"/>
      <c r="AAS166" s="253"/>
      <c r="AAT166" s="253"/>
      <c r="AAU166" s="253"/>
      <c r="AAV166" s="253"/>
      <c r="AAW166" s="253"/>
      <c r="AAX166" s="253"/>
      <c r="AAY166" s="253"/>
      <c r="AAZ166" s="253"/>
      <c r="ABA166" s="253"/>
      <c r="ABB166" s="253"/>
      <c r="ABC166" s="253"/>
      <c r="ABD166" s="253"/>
      <c r="ABE166" s="253"/>
      <c r="ABF166" s="253"/>
      <c r="ABG166" s="253"/>
      <c r="ABH166" s="253"/>
      <c r="ABI166" s="253"/>
      <c r="ABJ166" s="253"/>
      <c r="ABK166" s="253"/>
      <c r="ABL166" s="253"/>
      <c r="ABM166" s="253"/>
      <c r="ABN166" s="253"/>
      <c r="ABO166" s="253"/>
      <c r="ABP166" s="253"/>
      <c r="ABQ166" s="253"/>
      <c r="ABR166" s="253"/>
      <c r="ABS166" s="253"/>
      <c r="ABT166" s="253"/>
      <c r="ABU166" s="253"/>
      <c r="ABV166" s="253"/>
      <c r="ABW166" s="253"/>
      <c r="ABX166" s="253"/>
      <c r="ABY166" s="253"/>
      <c r="ABZ166" s="253"/>
      <c r="ACA166" s="253"/>
      <c r="ACB166" s="253"/>
      <c r="ACC166" s="253"/>
      <c r="ACD166" s="253"/>
      <c r="ACE166" s="253"/>
      <c r="ACF166" s="253"/>
      <c r="ACG166" s="253"/>
      <c r="ACH166" s="253"/>
      <c r="ACI166" s="253"/>
      <c r="ACJ166" s="253"/>
      <c r="ACK166" s="253"/>
      <c r="ACL166" s="253"/>
      <c r="ACM166" s="253"/>
      <c r="ACN166" s="253"/>
      <c r="ACO166" s="253"/>
      <c r="ACP166" s="253"/>
      <c r="ACQ166" s="253"/>
      <c r="ACR166" s="253"/>
      <c r="ACS166" s="253"/>
      <c r="ACT166" s="253"/>
      <c r="ACU166" s="253"/>
      <c r="ACV166" s="253"/>
      <c r="ACW166" s="253"/>
      <c r="ACX166" s="253"/>
      <c r="ACY166" s="253"/>
      <c r="ACZ166" s="253"/>
      <c r="ADA166" s="253"/>
      <c r="ADB166" s="253"/>
      <c r="ADC166" s="253"/>
      <c r="ADD166" s="253"/>
      <c r="ADE166" s="253"/>
      <c r="ADF166" s="253"/>
      <c r="ADG166" s="253"/>
      <c r="ADH166" s="253"/>
      <c r="ADI166" s="253"/>
      <c r="ADJ166" s="253"/>
      <c r="ADK166" s="253"/>
      <c r="ADL166" s="253"/>
      <c r="ADM166" s="253"/>
      <c r="ADN166" s="253"/>
      <c r="ADO166" s="253"/>
      <c r="ADP166" s="253"/>
      <c r="ADQ166" s="253"/>
      <c r="ADR166" s="253"/>
      <c r="ADS166" s="253"/>
      <c r="ADT166" s="253"/>
      <c r="ADU166" s="253"/>
      <c r="ADV166" s="253"/>
      <c r="ADW166" s="253"/>
      <c r="ADX166" s="253"/>
      <c r="ADY166" s="253"/>
      <c r="ADZ166" s="253"/>
      <c r="AEA166" s="253"/>
      <c r="AEB166" s="253"/>
      <c r="AEC166" s="253"/>
      <c r="AED166" s="253"/>
      <c r="AEE166" s="253"/>
      <c r="AEF166" s="253"/>
      <c r="AEG166" s="253"/>
      <c r="AEH166" s="253"/>
      <c r="AEI166" s="253"/>
      <c r="AEJ166" s="253"/>
      <c r="AEK166" s="253"/>
      <c r="AEL166" s="253"/>
      <c r="AEM166" s="253"/>
      <c r="AEN166" s="253"/>
      <c r="AEO166" s="253"/>
      <c r="AEP166" s="253"/>
      <c r="AEQ166" s="253"/>
      <c r="AER166" s="253"/>
      <c r="AES166" s="253"/>
      <c r="AET166" s="253"/>
      <c r="AEU166" s="253"/>
      <c r="AEV166" s="253"/>
      <c r="AEW166" s="253"/>
      <c r="AEX166" s="253"/>
      <c r="AEY166" s="253"/>
      <c r="AEZ166" s="253"/>
      <c r="AFA166" s="253"/>
      <c r="AFB166" s="253"/>
      <c r="AFC166" s="253"/>
      <c r="AFD166" s="253"/>
      <c r="AFE166" s="253"/>
      <c r="AFF166" s="253"/>
      <c r="AFG166" s="253"/>
      <c r="AFH166" s="253"/>
      <c r="AFI166" s="253"/>
      <c r="AFJ166" s="253"/>
      <c r="AFK166" s="253"/>
      <c r="AFL166" s="253"/>
      <c r="AFM166" s="253"/>
      <c r="AFN166" s="253"/>
      <c r="AFO166" s="253"/>
      <c r="AFP166" s="253"/>
      <c r="AFQ166" s="253"/>
      <c r="AFR166" s="253"/>
      <c r="AFS166" s="253"/>
      <c r="AFT166" s="253"/>
      <c r="AFU166" s="253"/>
      <c r="AFV166" s="253"/>
      <c r="AFW166" s="253"/>
      <c r="AFX166" s="253"/>
      <c r="AFY166" s="253"/>
      <c r="AFZ166" s="253"/>
      <c r="AGA166" s="253"/>
      <c r="AGB166" s="253"/>
      <c r="AGC166" s="253"/>
      <c r="AGD166" s="253"/>
      <c r="AGE166" s="253"/>
      <c r="AGF166" s="253"/>
      <c r="AGG166" s="253"/>
      <c r="AGH166" s="253"/>
      <c r="AGI166" s="253"/>
      <c r="AGJ166" s="253"/>
      <c r="AGK166" s="253"/>
      <c r="AGL166" s="253"/>
      <c r="AGM166" s="253"/>
      <c r="AGN166" s="253"/>
      <c r="AGO166" s="253"/>
      <c r="AGP166" s="253"/>
      <c r="AGQ166" s="253"/>
      <c r="AGR166" s="253"/>
      <c r="AGS166" s="253"/>
      <c r="AGT166" s="253"/>
      <c r="AGU166" s="253"/>
      <c r="AGV166" s="253"/>
      <c r="AGW166" s="253"/>
      <c r="AGX166" s="253"/>
      <c r="AGY166" s="253"/>
      <c r="AGZ166" s="253"/>
      <c r="AHA166" s="253"/>
      <c r="AHB166" s="253"/>
      <c r="AHC166" s="253"/>
      <c r="AHD166" s="253"/>
      <c r="AHE166" s="253"/>
      <c r="AHF166" s="253"/>
      <c r="AHG166" s="253"/>
      <c r="AHH166" s="253"/>
      <c r="AHI166" s="253"/>
      <c r="AHJ166" s="253"/>
      <c r="AHK166" s="253"/>
      <c r="AHL166" s="253"/>
      <c r="AHM166" s="253"/>
      <c r="AHN166" s="253"/>
      <c r="AHO166" s="253"/>
      <c r="AHP166" s="253"/>
      <c r="AHQ166" s="253"/>
      <c r="AHR166" s="253"/>
      <c r="AHS166" s="253"/>
      <c r="AHT166" s="253"/>
      <c r="AHU166" s="253"/>
      <c r="AHV166" s="253"/>
      <c r="AHW166" s="253"/>
      <c r="AHX166" s="253"/>
      <c r="AHY166" s="253"/>
      <c r="AHZ166" s="253"/>
      <c r="AIA166" s="253"/>
      <c r="AIB166" s="253"/>
      <c r="AIC166" s="253"/>
      <c r="AID166" s="253"/>
      <c r="AIE166" s="253"/>
      <c r="AIF166" s="253"/>
      <c r="AIG166" s="253"/>
      <c r="AIH166" s="253"/>
      <c r="AII166" s="253"/>
      <c r="AIJ166" s="253"/>
      <c r="AIK166" s="253"/>
      <c r="AIL166" s="253"/>
      <c r="AIM166" s="253"/>
      <c r="AIN166" s="253"/>
      <c r="AIO166" s="253"/>
      <c r="AIP166" s="253"/>
      <c r="AIQ166" s="253"/>
      <c r="AIR166" s="253"/>
      <c r="AIS166" s="253"/>
      <c r="AIT166" s="253"/>
      <c r="AIU166" s="253"/>
      <c r="AIV166" s="253"/>
      <c r="AIW166" s="253"/>
      <c r="AIX166" s="253"/>
      <c r="AIY166" s="253"/>
      <c r="AIZ166" s="253"/>
      <c r="AJA166" s="253"/>
      <c r="AJB166" s="253"/>
      <c r="AJC166" s="253"/>
      <c r="AJD166" s="253"/>
      <c r="AJE166" s="253"/>
      <c r="AJF166" s="253"/>
      <c r="AJG166" s="253"/>
      <c r="AJH166" s="253"/>
      <c r="AJI166" s="253"/>
      <c r="AJJ166" s="253"/>
      <c r="AJK166" s="253"/>
      <c r="AJL166" s="253"/>
      <c r="AJM166" s="253"/>
      <c r="AJN166" s="253"/>
      <c r="AJO166" s="253"/>
      <c r="AJP166" s="253"/>
      <c r="AJQ166" s="253"/>
      <c r="AJR166" s="253"/>
      <c r="AJS166" s="253"/>
      <c r="AJT166" s="253"/>
      <c r="AJU166" s="253"/>
      <c r="AJV166" s="253"/>
      <c r="AJW166" s="253"/>
      <c r="AJX166" s="253"/>
      <c r="AJY166" s="253"/>
      <c r="AJZ166" s="253"/>
      <c r="AKA166" s="253"/>
      <c r="AKB166" s="253"/>
      <c r="AKC166" s="253"/>
      <c r="AKD166" s="253"/>
      <c r="AKE166" s="253"/>
      <c r="AKF166" s="253"/>
      <c r="AKG166" s="253"/>
      <c r="AKH166" s="253"/>
      <c r="AKI166" s="253"/>
      <c r="AKJ166" s="253"/>
      <c r="AKK166" s="253"/>
      <c r="AKL166" s="253"/>
      <c r="AKM166" s="253"/>
      <c r="AKN166" s="253"/>
      <c r="AKO166" s="253"/>
      <c r="AKP166" s="253"/>
      <c r="AKQ166" s="253"/>
      <c r="AKR166" s="253"/>
      <c r="AKS166" s="253"/>
      <c r="AKT166" s="253"/>
      <c r="AKU166" s="253"/>
      <c r="AKV166" s="253"/>
      <c r="AKW166" s="253"/>
      <c r="AKX166" s="253"/>
      <c r="AKY166" s="253"/>
      <c r="AKZ166" s="253"/>
      <c r="ALA166" s="253"/>
      <c r="ALB166" s="253"/>
      <c r="ALC166" s="253"/>
      <c r="ALD166" s="253"/>
      <c r="ALE166" s="253"/>
      <c r="ALF166" s="253"/>
      <c r="ALG166" s="253"/>
      <c r="ALH166" s="253"/>
      <c r="ALI166" s="253"/>
      <c r="ALJ166" s="253"/>
      <c r="ALK166" s="253"/>
      <c r="ALL166" s="253"/>
      <c r="ALM166" s="253"/>
      <c r="ALN166" s="253"/>
      <c r="ALO166" s="253"/>
      <c r="ALP166" s="253"/>
      <c r="ALQ166" s="253"/>
      <c r="ALR166" s="253"/>
      <c r="ALS166" s="253"/>
      <c r="ALT166" s="253"/>
      <c r="ALU166" s="253"/>
      <c r="ALV166" s="253"/>
      <c r="ALW166" s="253"/>
      <c r="ALX166" s="253"/>
      <c r="ALY166" s="253"/>
      <c r="ALZ166" s="253"/>
      <c r="AMA166" s="253"/>
      <c r="AMB166" s="253"/>
      <c r="AMC166" s="253"/>
      <c r="AMD166" s="253"/>
      <c r="AME166" s="253"/>
      <c r="AMF166" s="253"/>
      <c r="AMG166" s="253"/>
      <c r="AMH166" s="253"/>
      <c r="AMI166" s="253"/>
      <c r="AMJ166" s="253"/>
    </row>
    <row r="167" spans="2:1024" s="257" customFormat="1" ht="15" hidden="1" customHeight="1">
      <c r="B167" s="290"/>
      <c r="C167" s="290"/>
      <c r="D167" s="291"/>
      <c r="E167" s="252"/>
      <c r="F167" s="253"/>
      <c r="G167" s="253"/>
      <c r="H167" s="253"/>
      <c r="I167" s="253"/>
      <c r="J167" s="253"/>
      <c r="K167" s="253"/>
      <c r="L167" s="253"/>
      <c r="M167" s="253"/>
      <c r="N167" s="253"/>
      <c r="O167" s="253"/>
      <c r="P167" s="253"/>
      <c r="Q167" s="253"/>
      <c r="R167" s="253"/>
      <c r="S167" s="253"/>
      <c r="T167" s="253"/>
      <c r="U167" s="253"/>
      <c r="V167" s="253"/>
      <c r="W167" s="253"/>
      <c r="X167" s="253"/>
      <c r="Y167" s="253"/>
      <c r="Z167" s="253"/>
      <c r="AA167" s="253"/>
      <c r="AB167" s="253"/>
      <c r="AC167" s="253"/>
      <c r="AD167" s="253"/>
      <c r="AE167" s="253"/>
      <c r="AF167" s="253"/>
      <c r="AG167" s="253"/>
      <c r="AH167" s="253"/>
      <c r="AI167" s="253"/>
      <c r="AJ167" s="253"/>
      <c r="AK167" s="253"/>
      <c r="AL167" s="253"/>
      <c r="AM167" s="253"/>
      <c r="AN167" s="253"/>
      <c r="AO167" s="253"/>
      <c r="AP167" s="253"/>
      <c r="AQ167" s="253"/>
      <c r="AR167" s="253"/>
      <c r="AS167" s="253"/>
      <c r="AT167" s="253"/>
      <c r="AU167" s="253"/>
      <c r="AV167" s="253"/>
      <c r="AW167" s="253"/>
      <c r="AX167" s="253"/>
      <c r="AY167" s="253"/>
      <c r="AZ167" s="253"/>
      <c r="BA167" s="253"/>
      <c r="BB167" s="253"/>
      <c r="BC167" s="253"/>
      <c r="BD167" s="253"/>
      <c r="BE167" s="253"/>
      <c r="BF167" s="253"/>
      <c r="BG167" s="253"/>
      <c r="BH167" s="253"/>
      <c r="BI167" s="253"/>
      <c r="BJ167" s="253"/>
      <c r="BK167" s="253"/>
      <c r="BL167" s="253"/>
      <c r="BM167" s="253"/>
      <c r="BN167" s="253"/>
      <c r="BO167" s="253"/>
      <c r="BP167" s="253"/>
      <c r="BQ167" s="253"/>
      <c r="BR167" s="253"/>
      <c r="BS167" s="253"/>
      <c r="BT167" s="253"/>
      <c r="BU167" s="253"/>
      <c r="BV167" s="253"/>
      <c r="BW167" s="253"/>
      <c r="BX167" s="253"/>
      <c r="BY167" s="253"/>
      <c r="BZ167" s="253"/>
      <c r="CA167" s="253"/>
      <c r="CB167" s="253"/>
      <c r="CC167" s="253"/>
      <c r="CD167" s="253"/>
      <c r="CE167" s="253"/>
      <c r="CF167" s="253"/>
      <c r="CG167" s="253"/>
      <c r="CH167" s="253"/>
      <c r="CI167" s="253"/>
      <c r="CJ167" s="253"/>
      <c r="CK167" s="253"/>
      <c r="CL167" s="253"/>
      <c r="CM167" s="253"/>
      <c r="CN167" s="253"/>
      <c r="CO167" s="253"/>
      <c r="CP167" s="253"/>
      <c r="CQ167" s="253"/>
      <c r="CR167" s="253"/>
      <c r="CS167" s="253"/>
      <c r="CT167" s="253"/>
      <c r="CU167" s="253"/>
      <c r="CV167" s="253"/>
      <c r="CW167" s="253"/>
      <c r="CX167" s="253"/>
      <c r="CY167" s="253"/>
      <c r="CZ167" s="253"/>
      <c r="DA167" s="253"/>
      <c r="DB167" s="253"/>
      <c r="DC167" s="253"/>
      <c r="DD167" s="253"/>
      <c r="DE167" s="253"/>
      <c r="DF167" s="253"/>
      <c r="DG167" s="253"/>
      <c r="DH167" s="253"/>
      <c r="DI167" s="253"/>
      <c r="DJ167" s="253"/>
      <c r="DK167" s="253"/>
      <c r="DL167" s="253"/>
      <c r="DM167" s="253"/>
      <c r="DN167" s="253"/>
      <c r="DO167" s="253"/>
      <c r="DP167" s="253"/>
      <c r="DQ167" s="253"/>
      <c r="DR167" s="253"/>
      <c r="DS167" s="253"/>
      <c r="DT167" s="253"/>
      <c r="DU167" s="253"/>
      <c r="DV167" s="253"/>
      <c r="DW167" s="253"/>
      <c r="DX167" s="253"/>
      <c r="DY167" s="253"/>
      <c r="DZ167" s="253"/>
      <c r="EA167" s="253"/>
      <c r="EB167" s="253"/>
      <c r="EC167" s="253"/>
      <c r="ED167" s="253"/>
      <c r="EE167" s="253"/>
      <c r="EF167" s="253"/>
      <c r="EG167" s="253"/>
      <c r="EH167" s="253"/>
      <c r="EI167" s="253"/>
      <c r="EJ167" s="253"/>
      <c r="EK167" s="253"/>
      <c r="EL167" s="253"/>
      <c r="EM167" s="253"/>
      <c r="EN167" s="253"/>
      <c r="EO167" s="253"/>
      <c r="EP167" s="253"/>
      <c r="EQ167" s="253"/>
      <c r="ER167" s="253"/>
      <c r="ES167" s="253"/>
      <c r="ET167" s="253"/>
      <c r="EU167" s="253"/>
      <c r="EV167" s="253"/>
      <c r="EW167" s="253"/>
      <c r="EX167" s="253"/>
      <c r="EY167" s="253"/>
      <c r="EZ167" s="253"/>
      <c r="FA167" s="253"/>
      <c r="FB167" s="253"/>
      <c r="FC167" s="253"/>
      <c r="FD167" s="253"/>
      <c r="FE167" s="253"/>
      <c r="FF167" s="253"/>
      <c r="FG167" s="253"/>
      <c r="FH167" s="253"/>
      <c r="FI167" s="253"/>
      <c r="FJ167" s="253"/>
      <c r="FK167" s="253"/>
      <c r="FL167" s="253"/>
      <c r="FM167" s="253"/>
      <c r="FN167" s="253"/>
      <c r="FO167" s="253"/>
      <c r="FP167" s="253"/>
      <c r="FQ167" s="253"/>
      <c r="FR167" s="253"/>
      <c r="FS167" s="253"/>
      <c r="FT167" s="253"/>
      <c r="FU167" s="253"/>
      <c r="FV167" s="253"/>
      <c r="FW167" s="253"/>
      <c r="FX167" s="253"/>
      <c r="FY167" s="253"/>
      <c r="FZ167" s="253"/>
      <c r="GA167" s="253"/>
      <c r="GB167" s="253"/>
      <c r="GC167" s="253"/>
      <c r="GD167" s="253"/>
      <c r="GE167" s="253"/>
      <c r="GF167" s="253"/>
      <c r="GG167" s="253"/>
      <c r="GH167" s="253"/>
      <c r="GI167" s="253"/>
      <c r="GJ167" s="253"/>
      <c r="GK167" s="253"/>
      <c r="GL167" s="253"/>
      <c r="GM167" s="253"/>
      <c r="GN167" s="253"/>
      <c r="GO167" s="253"/>
      <c r="GP167" s="253"/>
      <c r="GQ167" s="253"/>
      <c r="GR167" s="253"/>
      <c r="GS167" s="253"/>
      <c r="GT167" s="253"/>
      <c r="GU167" s="253"/>
      <c r="GV167" s="253"/>
      <c r="GW167" s="253"/>
      <c r="GX167" s="253"/>
      <c r="GY167" s="253"/>
      <c r="GZ167" s="253"/>
      <c r="HA167" s="253"/>
      <c r="HB167" s="253"/>
      <c r="HC167" s="253"/>
      <c r="HD167" s="253"/>
      <c r="HE167" s="253"/>
      <c r="HF167" s="253"/>
      <c r="HG167" s="253"/>
      <c r="HH167" s="253"/>
      <c r="HI167" s="253"/>
      <c r="HJ167" s="253"/>
      <c r="HK167" s="253"/>
      <c r="HL167" s="253"/>
      <c r="HM167" s="253"/>
      <c r="HN167" s="253"/>
      <c r="HO167" s="253"/>
      <c r="HP167" s="253"/>
      <c r="HQ167" s="253"/>
      <c r="HR167" s="253"/>
      <c r="HS167" s="253"/>
      <c r="HT167" s="253"/>
      <c r="HU167" s="253"/>
      <c r="HV167" s="253"/>
      <c r="HW167" s="253"/>
      <c r="HX167" s="253"/>
      <c r="HY167" s="253"/>
      <c r="HZ167" s="253"/>
      <c r="IA167" s="253"/>
      <c r="IB167" s="253"/>
      <c r="IC167" s="253"/>
      <c r="ID167" s="253"/>
      <c r="IE167" s="253"/>
      <c r="IF167" s="253"/>
      <c r="IG167" s="253"/>
      <c r="IH167" s="253"/>
      <c r="II167" s="253"/>
      <c r="IJ167" s="253"/>
      <c r="IK167" s="253"/>
      <c r="IL167" s="253"/>
      <c r="IM167" s="253"/>
      <c r="IN167" s="253"/>
      <c r="IO167" s="253"/>
      <c r="IP167" s="253"/>
      <c r="IQ167" s="253"/>
      <c r="IR167" s="253"/>
      <c r="IS167" s="253"/>
      <c r="IT167" s="253"/>
      <c r="IU167" s="253"/>
      <c r="IV167" s="253"/>
      <c r="IW167" s="253"/>
      <c r="IX167" s="253"/>
      <c r="IY167" s="253"/>
      <c r="IZ167" s="253"/>
      <c r="JA167" s="253"/>
      <c r="JB167" s="253"/>
      <c r="JC167" s="253"/>
      <c r="JD167" s="253"/>
      <c r="JE167" s="253"/>
      <c r="JF167" s="253"/>
      <c r="JG167" s="253"/>
      <c r="JH167" s="253"/>
      <c r="JI167" s="253"/>
      <c r="JJ167" s="253"/>
      <c r="JK167" s="253"/>
      <c r="JL167" s="253"/>
      <c r="JM167" s="253"/>
      <c r="JN167" s="253"/>
      <c r="JO167" s="253"/>
      <c r="JP167" s="253"/>
      <c r="JQ167" s="253"/>
      <c r="JR167" s="253"/>
      <c r="JS167" s="253"/>
      <c r="JT167" s="253"/>
      <c r="JU167" s="253"/>
      <c r="JV167" s="253"/>
      <c r="JW167" s="253"/>
      <c r="JX167" s="253"/>
      <c r="JY167" s="253"/>
      <c r="JZ167" s="253"/>
      <c r="KA167" s="253"/>
      <c r="KB167" s="253"/>
      <c r="KC167" s="253"/>
      <c r="KD167" s="253"/>
      <c r="KE167" s="253"/>
      <c r="KF167" s="253"/>
      <c r="KG167" s="253"/>
      <c r="KH167" s="253"/>
      <c r="KI167" s="253"/>
      <c r="KJ167" s="253"/>
      <c r="KK167" s="253"/>
      <c r="KL167" s="253"/>
      <c r="KM167" s="253"/>
      <c r="KN167" s="253"/>
      <c r="KO167" s="253"/>
      <c r="KP167" s="253"/>
      <c r="KQ167" s="253"/>
      <c r="KR167" s="253"/>
      <c r="KS167" s="253"/>
      <c r="KT167" s="253"/>
      <c r="KU167" s="253"/>
      <c r="KV167" s="253"/>
      <c r="KW167" s="253"/>
      <c r="KX167" s="253"/>
      <c r="KY167" s="253"/>
      <c r="KZ167" s="253"/>
      <c r="LA167" s="253"/>
      <c r="LB167" s="253"/>
      <c r="LC167" s="253"/>
      <c r="LD167" s="253"/>
      <c r="LE167" s="253"/>
      <c r="LF167" s="253"/>
      <c r="LG167" s="253"/>
      <c r="LH167" s="253"/>
      <c r="LI167" s="253"/>
      <c r="LJ167" s="253"/>
      <c r="LK167" s="253"/>
      <c r="LL167" s="253"/>
      <c r="LM167" s="253"/>
      <c r="LN167" s="253"/>
      <c r="LO167" s="253"/>
      <c r="LP167" s="253"/>
      <c r="LQ167" s="253"/>
      <c r="LR167" s="253"/>
      <c r="LS167" s="253"/>
      <c r="LT167" s="253"/>
      <c r="LU167" s="253"/>
      <c r="LV167" s="253"/>
      <c r="LW167" s="253"/>
      <c r="LX167" s="253"/>
      <c r="LY167" s="253"/>
      <c r="LZ167" s="253"/>
      <c r="MA167" s="253"/>
      <c r="MB167" s="253"/>
      <c r="MC167" s="253"/>
      <c r="MD167" s="253"/>
      <c r="ME167" s="253"/>
      <c r="MF167" s="253"/>
      <c r="MG167" s="253"/>
      <c r="MH167" s="253"/>
      <c r="MI167" s="253"/>
      <c r="MJ167" s="253"/>
      <c r="MK167" s="253"/>
      <c r="ML167" s="253"/>
      <c r="MM167" s="253"/>
      <c r="MN167" s="253"/>
      <c r="MO167" s="253"/>
      <c r="MP167" s="253"/>
      <c r="MQ167" s="253"/>
      <c r="MR167" s="253"/>
      <c r="MS167" s="253"/>
      <c r="MT167" s="253"/>
      <c r="MU167" s="253"/>
      <c r="MV167" s="253"/>
      <c r="MW167" s="253"/>
      <c r="MX167" s="253"/>
      <c r="MY167" s="253"/>
      <c r="MZ167" s="253"/>
      <c r="NA167" s="253"/>
      <c r="NB167" s="253"/>
      <c r="NC167" s="253"/>
      <c r="ND167" s="253"/>
      <c r="NE167" s="253"/>
      <c r="NF167" s="253"/>
      <c r="NG167" s="253"/>
      <c r="NH167" s="253"/>
      <c r="NI167" s="253"/>
      <c r="NJ167" s="253"/>
      <c r="NK167" s="253"/>
      <c r="NL167" s="253"/>
      <c r="NM167" s="253"/>
      <c r="NN167" s="253"/>
      <c r="NO167" s="253"/>
      <c r="NP167" s="253"/>
      <c r="NQ167" s="253"/>
      <c r="NR167" s="253"/>
      <c r="NS167" s="253"/>
      <c r="NT167" s="253"/>
      <c r="NU167" s="253"/>
      <c r="NV167" s="253"/>
      <c r="NW167" s="253"/>
      <c r="NX167" s="253"/>
      <c r="NY167" s="253"/>
      <c r="NZ167" s="253"/>
      <c r="OA167" s="253"/>
      <c r="OB167" s="253"/>
      <c r="OC167" s="253"/>
      <c r="OD167" s="253"/>
      <c r="OE167" s="253"/>
      <c r="OF167" s="253"/>
      <c r="OG167" s="253"/>
      <c r="OH167" s="253"/>
      <c r="OI167" s="253"/>
      <c r="OJ167" s="253"/>
      <c r="OK167" s="253"/>
      <c r="OL167" s="253"/>
      <c r="OM167" s="253"/>
      <c r="ON167" s="253"/>
      <c r="OO167" s="253"/>
      <c r="OP167" s="253"/>
      <c r="OQ167" s="253"/>
      <c r="OR167" s="253"/>
      <c r="OS167" s="253"/>
      <c r="OT167" s="253"/>
      <c r="OU167" s="253"/>
      <c r="OV167" s="253"/>
      <c r="OW167" s="253"/>
      <c r="OX167" s="253"/>
      <c r="OY167" s="253"/>
      <c r="OZ167" s="253"/>
      <c r="PA167" s="253"/>
      <c r="PB167" s="253"/>
      <c r="PC167" s="253"/>
      <c r="PD167" s="253"/>
      <c r="PE167" s="253"/>
      <c r="PF167" s="253"/>
      <c r="PG167" s="253"/>
      <c r="PH167" s="253"/>
      <c r="PI167" s="253"/>
      <c r="PJ167" s="253"/>
      <c r="PK167" s="253"/>
      <c r="PL167" s="253"/>
      <c r="PM167" s="253"/>
      <c r="PN167" s="253"/>
      <c r="PO167" s="253"/>
      <c r="PP167" s="253"/>
      <c r="PQ167" s="253"/>
      <c r="PR167" s="253"/>
      <c r="PS167" s="253"/>
      <c r="PT167" s="253"/>
      <c r="PU167" s="253"/>
      <c r="PV167" s="253"/>
      <c r="PW167" s="253"/>
      <c r="PX167" s="253"/>
      <c r="PY167" s="253"/>
      <c r="PZ167" s="253"/>
      <c r="QA167" s="253"/>
      <c r="QB167" s="253"/>
      <c r="QC167" s="253"/>
      <c r="QD167" s="253"/>
      <c r="QE167" s="253"/>
      <c r="QF167" s="253"/>
      <c r="QG167" s="253"/>
      <c r="QH167" s="253"/>
      <c r="QI167" s="253"/>
      <c r="QJ167" s="253"/>
      <c r="QK167" s="253"/>
      <c r="QL167" s="253"/>
      <c r="QM167" s="253"/>
      <c r="QN167" s="253"/>
      <c r="QO167" s="253"/>
      <c r="QP167" s="253"/>
      <c r="QQ167" s="253"/>
      <c r="QR167" s="253"/>
      <c r="QS167" s="253"/>
      <c r="QT167" s="253"/>
      <c r="QU167" s="253"/>
      <c r="QV167" s="253"/>
      <c r="QW167" s="253"/>
      <c r="QX167" s="253"/>
      <c r="QY167" s="253"/>
      <c r="QZ167" s="253"/>
      <c r="RA167" s="253"/>
      <c r="RB167" s="253"/>
      <c r="RC167" s="253"/>
      <c r="RD167" s="253"/>
      <c r="RE167" s="253"/>
      <c r="RF167" s="253"/>
      <c r="RG167" s="253"/>
      <c r="RH167" s="253"/>
      <c r="RI167" s="253"/>
      <c r="RJ167" s="253"/>
      <c r="RK167" s="253"/>
      <c r="RL167" s="253"/>
      <c r="RM167" s="253"/>
      <c r="RN167" s="253"/>
      <c r="RO167" s="253"/>
      <c r="RP167" s="253"/>
      <c r="RQ167" s="253"/>
      <c r="RR167" s="253"/>
      <c r="RS167" s="253"/>
      <c r="RT167" s="253"/>
      <c r="RU167" s="253"/>
      <c r="RV167" s="253"/>
      <c r="RW167" s="253"/>
      <c r="RX167" s="253"/>
      <c r="RY167" s="253"/>
      <c r="RZ167" s="253"/>
      <c r="SA167" s="253"/>
      <c r="SB167" s="253"/>
      <c r="SC167" s="253"/>
      <c r="SD167" s="253"/>
      <c r="SE167" s="253"/>
      <c r="SF167" s="253"/>
      <c r="SG167" s="253"/>
      <c r="SH167" s="253"/>
      <c r="SI167" s="253"/>
      <c r="SJ167" s="253"/>
      <c r="SK167" s="253"/>
      <c r="SL167" s="253"/>
      <c r="SM167" s="253"/>
      <c r="SN167" s="253"/>
      <c r="SO167" s="253"/>
      <c r="SP167" s="253"/>
      <c r="SQ167" s="253"/>
      <c r="SR167" s="253"/>
      <c r="SS167" s="253"/>
      <c r="ST167" s="253"/>
      <c r="SU167" s="253"/>
      <c r="SV167" s="253"/>
      <c r="SW167" s="253"/>
      <c r="SX167" s="253"/>
      <c r="SY167" s="253"/>
      <c r="SZ167" s="253"/>
      <c r="TA167" s="253"/>
      <c r="TB167" s="253"/>
      <c r="TC167" s="253"/>
      <c r="TD167" s="253"/>
      <c r="TE167" s="253"/>
      <c r="TF167" s="253"/>
      <c r="TG167" s="253"/>
      <c r="TH167" s="253"/>
      <c r="TI167" s="253"/>
      <c r="TJ167" s="253"/>
      <c r="TK167" s="253"/>
      <c r="TL167" s="253"/>
      <c r="TM167" s="253"/>
      <c r="TN167" s="253"/>
      <c r="TO167" s="253"/>
      <c r="TP167" s="253"/>
      <c r="TQ167" s="253"/>
      <c r="TR167" s="253"/>
      <c r="TS167" s="253"/>
      <c r="TT167" s="253"/>
      <c r="TU167" s="253"/>
      <c r="TV167" s="253"/>
      <c r="TW167" s="253"/>
      <c r="TX167" s="253"/>
      <c r="TY167" s="253"/>
      <c r="TZ167" s="253"/>
      <c r="UA167" s="253"/>
      <c r="UB167" s="253"/>
      <c r="UC167" s="253"/>
      <c r="UD167" s="253"/>
      <c r="UE167" s="253"/>
      <c r="UF167" s="253"/>
      <c r="UG167" s="253"/>
      <c r="UH167" s="253"/>
      <c r="UI167" s="253"/>
      <c r="UJ167" s="253"/>
      <c r="UK167" s="253"/>
      <c r="UL167" s="253"/>
      <c r="UM167" s="253"/>
      <c r="UN167" s="253"/>
      <c r="UO167" s="253"/>
      <c r="UP167" s="253"/>
      <c r="UQ167" s="253"/>
      <c r="UR167" s="253"/>
      <c r="US167" s="253"/>
      <c r="UT167" s="253"/>
      <c r="UU167" s="253"/>
      <c r="UV167" s="253"/>
      <c r="UW167" s="253"/>
      <c r="UX167" s="253"/>
      <c r="UY167" s="253"/>
      <c r="UZ167" s="253"/>
      <c r="VA167" s="253"/>
      <c r="VB167" s="253"/>
      <c r="VC167" s="253"/>
      <c r="VD167" s="253"/>
      <c r="VE167" s="253"/>
      <c r="VF167" s="253"/>
      <c r="VG167" s="253"/>
      <c r="VH167" s="253"/>
      <c r="VI167" s="253"/>
      <c r="VJ167" s="253"/>
      <c r="VK167" s="253"/>
      <c r="VL167" s="253"/>
      <c r="VM167" s="253"/>
      <c r="VN167" s="253"/>
      <c r="VO167" s="253"/>
      <c r="VP167" s="253"/>
      <c r="VQ167" s="253"/>
      <c r="VR167" s="253"/>
      <c r="VS167" s="253"/>
      <c r="VT167" s="253"/>
      <c r="VU167" s="253"/>
      <c r="VV167" s="253"/>
      <c r="VW167" s="253"/>
      <c r="VX167" s="253"/>
      <c r="VY167" s="253"/>
      <c r="VZ167" s="253"/>
      <c r="WA167" s="253"/>
      <c r="WB167" s="253"/>
      <c r="WC167" s="253"/>
      <c r="WD167" s="253"/>
      <c r="WE167" s="253"/>
      <c r="WF167" s="253"/>
      <c r="WG167" s="253"/>
      <c r="WH167" s="253"/>
      <c r="WI167" s="253"/>
      <c r="WJ167" s="253"/>
      <c r="WK167" s="253"/>
      <c r="WL167" s="253"/>
      <c r="WM167" s="253"/>
      <c r="WN167" s="253"/>
      <c r="WO167" s="253"/>
      <c r="WP167" s="253"/>
      <c r="WQ167" s="253"/>
      <c r="WR167" s="253"/>
      <c r="WS167" s="253"/>
      <c r="WT167" s="253"/>
      <c r="WU167" s="253"/>
      <c r="WV167" s="253"/>
      <c r="WW167" s="253"/>
      <c r="WX167" s="253"/>
      <c r="WY167" s="253"/>
      <c r="WZ167" s="253"/>
      <c r="XA167" s="253"/>
      <c r="XB167" s="253"/>
      <c r="XC167" s="253"/>
      <c r="XD167" s="253"/>
      <c r="XE167" s="253"/>
      <c r="XF167" s="253"/>
      <c r="XG167" s="253"/>
      <c r="XH167" s="253"/>
      <c r="XI167" s="253"/>
      <c r="XJ167" s="253"/>
      <c r="XK167" s="253"/>
      <c r="XL167" s="253"/>
      <c r="XM167" s="253"/>
      <c r="XN167" s="253"/>
      <c r="XO167" s="253"/>
      <c r="XP167" s="253"/>
      <c r="XQ167" s="253"/>
      <c r="XR167" s="253"/>
      <c r="XS167" s="253"/>
      <c r="XT167" s="253"/>
      <c r="XU167" s="253"/>
      <c r="XV167" s="253"/>
      <c r="XW167" s="253"/>
      <c r="XX167" s="253"/>
      <c r="XY167" s="253"/>
      <c r="XZ167" s="253"/>
      <c r="YA167" s="253"/>
      <c r="YB167" s="253"/>
      <c r="YC167" s="253"/>
      <c r="YD167" s="253"/>
      <c r="YE167" s="253"/>
      <c r="YF167" s="253"/>
      <c r="YG167" s="253"/>
      <c r="YH167" s="253"/>
      <c r="YI167" s="253"/>
      <c r="YJ167" s="253"/>
      <c r="YK167" s="253"/>
      <c r="YL167" s="253"/>
      <c r="YM167" s="253"/>
      <c r="YN167" s="253"/>
      <c r="YO167" s="253"/>
      <c r="YP167" s="253"/>
      <c r="YQ167" s="253"/>
      <c r="YR167" s="253"/>
      <c r="YS167" s="253"/>
      <c r="YT167" s="253"/>
      <c r="YU167" s="253"/>
      <c r="YV167" s="253"/>
      <c r="YW167" s="253"/>
      <c r="YX167" s="253"/>
      <c r="YY167" s="253"/>
      <c r="YZ167" s="253"/>
      <c r="ZA167" s="253"/>
      <c r="ZB167" s="253"/>
      <c r="ZC167" s="253"/>
      <c r="ZD167" s="253"/>
      <c r="ZE167" s="253"/>
      <c r="ZF167" s="253"/>
      <c r="ZG167" s="253"/>
      <c r="ZH167" s="253"/>
      <c r="ZI167" s="253"/>
      <c r="ZJ167" s="253"/>
      <c r="ZK167" s="253"/>
      <c r="ZL167" s="253"/>
      <c r="ZM167" s="253"/>
      <c r="ZN167" s="253"/>
      <c r="ZO167" s="253"/>
      <c r="ZP167" s="253"/>
      <c r="ZQ167" s="253"/>
      <c r="ZR167" s="253"/>
      <c r="ZS167" s="253"/>
      <c r="ZT167" s="253"/>
      <c r="ZU167" s="253"/>
      <c r="ZV167" s="253"/>
      <c r="ZW167" s="253"/>
      <c r="ZX167" s="253"/>
      <c r="ZY167" s="253"/>
      <c r="ZZ167" s="253"/>
      <c r="AAA167" s="253"/>
      <c r="AAB167" s="253"/>
      <c r="AAC167" s="253"/>
      <c r="AAD167" s="253"/>
      <c r="AAE167" s="253"/>
      <c r="AAF167" s="253"/>
      <c r="AAG167" s="253"/>
      <c r="AAH167" s="253"/>
      <c r="AAI167" s="253"/>
      <c r="AAJ167" s="253"/>
      <c r="AAK167" s="253"/>
      <c r="AAL167" s="253"/>
      <c r="AAM167" s="253"/>
      <c r="AAN167" s="253"/>
      <c r="AAO167" s="253"/>
      <c r="AAP167" s="253"/>
      <c r="AAQ167" s="253"/>
      <c r="AAR167" s="253"/>
      <c r="AAS167" s="253"/>
      <c r="AAT167" s="253"/>
      <c r="AAU167" s="253"/>
      <c r="AAV167" s="253"/>
      <c r="AAW167" s="253"/>
      <c r="AAX167" s="253"/>
      <c r="AAY167" s="253"/>
      <c r="AAZ167" s="253"/>
      <c r="ABA167" s="253"/>
      <c r="ABB167" s="253"/>
      <c r="ABC167" s="253"/>
      <c r="ABD167" s="253"/>
      <c r="ABE167" s="253"/>
      <c r="ABF167" s="253"/>
      <c r="ABG167" s="253"/>
      <c r="ABH167" s="253"/>
      <c r="ABI167" s="253"/>
      <c r="ABJ167" s="253"/>
      <c r="ABK167" s="253"/>
      <c r="ABL167" s="253"/>
      <c r="ABM167" s="253"/>
      <c r="ABN167" s="253"/>
      <c r="ABO167" s="253"/>
      <c r="ABP167" s="253"/>
      <c r="ABQ167" s="253"/>
      <c r="ABR167" s="253"/>
      <c r="ABS167" s="253"/>
      <c r="ABT167" s="253"/>
      <c r="ABU167" s="253"/>
      <c r="ABV167" s="253"/>
      <c r="ABW167" s="253"/>
      <c r="ABX167" s="253"/>
      <c r="ABY167" s="253"/>
      <c r="ABZ167" s="253"/>
      <c r="ACA167" s="253"/>
      <c r="ACB167" s="253"/>
      <c r="ACC167" s="253"/>
      <c r="ACD167" s="253"/>
      <c r="ACE167" s="253"/>
      <c r="ACF167" s="253"/>
      <c r="ACG167" s="253"/>
      <c r="ACH167" s="253"/>
      <c r="ACI167" s="253"/>
      <c r="ACJ167" s="253"/>
      <c r="ACK167" s="253"/>
      <c r="ACL167" s="253"/>
      <c r="ACM167" s="253"/>
      <c r="ACN167" s="253"/>
      <c r="ACO167" s="253"/>
      <c r="ACP167" s="253"/>
      <c r="ACQ167" s="253"/>
      <c r="ACR167" s="253"/>
      <c r="ACS167" s="253"/>
      <c r="ACT167" s="253"/>
      <c r="ACU167" s="253"/>
      <c r="ACV167" s="253"/>
      <c r="ACW167" s="253"/>
      <c r="ACX167" s="253"/>
      <c r="ACY167" s="253"/>
      <c r="ACZ167" s="253"/>
      <c r="ADA167" s="253"/>
      <c r="ADB167" s="253"/>
      <c r="ADC167" s="253"/>
      <c r="ADD167" s="253"/>
      <c r="ADE167" s="253"/>
      <c r="ADF167" s="253"/>
      <c r="ADG167" s="253"/>
      <c r="ADH167" s="253"/>
      <c r="ADI167" s="253"/>
      <c r="ADJ167" s="253"/>
      <c r="ADK167" s="253"/>
      <c r="ADL167" s="253"/>
      <c r="ADM167" s="253"/>
      <c r="ADN167" s="253"/>
      <c r="ADO167" s="253"/>
      <c r="ADP167" s="253"/>
      <c r="ADQ167" s="253"/>
      <c r="ADR167" s="253"/>
      <c r="ADS167" s="253"/>
      <c r="ADT167" s="253"/>
      <c r="ADU167" s="253"/>
      <c r="ADV167" s="253"/>
      <c r="ADW167" s="253"/>
      <c r="ADX167" s="253"/>
      <c r="ADY167" s="253"/>
      <c r="ADZ167" s="253"/>
      <c r="AEA167" s="253"/>
      <c r="AEB167" s="253"/>
      <c r="AEC167" s="253"/>
      <c r="AED167" s="253"/>
      <c r="AEE167" s="253"/>
      <c r="AEF167" s="253"/>
      <c r="AEG167" s="253"/>
      <c r="AEH167" s="253"/>
      <c r="AEI167" s="253"/>
      <c r="AEJ167" s="253"/>
      <c r="AEK167" s="253"/>
      <c r="AEL167" s="253"/>
      <c r="AEM167" s="253"/>
      <c r="AEN167" s="253"/>
      <c r="AEO167" s="253"/>
      <c r="AEP167" s="253"/>
      <c r="AEQ167" s="253"/>
      <c r="AER167" s="253"/>
      <c r="AES167" s="253"/>
      <c r="AET167" s="253"/>
      <c r="AEU167" s="253"/>
      <c r="AEV167" s="253"/>
      <c r="AEW167" s="253"/>
      <c r="AEX167" s="253"/>
      <c r="AEY167" s="253"/>
      <c r="AEZ167" s="253"/>
      <c r="AFA167" s="253"/>
      <c r="AFB167" s="253"/>
      <c r="AFC167" s="253"/>
      <c r="AFD167" s="253"/>
      <c r="AFE167" s="253"/>
      <c r="AFF167" s="253"/>
      <c r="AFG167" s="253"/>
      <c r="AFH167" s="253"/>
      <c r="AFI167" s="253"/>
      <c r="AFJ167" s="253"/>
      <c r="AFK167" s="253"/>
      <c r="AFL167" s="253"/>
      <c r="AFM167" s="253"/>
      <c r="AFN167" s="253"/>
      <c r="AFO167" s="253"/>
      <c r="AFP167" s="253"/>
      <c r="AFQ167" s="253"/>
      <c r="AFR167" s="253"/>
      <c r="AFS167" s="253"/>
      <c r="AFT167" s="253"/>
      <c r="AFU167" s="253"/>
      <c r="AFV167" s="253"/>
      <c r="AFW167" s="253"/>
      <c r="AFX167" s="253"/>
      <c r="AFY167" s="253"/>
      <c r="AFZ167" s="253"/>
      <c r="AGA167" s="253"/>
      <c r="AGB167" s="253"/>
      <c r="AGC167" s="253"/>
      <c r="AGD167" s="253"/>
      <c r="AGE167" s="253"/>
      <c r="AGF167" s="253"/>
      <c r="AGG167" s="253"/>
      <c r="AGH167" s="253"/>
      <c r="AGI167" s="253"/>
      <c r="AGJ167" s="253"/>
      <c r="AGK167" s="253"/>
      <c r="AGL167" s="253"/>
      <c r="AGM167" s="253"/>
      <c r="AGN167" s="253"/>
      <c r="AGO167" s="253"/>
      <c r="AGP167" s="253"/>
      <c r="AGQ167" s="253"/>
      <c r="AGR167" s="253"/>
      <c r="AGS167" s="253"/>
      <c r="AGT167" s="253"/>
      <c r="AGU167" s="253"/>
      <c r="AGV167" s="253"/>
      <c r="AGW167" s="253"/>
      <c r="AGX167" s="253"/>
      <c r="AGY167" s="253"/>
      <c r="AGZ167" s="253"/>
      <c r="AHA167" s="253"/>
      <c r="AHB167" s="253"/>
      <c r="AHC167" s="253"/>
      <c r="AHD167" s="253"/>
      <c r="AHE167" s="253"/>
      <c r="AHF167" s="253"/>
      <c r="AHG167" s="253"/>
      <c r="AHH167" s="253"/>
      <c r="AHI167" s="253"/>
      <c r="AHJ167" s="253"/>
      <c r="AHK167" s="253"/>
      <c r="AHL167" s="253"/>
      <c r="AHM167" s="253"/>
      <c r="AHN167" s="253"/>
      <c r="AHO167" s="253"/>
      <c r="AHP167" s="253"/>
      <c r="AHQ167" s="253"/>
      <c r="AHR167" s="253"/>
      <c r="AHS167" s="253"/>
      <c r="AHT167" s="253"/>
      <c r="AHU167" s="253"/>
      <c r="AHV167" s="253"/>
      <c r="AHW167" s="253"/>
      <c r="AHX167" s="253"/>
      <c r="AHY167" s="253"/>
      <c r="AHZ167" s="253"/>
      <c r="AIA167" s="253"/>
      <c r="AIB167" s="253"/>
      <c r="AIC167" s="253"/>
      <c r="AID167" s="253"/>
      <c r="AIE167" s="253"/>
      <c r="AIF167" s="253"/>
      <c r="AIG167" s="253"/>
      <c r="AIH167" s="253"/>
      <c r="AII167" s="253"/>
      <c r="AIJ167" s="253"/>
      <c r="AIK167" s="253"/>
      <c r="AIL167" s="253"/>
      <c r="AIM167" s="253"/>
      <c r="AIN167" s="253"/>
      <c r="AIO167" s="253"/>
      <c r="AIP167" s="253"/>
      <c r="AIQ167" s="253"/>
      <c r="AIR167" s="253"/>
      <c r="AIS167" s="253"/>
      <c r="AIT167" s="253"/>
      <c r="AIU167" s="253"/>
      <c r="AIV167" s="253"/>
      <c r="AIW167" s="253"/>
      <c r="AIX167" s="253"/>
      <c r="AIY167" s="253"/>
      <c r="AIZ167" s="253"/>
      <c r="AJA167" s="253"/>
      <c r="AJB167" s="253"/>
      <c r="AJC167" s="253"/>
      <c r="AJD167" s="253"/>
      <c r="AJE167" s="253"/>
      <c r="AJF167" s="253"/>
      <c r="AJG167" s="253"/>
      <c r="AJH167" s="253"/>
      <c r="AJI167" s="253"/>
      <c r="AJJ167" s="253"/>
      <c r="AJK167" s="253"/>
      <c r="AJL167" s="253"/>
      <c r="AJM167" s="253"/>
      <c r="AJN167" s="253"/>
      <c r="AJO167" s="253"/>
      <c r="AJP167" s="253"/>
      <c r="AJQ167" s="253"/>
      <c r="AJR167" s="253"/>
      <c r="AJS167" s="253"/>
      <c r="AJT167" s="253"/>
      <c r="AJU167" s="253"/>
      <c r="AJV167" s="253"/>
      <c r="AJW167" s="253"/>
      <c r="AJX167" s="253"/>
      <c r="AJY167" s="253"/>
      <c r="AJZ167" s="253"/>
      <c r="AKA167" s="253"/>
      <c r="AKB167" s="253"/>
      <c r="AKC167" s="253"/>
      <c r="AKD167" s="253"/>
      <c r="AKE167" s="253"/>
      <c r="AKF167" s="253"/>
      <c r="AKG167" s="253"/>
      <c r="AKH167" s="253"/>
      <c r="AKI167" s="253"/>
      <c r="AKJ167" s="253"/>
      <c r="AKK167" s="253"/>
      <c r="AKL167" s="253"/>
      <c r="AKM167" s="253"/>
      <c r="AKN167" s="253"/>
      <c r="AKO167" s="253"/>
      <c r="AKP167" s="253"/>
      <c r="AKQ167" s="253"/>
      <c r="AKR167" s="253"/>
      <c r="AKS167" s="253"/>
      <c r="AKT167" s="253"/>
      <c r="AKU167" s="253"/>
      <c r="AKV167" s="253"/>
      <c r="AKW167" s="253"/>
      <c r="AKX167" s="253"/>
      <c r="AKY167" s="253"/>
      <c r="AKZ167" s="253"/>
      <c r="ALA167" s="253"/>
      <c r="ALB167" s="253"/>
      <c r="ALC167" s="253"/>
      <c r="ALD167" s="253"/>
      <c r="ALE167" s="253"/>
      <c r="ALF167" s="253"/>
      <c r="ALG167" s="253"/>
      <c r="ALH167" s="253"/>
      <c r="ALI167" s="253"/>
      <c r="ALJ167" s="253"/>
      <c r="ALK167" s="253"/>
      <c r="ALL167" s="253"/>
      <c r="ALM167" s="253"/>
      <c r="ALN167" s="253"/>
      <c r="ALO167" s="253"/>
      <c r="ALP167" s="253"/>
      <c r="ALQ167" s="253"/>
      <c r="ALR167" s="253"/>
      <c r="ALS167" s="253"/>
      <c r="ALT167" s="253"/>
      <c r="ALU167" s="253"/>
      <c r="ALV167" s="253"/>
      <c r="ALW167" s="253"/>
      <c r="ALX167" s="253"/>
      <c r="ALY167" s="253"/>
      <c r="ALZ167" s="253"/>
      <c r="AMA167" s="253"/>
      <c r="AMB167" s="253"/>
      <c r="AMC167" s="253"/>
      <c r="AMD167" s="253"/>
      <c r="AME167" s="253"/>
      <c r="AMF167" s="253"/>
      <c r="AMG167" s="253"/>
      <c r="AMH167" s="253"/>
      <c r="AMI167" s="253"/>
      <c r="AMJ167" s="253"/>
    </row>
  </sheetData>
  <sheetProtection password="857C" sheet="1" objects="1" scenarios="1" formatCells="0"/>
  <mergeCells count="1">
    <mergeCell ref="A3:A4"/>
  </mergeCells>
  <pageMargins left="0.69930555555555496" right="0.69930555555555496" top="0.75" bottom="0.75" header="0.51180555555555496" footer="0.51180555555555496"/>
  <pageSetup firstPageNumber="0" orientation="portrait" horizontalDpi="300" verticalDpi="300" r:id="rId1"/>
  <ignoredErrors>
    <ignoredError sqref="D11" formulaRange="1"/>
    <ignoredError sqref="B50:D50 B1" unlockedFormula="1"/>
    <ignoredError sqref="C4 C100 B100:B116" evalError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>
    <tabColor rgb="FF008000"/>
  </sheetPr>
  <dimension ref="A1:AMK130"/>
  <sheetViews>
    <sheetView zoomScaleNormal="100" workbookViewId="0">
      <selection activeCell="E27" sqref="E27"/>
    </sheetView>
  </sheetViews>
  <sheetFormatPr defaultColWidth="0" defaultRowHeight="15" zeroHeight="1"/>
  <cols>
    <col min="1" max="1" width="63.140625" style="55" customWidth="1"/>
    <col min="2" max="2" width="17.85546875" style="56" customWidth="1"/>
    <col min="3" max="3" width="19" style="56" customWidth="1"/>
    <col min="4" max="5" width="18" style="56" customWidth="1"/>
    <col min="6" max="6" width="9.140625" style="57" customWidth="1"/>
    <col min="7" max="1025" width="9.140625" style="58" hidden="1" customWidth="1"/>
    <col min="1026" max="16384" width="9.140625" hidden="1"/>
  </cols>
  <sheetData>
    <row r="1" spans="1:6">
      <c r="A1" s="59" t="s">
        <v>131</v>
      </c>
      <c r="B1" s="60"/>
      <c r="C1" s="60"/>
      <c r="D1" s="60"/>
      <c r="E1" s="61"/>
      <c r="F1" s="62"/>
    </row>
    <row r="2" spans="1:6" s="91" customFormat="1" ht="12">
      <c r="A2" s="88"/>
      <c r="B2" s="89"/>
      <c r="C2" s="89"/>
      <c r="D2" s="89"/>
      <c r="E2" s="89"/>
      <c r="F2" s="90"/>
    </row>
    <row r="3" spans="1:6" s="91" customFormat="1" ht="12">
      <c r="A3" s="535" t="s">
        <v>132</v>
      </c>
      <c r="B3" s="92" t="e">
        <f>VLOOKUP($B$1,'Customer Details'!B8:J13,8,0)</f>
        <v>#N/A</v>
      </c>
      <c r="C3" s="92" t="e">
        <f>VLOOKUP($B$1,'Customer Details'!B8:K13,9,0)</f>
        <v>#N/A</v>
      </c>
      <c r="F3" s="93"/>
    </row>
    <row r="4" spans="1:6" s="91" customFormat="1" ht="12">
      <c r="A4" s="535"/>
      <c r="B4" s="92" t="e">
        <f>VLOOKUP($B$1,'Customer Details'!B8:L13,10,0)</f>
        <v>#N/A</v>
      </c>
      <c r="C4" s="94" t="str">
        <f>IF($B$1="","",VLOOKUP($B$1,'Customer Details'!B8:M13,11,0))</f>
        <v/>
      </c>
      <c r="D4" s="95"/>
      <c r="E4" s="95"/>
      <c r="F4" s="93"/>
    </row>
    <row r="5" spans="1:6" s="91" customFormat="1" ht="12">
      <c r="A5" s="96"/>
      <c r="B5" s="97"/>
      <c r="C5" s="97"/>
      <c r="D5" s="97"/>
      <c r="E5" s="97"/>
      <c r="F5" s="93"/>
    </row>
    <row r="6" spans="1:6">
      <c r="A6" s="67"/>
      <c r="B6" s="68" t="s">
        <v>134</v>
      </c>
      <c r="C6" s="68" t="s">
        <v>134</v>
      </c>
      <c r="D6" s="69" t="s">
        <v>134</v>
      </c>
      <c r="E6" s="69"/>
      <c r="F6" s="62"/>
    </row>
    <row r="7" spans="1:6">
      <c r="A7" s="70" t="s">
        <v>135</v>
      </c>
      <c r="B7" s="71">
        <v>42094</v>
      </c>
      <c r="C7" s="72">
        <v>42460</v>
      </c>
      <c r="D7" s="72">
        <v>42825</v>
      </c>
      <c r="E7" s="72"/>
      <c r="F7" s="62"/>
    </row>
    <row r="8" spans="1:6">
      <c r="A8" s="73" t="s">
        <v>136</v>
      </c>
      <c r="B8" s="74"/>
      <c r="C8" s="74"/>
      <c r="D8" s="83"/>
      <c r="E8" s="83"/>
      <c r="F8" s="75"/>
    </row>
    <row r="9" spans="1:6">
      <c r="A9" s="73" t="s">
        <v>137</v>
      </c>
      <c r="B9" s="74"/>
      <c r="C9" s="74"/>
      <c r="D9" s="83"/>
      <c r="E9" s="83"/>
      <c r="F9" s="75"/>
    </row>
    <row r="10" spans="1:6">
      <c r="A10" s="73" t="s">
        <v>138</v>
      </c>
      <c r="B10" s="74"/>
      <c r="C10" s="74"/>
      <c r="D10" s="83"/>
      <c r="E10" s="83"/>
      <c r="F10" s="75"/>
    </row>
    <row r="11" spans="1:6">
      <c r="A11" s="67" t="s">
        <v>139</v>
      </c>
      <c r="B11" s="92">
        <f>SUM(B8:B10)</f>
        <v>0</v>
      </c>
      <c r="C11" s="92">
        <f>SUM(C8:C10)</f>
        <v>0</v>
      </c>
      <c r="D11" s="98">
        <f>SUM(D8:D10)</f>
        <v>0</v>
      </c>
      <c r="E11" s="98">
        <f>SUM(E8:E10)</f>
        <v>0</v>
      </c>
      <c r="F11" s="75"/>
    </row>
    <row r="12" spans="1:6">
      <c r="A12" s="67" t="s">
        <v>140</v>
      </c>
      <c r="B12" s="92">
        <f>B13+B14-B15+B16+B17</f>
        <v>0</v>
      </c>
      <c r="C12" s="92">
        <f>C13+C14-C15+C16+C17</f>
        <v>0</v>
      </c>
      <c r="D12" s="98">
        <f>D13+D14-D15+D16+D17</f>
        <v>0</v>
      </c>
      <c r="E12" s="98">
        <f>E13+E14-E15+E16+E17</f>
        <v>0</v>
      </c>
      <c r="F12" s="75"/>
    </row>
    <row r="13" spans="1:6">
      <c r="A13" s="73" t="s">
        <v>141</v>
      </c>
      <c r="B13" s="74"/>
      <c r="C13" s="99"/>
      <c r="D13" s="100"/>
      <c r="E13" s="100"/>
      <c r="F13" s="75"/>
    </row>
    <row r="14" spans="1:6">
      <c r="A14" s="73" t="s">
        <v>142</v>
      </c>
      <c r="B14" s="74"/>
      <c r="C14" s="74"/>
      <c r="D14" s="83"/>
      <c r="E14" s="83"/>
      <c r="F14" s="75"/>
    </row>
    <row r="15" spans="1:6">
      <c r="A15" s="73" t="s">
        <v>143</v>
      </c>
      <c r="B15" s="74"/>
      <c r="C15" s="74"/>
      <c r="D15" s="83"/>
      <c r="E15" s="83"/>
      <c r="F15" s="75"/>
    </row>
    <row r="16" spans="1:6">
      <c r="A16" s="73" t="s">
        <v>144</v>
      </c>
      <c r="B16" s="74"/>
      <c r="C16" s="74"/>
      <c r="D16" s="83"/>
      <c r="E16" s="83"/>
      <c r="F16" s="75"/>
    </row>
    <row r="17" spans="1:6">
      <c r="A17" s="73" t="s">
        <v>145</v>
      </c>
      <c r="B17" s="74"/>
      <c r="C17" s="74"/>
      <c r="D17" s="83"/>
      <c r="E17" s="83"/>
      <c r="F17" s="75"/>
    </row>
    <row r="18" spans="1:6">
      <c r="A18" s="67" t="s">
        <v>146</v>
      </c>
      <c r="B18" s="92">
        <f>B11-B12</f>
        <v>0</v>
      </c>
      <c r="C18" s="92">
        <f>C11-C12</f>
        <v>0</v>
      </c>
      <c r="D18" s="98">
        <f>D11-D12</f>
        <v>0</v>
      </c>
      <c r="E18" s="98">
        <f>E11-E12</f>
        <v>0</v>
      </c>
      <c r="F18" s="75"/>
    </row>
    <row r="19" spans="1:6">
      <c r="A19" s="67" t="s">
        <v>147</v>
      </c>
      <c r="B19" s="92">
        <f>B11-B12-B10</f>
        <v>0</v>
      </c>
      <c r="C19" s="92">
        <f>C11-C12-C10</f>
        <v>0</v>
      </c>
      <c r="D19" s="98">
        <f>D11-D12-D10</f>
        <v>0</v>
      </c>
      <c r="E19" s="98">
        <f>E11-E12-E10</f>
        <v>0</v>
      </c>
      <c r="F19" s="75"/>
    </row>
    <row r="20" spans="1:6">
      <c r="A20" s="73" t="s">
        <v>148</v>
      </c>
      <c r="B20" s="74"/>
      <c r="C20" s="74"/>
      <c r="D20" s="83"/>
      <c r="E20" s="83"/>
      <c r="F20" s="75"/>
    </row>
    <row r="21" spans="1:6">
      <c r="A21" s="73" t="s">
        <v>149</v>
      </c>
      <c r="B21" s="74"/>
      <c r="C21" s="74"/>
      <c r="D21" s="83"/>
      <c r="E21" s="83"/>
      <c r="F21" s="75"/>
    </row>
    <row r="22" spans="1:6">
      <c r="A22" s="73" t="s">
        <v>150</v>
      </c>
      <c r="B22" s="74"/>
      <c r="C22" s="74"/>
      <c r="D22" s="83"/>
      <c r="E22" s="83"/>
      <c r="F22" s="75"/>
    </row>
    <row r="23" spans="1:6">
      <c r="A23" s="73" t="s">
        <v>151</v>
      </c>
      <c r="B23" s="74"/>
      <c r="C23" s="74"/>
      <c r="D23" s="83"/>
      <c r="E23" s="83"/>
      <c r="F23" s="75"/>
    </row>
    <row r="24" spans="1:6">
      <c r="A24" s="73" t="s">
        <v>152</v>
      </c>
      <c r="B24" s="74"/>
      <c r="C24" s="74"/>
      <c r="D24" s="83"/>
      <c r="E24" s="83"/>
      <c r="F24" s="75"/>
    </row>
    <row r="25" spans="1:6">
      <c r="A25" s="67" t="s">
        <v>153</v>
      </c>
      <c r="B25" s="92">
        <f>B19-SUM(B20:B24)</f>
        <v>0</v>
      </c>
      <c r="C25" s="92">
        <f>C19-SUM(C20:C24)</f>
        <v>0</v>
      </c>
      <c r="D25" s="98">
        <f>D19-SUM(D20:D24)</f>
        <v>0</v>
      </c>
      <c r="E25" s="98">
        <f>E19-SUM(E20:E24)</f>
        <v>0</v>
      </c>
      <c r="F25" s="75"/>
    </row>
    <row r="26" spans="1:6">
      <c r="A26" s="73" t="s">
        <v>154</v>
      </c>
      <c r="B26" s="74"/>
      <c r="C26" s="74"/>
      <c r="D26" s="83"/>
      <c r="E26" s="83"/>
      <c r="F26" s="75"/>
    </row>
    <row r="27" spans="1:6">
      <c r="A27" s="67" t="s">
        <v>155</v>
      </c>
      <c r="B27" s="92">
        <f>B25-B26</f>
        <v>0</v>
      </c>
      <c r="C27" s="92">
        <f>C25-C26</f>
        <v>0</v>
      </c>
      <c r="D27" s="98">
        <f>D25-D26</f>
        <v>0</v>
      </c>
      <c r="E27" s="98">
        <f>E25-E26</f>
        <v>0</v>
      </c>
      <c r="F27" s="75"/>
    </row>
    <row r="28" spans="1:6">
      <c r="A28" s="73" t="s">
        <v>156</v>
      </c>
      <c r="B28" s="74"/>
      <c r="C28" s="74"/>
      <c r="D28" s="83"/>
      <c r="E28" s="83"/>
      <c r="F28" s="75"/>
    </row>
    <row r="29" spans="1:6">
      <c r="A29" s="73" t="s">
        <v>157</v>
      </c>
      <c r="B29" s="74"/>
      <c r="C29" s="74"/>
      <c r="D29" s="83"/>
      <c r="E29" s="83"/>
      <c r="F29" s="75"/>
    </row>
    <row r="30" spans="1:6">
      <c r="A30" s="73" t="s">
        <v>158</v>
      </c>
      <c r="B30" s="74"/>
      <c r="C30" s="74"/>
      <c r="D30" s="83"/>
      <c r="E30" s="83"/>
      <c r="F30" s="75"/>
    </row>
    <row r="31" spans="1:6">
      <c r="A31" s="73" t="s">
        <v>159</v>
      </c>
      <c r="B31" s="74"/>
      <c r="C31" s="74"/>
      <c r="D31" s="83"/>
      <c r="E31" s="83"/>
      <c r="F31" s="75"/>
    </row>
    <row r="32" spans="1:6">
      <c r="A32" s="73" t="s">
        <v>160</v>
      </c>
      <c r="B32" s="74"/>
      <c r="C32" s="74"/>
      <c r="D32" s="83"/>
      <c r="E32" s="83"/>
      <c r="F32" s="75"/>
    </row>
    <row r="33" spans="1:7">
      <c r="A33" s="73" t="s">
        <v>161</v>
      </c>
      <c r="B33" s="74"/>
      <c r="C33" s="74"/>
      <c r="D33" s="83"/>
      <c r="E33" s="83"/>
      <c r="F33" s="75"/>
    </row>
    <row r="34" spans="1:7">
      <c r="A34" s="73" t="s">
        <v>162</v>
      </c>
      <c r="B34" s="74"/>
      <c r="C34" s="74"/>
      <c r="D34" s="83"/>
      <c r="E34" s="83"/>
      <c r="F34" s="75"/>
    </row>
    <row r="35" spans="1:7">
      <c r="A35" s="67" t="s">
        <v>163</v>
      </c>
      <c r="B35" s="92">
        <f>B27-SUM(B28:B34)+B10</f>
        <v>0</v>
      </c>
      <c r="C35" s="92">
        <f>C27-SUM(C28:C34)+C10</f>
        <v>0</v>
      </c>
      <c r="D35" s="98">
        <f>D27-SUM(D28:D34)+D10</f>
        <v>0</v>
      </c>
      <c r="E35" s="98">
        <f>E27-SUM(E28:E34)+E10</f>
        <v>0</v>
      </c>
      <c r="F35" s="75"/>
    </row>
    <row r="36" spans="1:7">
      <c r="A36" s="67" t="s">
        <v>164</v>
      </c>
      <c r="B36" s="92">
        <f>B27-SUM(B28:B34)</f>
        <v>0</v>
      </c>
      <c r="C36" s="92">
        <f>C27-SUM(C28:C34)</f>
        <v>0</v>
      </c>
      <c r="D36" s="98">
        <f>D27-SUM(D28:D34)</f>
        <v>0</v>
      </c>
      <c r="E36" s="98">
        <f>E27-SUM(E28:E34)</f>
        <v>0</v>
      </c>
      <c r="F36" s="75"/>
    </row>
    <row r="37" spans="1:7">
      <c r="A37" s="73" t="s">
        <v>165</v>
      </c>
      <c r="B37" s="74"/>
      <c r="C37" s="74"/>
      <c r="D37" s="83"/>
      <c r="E37" s="83"/>
      <c r="F37" s="75"/>
    </row>
    <row r="38" spans="1:7">
      <c r="A38" s="67" t="s">
        <v>166</v>
      </c>
      <c r="B38" s="92">
        <f>B35-B37</f>
        <v>0</v>
      </c>
      <c r="C38" s="92">
        <f>C35-C37</f>
        <v>0</v>
      </c>
      <c r="D38" s="92">
        <f>D35-D37</f>
        <v>0</v>
      </c>
      <c r="E38" s="92">
        <f>E35-E37</f>
        <v>0</v>
      </c>
      <c r="F38" s="75"/>
    </row>
    <row r="39" spans="1:7">
      <c r="A39" s="67" t="s">
        <v>167</v>
      </c>
      <c r="B39" s="92">
        <f>B36-B37</f>
        <v>0</v>
      </c>
      <c r="C39" s="92">
        <f>C36-C37</f>
        <v>0</v>
      </c>
      <c r="D39" s="98">
        <f>D36-D37</f>
        <v>0</v>
      </c>
      <c r="E39" s="98">
        <f>E36-E37</f>
        <v>0</v>
      </c>
      <c r="F39" s="75"/>
    </row>
    <row r="40" spans="1:7">
      <c r="A40" s="67" t="s">
        <v>168</v>
      </c>
      <c r="B40" s="92">
        <f>B39+B30+B32</f>
        <v>0</v>
      </c>
      <c r="C40" s="92">
        <f>C39+C30+C32</f>
        <v>0</v>
      </c>
      <c r="D40" s="98">
        <f>D39+D30+D32</f>
        <v>0</v>
      </c>
      <c r="E40" s="98">
        <f>E39+E30+E32</f>
        <v>0</v>
      </c>
      <c r="F40" s="75"/>
    </row>
    <row r="41" spans="1:7">
      <c r="A41" s="67" t="s">
        <v>169</v>
      </c>
      <c r="B41" s="92">
        <f>B40+B33+B34</f>
        <v>0</v>
      </c>
      <c r="C41" s="92">
        <f>C40+C33+C34</f>
        <v>0</v>
      </c>
      <c r="D41" s="98">
        <f>D40+D33+D34</f>
        <v>0</v>
      </c>
      <c r="E41" s="98">
        <f>E40+E33+E34</f>
        <v>0</v>
      </c>
      <c r="F41" s="75"/>
    </row>
    <row r="42" spans="1:7" s="55" customFormat="1" ht="12">
      <c r="B42" s="76"/>
      <c r="C42" s="76"/>
      <c r="D42" s="76"/>
      <c r="E42" s="76"/>
      <c r="F42" s="77"/>
    </row>
    <row r="43" spans="1:7">
      <c r="A43" s="67"/>
      <c r="B43" s="68" t="s">
        <v>134</v>
      </c>
      <c r="C43" s="68" t="s">
        <v>134</v>
      </c>
      <c r="D43" s="69" t="s">
        <v>134</v>
      </c>
      <c r="E43" s="69"/>
      <c r="F43" s="75"/>
    </row>
    <row r="44" spans="1:7">
      <c r="A44" s="70" t="s">
        <v>170</v>
      </c>
      <c r="B44" s="71">
        <v>42094</v>
      </c>
      <c r="C44" s="72">
        <v>42460</v>
      </c>
      <c r="D44" s="72">
        <v>42825</v>
      </c>
      <c r="E44" s="72"/>
      <c r="F44" s="75"/>
    </row>
    <row r="45" spans="1:7" s="55" customFormat="1" ht="12">
      <c r="A45" s="70" t="s">
        <v>171</v>
      </c>
      <c r="B45" s="78"/>
      <c r="C45" s="78"/>
      <c r="D45" s="79"/>
      <c r="E45" s="79"/>
      <c r="F45" s="77"/>
    </row>
    <row r="46" spans="1:7">
      <c r="A46" s="73" t="s">
        <v>172</v>
      </c>
      <c r="B46" s="74"/>
      <c r="C46" s="74"/>
      <c r="D46" s="83"/>
      <c r="E46" s="83"/>
      <c r="F46" s="75"/>
    </row>
    <row r="47" spans="1:7">
      <c r="A47" s="73" t="s">
        <v>173</v>
      </c>
      <c r="B47" s="74"/>
      <c r="C47" s="74"/>
      <c r="D47" s="83"/>
      <c r="E47" s="83"/>
      <c r="F47" s="75"/>
    </row>
    <row r="48" spans="1:7" s="81" customFormat="1" ht="12">
      <c r="A48" s="67" t="s">
        <v>174</v>
      </c>
      <c r="B48" s="92">
        <f>SUM(B46:B47)</f>
        <v>0</v>
      </c>
      <c r="C48" s="92">
        <f>SUM(C46:C47)</f>
        <v>0</v>
      </c>
      <c r="D48" s="98">
        <f>SUM(D46:D47)</f>
        <v>0</v>
      </c>
      <c r="E48" s="98">
        <f>SUM(E46:E47)</f>
        <v>0</v>
      </c>
      <c r="F48" s="62"/>
      <c r="G48" s="80"/>
    </row>
    <row r="49" spans="1:7">
      <c r="A49" s="67"/>
      <c r="B49" s="92"/>
      <c r="C49" s="92"/>
      <c r="D49" s="98"/>
      <c r="E49" s="92"/>
      <c r="F49" s="62"/>
    </row>
    <row r="50" spans="1:7" s="82" customFormat="1" ht="12">
      <c r="A50" s="73" t="s">
        <v>175</v>
      </c>
      <c r="B50" s="74"/>
      <c r="C50" s="74"/>
      <c r="D50" s="83"/>
      <c r="E50" s="74"/>
      <c r="F50" s="75"/>
    </row>
    <row r="51" spans="1:7">
      <c r="A51" s="67" t="s">
        <v>176</v>
      </c>
      <c r="B51" s="92">
        <f>B48+B50-B72-B75-B82-B83</f>
        <v>0</v>
      </c>
      <c r="C51" s="92">
        <f>C48+C50-C72-C75-C82-C83</f>
        <v>0</v>
      </c>
      <c r="D51" s="92">
        <f>D48+D50-D72-D75-D82-D83</f>
        <v>0</v>
      </c>
      <c r="E51" s="92">
        <f>E48+E50-E72-E75-E82-E83</f>
        <v>0</v>
      </c>
      <c r="F51" s="62"/>
    </row>
    <row r="52" spans="1:7">
      <c r="A52" s="73" t="s">
        <v>177</v>
      </c>
      <c r="B52" s="74"/>
      <c r="C52" s="74"/>
      <c r="D52" s="83"/>
      <c r="E52" s="74"/>
      <c r="F52" s="75"/>
    </row>
    <row r="53" spans="1:7">
      <c r="A53" s="73" t="s">
        <v>178</v>
      </c>
      <c r="B53" s="74"/>
      <c r="C53" s="74"/>
      <c r="D53" s="83"/>
      <c r="E53" s="74"/>
      <c r="F53" s="75"/>
    </row>
    <row r="54" spans="1:7">
      <c r="A54" s="73" t="s">
        <v>179</v>
      </c>
      <c r="B54" s="74"/>
      <c r="C54" s="74"/>
      <c r="D54" s="83"/>
      <c r="E54" s="74"/>
      <c r="F54" s="75"/>
    </row>
    <row r="55" spans="1:7" s="81" customFormat="1" ht="12">
      <c r="A55" s="73" t="s">
        <v>180</v>
      </c>
      <c r="B55" s="74"/>
      <c r="C55" s="74"/>
      <c r="D55" s="83"/>
      <c r="E55" s="74"/>
      <c r="F55" s="75"/>
      <c r="G55" s="80"/>
    </row>
    <row r="56" spans="1:7" s="81" customFormat="1" ht="12">
      <c r="A56" s="67" t="s">
        <v>181</v>
      </c>
      <c r="B56" s="92">
        <f>SUM(B52:B55)</f>
        <v>0</v>
      </c>
      <c r="C56" s="92">
        <f>SUM(C52:C55)</f>
        <v>0</v>
      </c>
      <c r="D56" s="98">
        <f>SUM(D52:D55)</f>
        <v>0</v>
      </c>
      <c r="E56" s="92">
        <f>SUM(E52:E55)</f>
        <v>0</v>
      </c>
      <c r="F56" s="62"/>
      <c r="G56" s="80"/>
    </row>
    <row r="57" spans="1:7">
      <c r="A57" s="67" t="s">
        <v>182</v>
      </c>
      <c r="B57" s="92">
        <f>SUM(B58:B61)</f>
        <v>0</v>
      </c>
      <c r="C57" s="92">
        <f>SUM(C58:C61)</f>
        <v>0</v>
      </c>
      <c r="D57" s="98">
        <f>SUM(D58:D61)</f>
        <v>0</v>
      </c>
      <c r="E57" s="92">
        <f>SUM(E58:E61)</f>
        <v>0</v>
      </c>
      <c r="F57" s="62"/>
    </row>
    <row r="58" spans="1:7">
      <c r="A58" s="73" t="s">
        <v>183</v>
      </c>
      <c r="B58" s="74"/>
      <c r="C58" s="74"/>
      <c r="D58" s="83"/>
      <c r="E58" s="74"/>
      <c r="F58" s="75"/>
    </row>
    <row r="59" spans="1:7">
      <c r="A59" s="73" t="s">
        <v>184</v>
      </c>
      <c r="B59" s="74"/>
      <c r="C59" s="74"/>
      <c r="D59" s="83"/>
      <c r="E59" s="74"/>
      <c r="F59" s="75"/>
    </row>
    <row r="60" spans="1:7">
      <c r="A60" s="73" t="s">
        <v>185</v>
      </c>
      <c r="B60" s="74"/>
      <c r="C60" s="74"/>
      <c r="D60" s="83"/>
      <c r="E60" s="74"/>
      <c r="F60" s="75"/>
    </row>
    <row r="61" spans="1:7" s="81" customFormat="1" ht="12">
      <c r="A61" s="73" t="s">
        <v>186</v>
      </c>
      <c r="B61" s="74"/>
      <c r="C61" s="74"/>
      <c r="D61" s="83"/>
      <c r="E61" s="74"/>
      <c r="F61" s="75"/>
      <c r="G61" s="80"/>
    </row>
    <row r="62" spans="1:7" s="81" customFormat="1" ht="12">
      <c r="A62" s="67" t="s">
        <v>187</v>
      </c>
      <c r="B62" s="92">
        <f>B57+B56</f>
        <v>0</v>
      </c>
      <c r="C62" s="92">
        <f>C57+C56</f>
        <v>0</v>
      </c>
      <c r="D62" s="98">
        <f>D57+D56</f>
        <v>0</v>
      </c>
      <c r="E62" s="92">
        <f>E57+E56</f>
        <v>0</v>
      </c>
      <c r="F62" s="62"/>
      <c r="G62" s="80"/>
    </row>
    <row r="63" spans="1:7">
      <c r="A63" s="67" t="s">
        <v>188</v>
      </c>
      <c r="B63" s="92">
        <f>B48+B56+B50+B57</f>
        <v>0</v>
      </c>
      <c r="C63" s="92">
        <f>C48+C56+C50+C57</f>
        <v>0</v>
      </c>
      <c r="D63" s="98">
        <f>D48+D56+D50+D57</f>
        <v>0</v>
      </c>
      <c r="E63" s="92">
        <f>E48+E56+E50+E57</f>
        <v>0</v>
      </c>
      <c r="F63" s="62"/>
    </row>
    <row r="64" spans="1:7" s="81" customFormat="1" ht="12">
      <c r="A64" s="73"/>
      <c r="B64" s="74"/>
      <c r="C64" s="74"/>
      <c r="D64" s="83"/>
      <c r="E64" s="74"/>
      <c r="F64" s="75"/>
      <c r="G64" s="80"/>
    </row>
    <row r="65" spans="1:7">
      <c r="A65" s="67" t="s">
        <v>189</v>
      </c>
      <c r="B65" s="84"/>
      <c r="C65" s="84"/>
      <c r="D65" s="85"/>
      <c r="E65" s="84"/>
      <c r="F65" s="62"/>
    </row>
    <row r="66" spans="1:7">
      <c r="A66" s="73" t="s">
        <v>190</v>
      </c>
      <c r="B66" s="74"/>
      <c r="C66" s="74"/>
      <c r="D66" s="83"/>
      <c r="E66" s="74"/>
      <c r="F66" s="75"/>
    </row>
    <row r="67" spans="1:7">
      <c r="A67" s="73" t="s">
        <v>191</v>
      </c>
      <c r="B67" s="74"/>
      <c r="C67" s="74"/>
      <c r="D67" s="83"/>
      <c r="E67" s="74"/>
      <c r="F67" s="75"/>
    </row>
    <row r="68" spans="1:7" s="81" customFormat="1" ht="12">
      <c r="A68" s="73" t="s">
        <v>192</v>
      </c>
      <c r="B68" s="74"/>
      <c r="C68" s="74"/>
      <c r="D68" s="83"/>
      <c r="E68" s="74"/>
      <c r="F68" s="75"/>
      <c r="G68" s="80"/>
    </row>
    <row r="69" spans="1:7" s="81" customFormat="1" ht="12">
      <c r="A69" s="67" t="s">
        <v>193</v>
      </c>
      <c r="B69" s="92">
        <f>B66+B67-B68</f>
        <v>0</v>
      </c>
      <c r="C69" s="92">
        <f>C66+C67-C68</f>
        <v>0</v>
      </c>
      <c r="D69" s="98">
        <f>D66+D67-D68</f>
        <v>0</v>
      </c>
      <c r="E69" s="92">
        <f>E66+E67-E68</f>
        <v>0</v>
      </c>
      <c r="F69" s="62"/>
      <c r="G69" s="80"/>
    </row>
    <row r="70" spans="1:7">
      <c r="A70" s="67" t="s">
        <v>194</v>
      </c>
      <c r="B70" s="92">
        <f>SUM(B71:B72)</f>
        <v>0</v>
      </c>
      <c r="C70" s="92">
        <f>SUM(C71:C72)</f>
        <v>0</v>
      </c>
      <c r="D70" s="98">
        <f>SUM(D71:D72)</f>
        <v>0</v>
      </c>
      <c r="E70" s="92">
        <f>SUM(E71:E72)</f>
        <v>0</v>
      </c>
      <c r="F70" s="62"/>
    </row>
    <row r="71" spans="1:7">
      <c r="A71" s="73" t="s">
        <v>195</v>
      </c>
      <c r="B71" s="74"/>
      <c r="C71" s="74"/>
      <c r="D71" s="83"/>
      <c r="E71" s="74"/>
      <c r="F71" s="75"/>
    </row>
    <row r="72" spans="1:7" s="81" customFormat="1" ht="12">
      <c r="A72" s="73" t="s">
        <v>196</v>
      </c>
      <c r="B72" s="74"/>
      <c r="C72" s="74"/>
      <c r="D72" s="83"/>
      <c r="E72" s="74"/>
      <c r="F72" s="75"/>
      <c r="G72" s="80"/>
    </row>
    <row r="73" spans="1:7">
      <c r="A73" s="67" t="s">
        <v>197</v>
      </c>
      <c r="B73" s="92">
        <f>SUM(B74:B79)</f>
        <v>0</v>
      </c>
      <c r="C73" s="92">
        <f>SUM(C74:C79)</f>
        <v>0</v>
      </c>
      <c r="D73" s="98">
        <f>SUM(D74:D79)</f>
        <v>0</v>
      </c>
      <c r="E73" s="92">
        <f>SUM(E74:E79)</f>
        <v>0</v>
      </c>
      <c r="F73" s="62"/>
    </row>
    <row r="74" spans="1:7">
      <c r="A74" s="73" t="s">
        <v>198</v>
      </c>
      <c r="B74" s="74"/>
      <c r="C74" s="74"/>
      <c r="D74" s="83"/>
      <c r="E74" s="74"/>
      <c r="F74" s="75"/>
    </row>
    <row r="75" spans="1:7">
      <c r="A75" s="73" t="s">
        <v>199</v>
      </c>
      <c r="B75" s="74"/>
      <c r="C75" s="74"/>
      <c r="D75" s="83"/>
      <c r="E75" s="74"/>
      <c r="F75" s="75"/>
    </row>
    <row r="76" spans="1:7">
      <c r="A76" s="73" t="s">
        <v>200</v>
      </c>
      <c r="B76" s="74"/>
      <c r="C76" s="74"/>
      <c r="D76" s="83"/>
      <c r="E76" s="74"/>
      <c r="F76" s="75"/>
    </row>
    <row r="77" spans="1:7">
      <c r="A77" s="73" t="s">
        <v>201</v>
      </c>
      <c r="B77" s="74"/>
      <c r="C77" s="74"/>
      <c r="D77" s="83"/>
      <c r="E77" s="74"/>
      <c r="F77" s="75"/>
    </row>
    <row r="78" spans="1:7">
      <c r="A78" s="73" t="s">
        <v>202</v>
      </c>
      <c r="B78" s="74"/>
      <c r="C78" s="74"/>
      <c r="D78" s="83"/>
      <c r="E78" s="74"/>
      <c r="F78" s="75"/>
    </row>
    <row r="79" spans="1:7" s="81" customFormat="1" ht="12">
      <c r="A79" s="73" t="s">
        <v>203</v>
      </c>
      <c r="B79" s="74"/>
      <c r="C79" s="74"/>
      <c r="D79" s="83"/>
      <c r="E79" s="74"/>
      <c r="F79" s="75"/>
      <c r="G79" s="80"/>
    </row>
    <row r="80" spans="1:7">
      <c r="A80" s="67" t="s">
        <v>204</v>
      </c>
      <c r="B80" s="92">
        <f>SUM(B81:B82)</f>
        <v>0</v>
      </c>
      <c r="C80" s="92">
        <f>SUM(C81:C82)</f>
        <v>0</v>
      </c>
      <c r="D80" s="98">
        <f>SUM(D81:D82)</f>
        <v>0</v>
      </c>
      <c r="E80" s="92">
        <f>SUM(E81:E82)</f>
        <v>0</v>
      </c>
      <c r="F80" s="62"/>
    </row>
    <row r="81" spans="1:7">
      <c r="A81" s="73" t="s">
        <v>205</v>
      </c>
      <c r="B81" s="74"/>
      <c r="C81" s="74"/>
      <c r="D81" s="83"/>
      <c r="E81" s="74"/>
      <c r="F81" s="75"/>
    </row>
    <row r="82" spans="1:7" s="81" customFormat="1" ht="12">
      <c r="A82" s="73" t="s">
        <v>206</v>
      </c>
      <c r="B82" s="74"/>
      <c r="C82" s="74"/>
      <c r="D82" s="83"/>
      <c r="E82" s="74"/>
      <c r="F82" s="75"/>
      <c r="G82" s="80"/>
    </row>
    <row r="83" spans="1:7">
      <c r="A83" s="73" t="s">
        <v>207</v>
      </c>
      <c r="B83" s="74"/>
      <c r="C83" s="74"/>
      <c r="D83" s="83"/>
      <c r="E83" s="74"/>
      <c r="F83" s="75"/>
    </row>
    <row r="84" spans="1:7">
      <c r="A84" s="67" t="s">
        <v>208</v>
      </c>
      <c r="B84" s="92">
        <f>B69+B70+B73+B80+B83</f>
        <v>0</v>
      </c>
      <c r="C84" s="92">
        <f>C69+C70+C73+C80+C83</f>
        <v>0</v>
      </c>
      <c r="D84" s="92">
        <f>D69+D70+D73+D80+D83</f>
        <v>0</v>
      </c>
      <c r="E84" s="92">
        <f>E69+E70+E73+E80+E83</f>
        <v>0</v>
      </c>
      <c r="F84" s="62"/>
    </row>
    <row r="85" spans="1:7">
      <c r="A85" s="86" t="s">
        <v>209</v>
      </c>
      <c r="B85" s="99">
        <f>B63-B84</f>
        <v>0</v>
      </c>
      <c r="C85" s="99">
        <f>C63-C84</f>
        <v>0</v>
      </c>
      <c r="D85" s="100">
        <f>D63-D84</f>
        <v>0</v>
      </c>
      <c r="E85" s="99">
        <f>E63-E84</f>
        <v>0</v>
      </c>
      <c r="F85" s="75"/>
    </row>
    <row r="86" spans="1:7">
      <c r="E86" s="74"/>
      <c r="F86" s="75"/>
    </row>
    <row r="87" spans="1:7">
      <c r="A87" s="101" t="s">
        <v>210</v>
      </c>
      <c r="B87" s="102">
        <v>42094</v>
      </c>
      <c r="C87" s="103">
        <v>42460</v>
      </c>
      <c r="D87" s="102">
        <v>42825</v>
      </c>
      <c r="E87" s="102"/>
    </row>
    <row r="88" spans="1:7">
      <c r="A88" s="104" t="s">
        <v>211</v>
      </c>
      <c r="B88" s="92"/>
      <c r="C88" s="105" t="e">
        <f>(C8-B8)/B8</f>
        <v>#DIV/0!</v>
      </c>
      <c r="D88" s="106" t="e">
        <f>(D8-C8)/C8</f>
        <v>#DIV/0!</v>
      </c>
      <c r="E88" s="105" t="e">
        <f>(E8-D8)/D8</f>
        <v>#DIV/0!</v>
      </c>
    </row>
    <row r="89" spans="1:7">
      <c r="A89" s="104" t="s">
        <v>212</v>
      </c>
      <c r="B89" s="94" t="e">
        <f>B39/(B8+B9)</f>
        <v>#DIV/0!</v>
      </c>
      <c r="C89" s="94" t="e">
        <f>C39/(C8+C9)</f>
        <v>#DIV/0!</v>
      </c>
      <c r="D89" s="107" t="e">
        <f>D39/(D8+D9)</f>
        <v>#DIV/0!</v>
      </c>
      <c r="E89" s="94" t="e">
        <f>E39/(E8+E9)</f>
        <v>#DIV/0!</v>
      </c>
    </row>
    <row r="90" spans="1:7">
      <c r="A90" s="104" t="s">
        <v>213</v>
      </c>
      <c r="B90" s="94" t="e">
        <f>B41/(B8+B9)</f>
        <v>#DIV/0!</v>
      </c>
      <c r="C90" s="94" t="e">
        <f>C41/(C8+C9)</f>
        <v>#DIV/0!</v>
      </c>
      <c r="D90" s="107" t="e">
        <f>D41/(D8+D9)</f>
        <v>#DIV/0!</v>
      </c>
      <c r="E90" s="94" t="e">
        <f>E41/(E8+E9)</f>
        <v>#DIV/0!</v>
      </c>
    </row>
    <row r="91" spans="1:7">
      <c r="A91" s="104" t="s">
        <v>214</v>
      </c>
      <c r="B91" s="94" t="e">
        <f>B25/(B8+B9)</f>
        <v>#DIV/0!</v>
      </c>
      <c r="C91" s="94" t="e">
        <f>C25/(C8+C9)</f>
        <v>#DIV/0!</v>
      </c>
      <c r="D91" s="107" t="e">
        <f>D25/(D8+D9)</f>
        <v>#DIV/0!</v>
      </c>
      <c r="E91" s="94" t="e">
        <f>E25/(E8+E9)</f>
        <v>#DIV/0!</v>
      </c>
    </row>
    <row r="92" spans="1:7">
      <c r="A92" s="104" t="s">
        <v>215</v>
      </c>
      <c r="B92" s="92" t="e">
        <f>(B56-B52+B59)/B51</f>
        <v>#DIV/0!</v>
      </c>
      <c r="C92" s="92" t="e">
        <f>(C56-C52+C59)/C51</f>
        <v>#DIV/0!</v>
      </c>
      <c r="D92" s="98" t="e">
        <f>(D56-D52+D59)/D51</f>
        <v>#DIV/0!</v>
      </c>
      <c r="E92" s="92" t="e">
        <f>(E56-E52+E59)/E51</f>
        <v>#DIV/0!</v>
      </c>
    </row>
    <row r="93" spans="1:7">
      <c r="A93" s="104" t="s">
        <v>0</v>
      </c>
      <c r="B93" s="98" t="e">
        <f>(B56+B59)/B51</f>
        <v>#DIV/0!</v>
      </c>
      <c r="C93" s="98" t="e">
        <f>(C56+C59)/C51</f>
        <v>#DIV/0!</v>
      </c>
      <c r="D93" s="98" t="e">
        <f>(D56+D59)/D51</f>
        <v>#DIV/0!</v>
      </c>
      <c r="E93" s="92" t="e">
        <f>(E56+E59)/E51</f>
        <v>#DIV/0!</v>
      </c>
    </row>
    <row r="94" spans="1:7">
      <c r="A94" s="104" t="s">
        <v>216</v>
      </c>
      <c r="B94" s="92" t="e">
        <f>B25/(B26+B28+B29)</f>
        <v>#DIV/0!</v>
      </c>
      <c r="C94" s="92" t="e">
        <f>C25/(C26+C28+C29)</f>
        <v>#DIV/0!</v>
      </c>
      <c r="D94" s="98" t="e">
        <f>D25/(D26+D28+D29)</f>
        <v>#DIV/0!</v>
      </c>
      <c r="E94" s="92" t="e">
        <f>E25/(E26+E28+E29)</f>
        <v>#DIV/0!</v>
      </c>
    </row>
    <row r="95" spans="1:7">
      <c r="A95" s="104" t="s">
        <v>217</v>
      </c>
      <c r="B95" s="92" t="e">
        <f>(B75+B76)/(B8+B9)*365</f>
        <v>#DIV/0!</v>
      </c>
      <c r="C95" s="92" t="e">
        <f>(C75+C76)/(C8+C9)*365</f>
        <v>#DIV/0!</v>
      </c>
      <c r="D95" s="98" t="e">
        <f>(D75+D76)/(D8+D9)*365</f>
        <v>#DIV/0!</v>
      </c>
      <c r="E95" s="92" t="e">
        <f>(E75+E76)/(E8+E9)*365</f>
        <v>#DIV/0!</v>
      </c>
    </row>
    <row r="96" spans="1:7">
      <c r="A96" s="104" t="s">
        <v>218</v>
      </c>
      <c r="B96" s="92">
        <f>IF(B12=0,0,B74/B12*365)</f>
        <v>0</v>
      </c>
      <c r="C96" s="92">
        <f>IF(C12=0,0,C74/C12*365)</f>
        <v>0</v>
      </c>
      <c r="D96" s="98">
        <f>IF(D12=0,0,D74/D12*365)</f>
        <v>0</v>
      </c>
      <c r="E96" s="92">
        <f>IF(E12=0,0,E74/E12*365)</f>
        <v>0</v>
      </c>
    </row>
    <row r="97" spans="1:5">
      <c r="A97" s="104" t="s">
        <v>219</v>
      </c>
      <c r="B97" s="92">
        <f>IF(B12=0,0,B58/B14*365)</f>
        <v>0</v>
      </c>
      <c r="C97" s="92">
        <f>IF(C12=0,0,C58/C14*365)</f>
        <v>0</v>
      </c>
      <c r="D97" s="98">
        <f>IF(D12=0,0,D58/D14*365)</f>
        <v>0</v>
      </c>
      <c r="E97" s="92">
        <f>IF(E12=0,0,E58/E14*365)</f>
        <v>0</v>
      </c>
    </row>
    <row r="98" spans="1:5">
      <c r="A98" s="104" t="s">
        <v>220</v>
      </c>
      <c r="B98" s="92" t="e">
        <f>B95+B96-B97</f>
        <v>#DIV/0!</v>
      </c>
      <c r="C98" s="92" t="e">
        <f>C95+C96-C97</f>
        <v>#DIV/0!</v>
      </c>
      <c r="D98" s="98" t="e">
        <f>D95+D96-D97</f>
        <v>#DIV/0!</v>
      </c>
      <c r="E98" s="92" t="e">
        <f>E95+E96-E97</f>
        <v>#DIV/0!</v>
      </c>
    </row>
    <row r="99" spans="1:5">
      <c r="A99" s="104" t="s">
        <v>221</v>
      </c>
      <c r="B99" s="92" t="e">
        <f>SUM(B74:B77,B81)/SUM(B58:B61,B52)</f>
        <v>#DIV/0!</v>
      </c>
      <c r="C99" s="92" t="e">
        <f>SUM(C74:C77,C81)/SUM(C58:C61,C52)</f>
        <v>#DIV/0!</v>
      </c>
      <c r="D99" s="98" t="e">
        <f>SUM(D74:D77,D81)/SUM(D58:D61,D52)</f>
        <v>#DIV/0!</v>
      </c>
      <c r="E99" s="92" t="e">
        <f>SUM(E74:E77,E81)/SUM(E58:E61,E52)</f>
        <v>#DIV/0!</v>
      </c>
    </row>
    <row r="100" spans="1:5">
      <c r="A100" s="96"/>
      <c r="B100" s="108"/>
      <c r="C100" s="108"/>
      <c r="D100" s="108"/>
      <c r="E100" s="109"/>
    </row>
    <row r="101" spans="1:5">
      <c r="A101" s="110" t="s">
        <v>222</v>
      </c>
      <c r="B101" s="102">
        <v>41729</v>
      </c>
      <c r="C101" s="102">
        <v>42094</v>
      </c>
      <c r="D101" s="103">
        <v>42460</v>
      </c>
      <c r="E101" s="102">
        <v>42825</v>
      </c>
    </row>
    <row r="102" spans="1:5">
      <c r="A102" s="111" t="s">
        <v>223</v>
      </c>
      <c r="B102" s="99"/>
      <c r="C102" s="99"/>
      <c r="D102" s="100"/>
      <c r="E102" s="99"/>
    </row>
    <row r="103" spans="1:5">
      <c r="A103" s="112" t="s">
        <v>224</v>
      </c>
      <c r="B103" s="99"/>
      <c r="C103" s="113">
        <f>C39</f>
        <v>0</v>
      </c>
      <c r="D103" s="114">
        <f>D39</f>
        <v>0</v>
      </c>
      <c r="E103" s="113">
        <f>E39</f>
        <v>0</v>
      </c>
    </row>
    <row r="104" spans="1:5">
      <c r="A104" s="112" t="s">
        <v>225</v>
      </c>
      <c r="B104" s="99"/>
      <c r="C104" s="113">
        <f>C30</f>
        <v>0</v>
      </c>
      <c r="D104" s="114">
        <f>D30</f>
        <v>0</v>
      </c>
      <c r="E104" s="113">
        <f>E30</f>
        <v>0</v>
      </c>
    </row>
    <row r="105" spans="1:5">
      <c r="A105" s="112" t="s">
        <v>226</v>
      </c>
      <c r="B105" s="99"/>
      <c r="C105" s="113">
        <f>C32</f>
        <v>0</v>
      </c>
      <c r="D105" s="114">
        <f>D32</f>
        <v>0</v>
      </c>
      <c r="E105" s="113">
        <f>E32</f>
        <v>0</v>
      </c>
    </row>
    <row r="106" spans="1:5">
      <c r="A106" s="112" t="s">
        <v>227</v>
      </c>
      <c r="B106" s="99"/>
      <c r="C106" s="113">
        <f>SUM(C103:C105)</f>
        <v>0</v>
      </c>
      <c r="D106" s="114">
        <f>SUM(D103:D105)</f>
        <v>0</v>
      </c>
      <c r="E106" s="113">
        <f>SUM(E103:E105)</f>
        <v>0</v>
      </c>
    </row>
    <row r="107" spans="1:5">
      <c r="A107" s="112" t="s">
        <v>228</v>
      </c>
      <c r="B107" s="99"/>
      <c r="C107" s="113">
        <f>(B73-B77)-(C73-C77)</f>
        <v>0</v>
      </c>
      <c r="D107" s="114">
        <f>(C73-C77)-(D73-D77)</f>
        <v>0</v>
      </c>
      <c r="E107" s="113">
        <f>(D73-D77)-(E73-E77)</f>
        <v>0</v>
      </c>
    </row>
    <row r="108" spans="1:5">
      <c r="A108" s="112" t="s">
        <v>229</v>
      </c>
      <c r="B108" s="99"/>
      <c r="C108" s="113">
        <f>C57-B57</f>
        <v>0</v>
      </c>
      <c r="D108" s="114">
        <f>D57-C57</f>
        <v>0</v>
      </c>
      <c r="E108" s="113">
        <f>E57-D57</f>
        <v>0</v>
      </c>
    </row>
    <row r="109" spans="1:5">
      <c r="A109" s="115" t="s">
        <v>230</v>
      </c>
      <c r="B109" s="116"/>
      <c r="C109" s="117">
        <f>C106+C107+C108</f>
        <v>0</v>
      </c>
      <c r="D109" s="118">
        <f>D106+D107+D108</f>
        <v>0</v>
      </c>
      <c r="E109" s="117">
        <f>E106+E107+E108</f>
        <v>0</v>
      </c>
    </row>
    <row r="110" spans="1:5">
      <c r="A110" s="119" t="s">
        <v>231</v>
      </c>
      <c r="B110" s="116"/>
      <c r="C110" s="117">
        <f>C10</f>
        <v>0</v>
      </c>
      <c r="D110" s="118">
        <f>D10</f>
        <v>0</v>
      </c>
      <c r="E110" s="117">
        <f>E10</f>
        <v>0</v>
      </c>
    </row>
    <row r="111" spans="1:5">
      <c r="A111" s="112"/>
      <c r="B111" s="99"/>
      <c r="C111" s="113"/>
      <c r="D111" s="114"/>
      <c r="E111" s="113"/>
    </row>
    <row r="112" spans="1:5">
      <c r="A112" s="111" t="s">
        <v>232</v>
      </c>
      <c r="B112" s="99"/>
      <c r="C112" s="113"/>
      <c r="D112" s="114"/>
      <c r="E112" s="113"/>
    </row>
    <row r="113" spans="1:5">
      <c r="A113" s="112" t="s">
        <v>233</v>
      </c>
      <c r="B113" s="99"/>
      <c r="C113" s="113">
        <f>(B66+B67)-(C66+C67)+B68+C30-C68</f>
        <v>0</v>
      </c>
      <c r="D113" s="114">
        <f>(C66+C67)-(D66+D67)+C68+D30-D68</f>
        <v>0</v>
      </c>
      <c r="E113" s="113">
        <f>(D66+D67)-(E66+E67)+D68+E30-E68</f>
        <v>0</v>
      </c>
    </row>
    <row r="114" spans="1:5">
      <c r="A114" s="112" t="s">
        <v>234</v>
      </c>
      <c r="B114" s="99"/>
      <c r="C114" s="113">
        <f t="shared" ref="C114:E115" si="0">B71+B81-C71-C81</f>
        <v>0</v>
      </c>
      <c r="D114" s="114">
        <f t="shared" si="0"/>
        <v>0</v>
      </c>
      <c r="E114" s="113">
        <f t="shared" si="0"/>
        <v>0</v>
      </c>
    </row>
    <row r="115" spans="1:5">
      <c r="A115" s="112" t="s">
        <v>235</v>
      </c>
      <c r="B115" s="99"/>
      <c r="C115" s="113">
        <f t="shared" si="0"/>
        <v>0</v>
      </c>
      <c r="D115" s="114">
        <f t="shared" si="0"/>
        <v>0</v>
      </c>
      <c r="E115" s="113">
        <f t="shared" si="0"/>
        <v>0</v>
      </c>
    </row>
    <row r="116" spans="1:5">
      <c r="A116" s="119" t="s">
        <v>236</v>
      </c>
      <c r="B116" s="120"/>
      <c r="C116" s="117">
        <f>SUM(C113:C115)</f>
        <v>0</v>
      </c>
      <c r="D116" s="118">
        <f>SUM(D113:D115)</f>
        <v>0</v>
      </c>
      <c r="E116" s="117">
        <f>SUM(E113:E115)</f>
        <v>0</v>
      </c>
    </row>
    <row r="117" spans="1:5">
      <c r="A117" s="112"/>
      <c r="B117" s="99"/>
      <c r="C117" s="113"/>
      <c r="D117" s="114"/>
      <c r="E117" s="113"/>
    </row>
    <row r="118" spans="1:5">
      <c r="A118" s="111" t="s">
        <v>237</v>
      </c>
      <c r="B118" s="99"/>
      <c r="C118" s="113"/>
      <c r="D118" s="114"/>
      <c r="E118" s="113"/>
    </row>
    <row r="119" spans="1:5">
      <c r="A119" s="112" t="s">
        <v>238</v>
      </c>
      <c r="B119" s="99"/>
      <c r="C119" s="113">
        <f>C53-B53</f>
        <v>0</v>
      </c>
      <c r="D119" s="114">
        <f>D53-C53</f>
        <v>0</v>
      </c>
      <c r="E119" s="113">
        <f>E53-D53</f>
        <v>0</v>
      </c>
    </row>
    <row r="120" spans="1:5">
      <c r="A120" s="112" t="s">
        <v>239</v>
      </c>
      <c r="B120" s="99"/>
      <c r="C120" s="113">
        <f>C54+C55-B54-B55</f>
        <v>0</v>
      </c>
      <c r="D120" s="114">
        <f>D54+D55-C54-C55</f>
        <v>0</v>
      </c>
      <c r="E120" s="113">
        <f>E54+E55-D54-D55</f>
        <v>0</v>
      </c>
    </row>
    <row r="121" spans="1:5">
      <c r="A121" s="112" t="s">
        <v>240</v>
      </c>
      <c r="B121" s="99"/>
      <c r="C121" s="113">
        <f>C52-B52</f>
        <v>0</v>
      </c>
      <c r="D121" s="114">
        <f>D52-C52</f>
        <v>0</v>
      </c>
      <c r="E121" s="113">
        <f>E52-D52</f>
        <v>0</v>
      </c>
    </row>
    <row r="122" spans="1:5">
      <c r="A122" s="112" t="s">
        <v>241</v>
      </c>
      <c r="B122" s="99"/>
      <c r="C122" s="113">
        <f>(C48-C38)-B48</f>
        <v>0</v>
      </c>
      <c r="D122" s="114">
        <f>(D48-D38)-C48</f>
        <v>0</v>
      </c>
      <c r="E122" s="113">
        <f>(E48-E38)-D48</f>
        <v>0</v>
      </c>
    </row>
    <row r="123" spans="1:5">
      <c r="A123" s="112" t="s">
        <v>242</v>
      </c>
      <c r="B123" s="99"/>
      <c r="C123" s="113">
        <f>C50-B50</f>
        <v>0</v>
      </c>
      <c r="D123" s="114">
        <f>D50-C50</f>
        <v>0</v>
      </c>
      <c r="E123" s="113">
        <f>E50-D50</f>
        <v>0</v>
      </c>
    </row>
    <row r="124" spans="1:5">
      <c r="A124" s="119" t="s">
        <v>243</v>
      </c>
      <c r="B124" s="120"/>
      <c r="C124" s="117">
        <f>SUM(C119:C123)</f>
        <v>0</v>
      </c>
      <c r="D124" s="118">
        <f>SUM(D119:D123)</f>
        <v>0</v>
      </c>
      <c r="E124" s="117">
        <f>SUM(E119:E123)</f>
        <v>0</v>
      </c>
    </row>
    <row r="125" spans="1:5">
      <c r="A125" s="119" t="s">
        <v>244</v>
      </c>
      <c r="B125" s="120"/>
      <c r="C125" s="117">
        <f>C109+C110+C116+C124</f>
        <v>0</v>
      </c>
      <c r="D125" s="118">
        <f>D109+D110+D116+D124</f>
        <v>0</v>
      </c>
      <c r="E125" s="117">
        <f>E109+E110+E116+E124</f>
        <v>0</v>
      </c>
    </row>
    <row r="126" spans="1:5">
      <c r="A126" s="112"/>
      <c r="B126" s="99"/>
      <c r="C126" s="113"/>
      <c r="D126" s="114"/>
      <c r="E126" s="113"/>
    </row>
    <row r="127" spans="1:5">
      <c r="A127" s="119" t="s">
        <v>245</v>
      </c>
      <c r="B127" s="120"/>
      <c r="C127" s="121">
        <f>B77</f>
        <v>0</v>
      </c>
      <c r="D127" s="122">
        <f>C77</f>
        <v>0</v>
      </c>
      <c r="E127" s="121">
        <f>D77</f>
        <v>0</v>
      </c>
    </row>
    <row r="128" spans="1:5">
      <c r="A128" s="119" t="s">
        <v>246</v>
      </c>
      <c r="B128" s="120"/>
      <c r="C128" s="121">
        <f>C77</f>
        <v>0</v>
      </c>
      <c r="D128" s="122">
        <f>D77</f>
        <v>0</v>
      </c>
      <c r="E128" s="121">
        <f>E77</f>
        <v>0</v>
      </c>
    </row>
    <row r="129" spans="1:5">
      <c r="A129" s="112"/>
      <c r="B129" s="99"/>
      <c r="C129" s="113"/>
      <c r="D129" s="114"/>
      <c r="E129" s="113"/>
    </row>
    <row r="130" spans="1:5" hidden="1">
      <c r="A130" s="112" t="s">
        <v>247</v>
      </c>
      <c r="B130" s="99"/>
      <c r="C130" s="113">
        <f>C127+C125-C128</f>
        <v>0</v>
      </c>
      <c r="D130" s="114">
        <f>D127+D125-D128</f>
        <v>0</v>
      </c>
      <c r="E130" s="113">
        <f>E127+E125-E128</f>
        <v>0</v>
      </c>
    </row>
  </sheetData>
  <mergeCells count="1">
    <mergeCell ref="A3:A4"/>
  </mergeCells>
  <dataValidations count="1">
    <dataValidation type="list" allowBlank="1" showInputMessage="1" showErrorMessage="1" sqref="B1:E2" xr:uid="{00000000-0002-0000-0200-000000000000}">
      <formula1>Accnt_Holder</formula1>
      <formula2>0</formula2>
    </dataValidation>
  </dataValidations>
  <pageMargins left="0.69930555555555496" right="0.69930555555555496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8000"/>
  </sheetPr>
  <dimension ref="A1:XFC167"/>
  <sheetViews>
    <sheetView showGridLines="0" zoomScale="115" zoomScaleNormal="115" workbookViewId="0"/>
  </sheetViews>
  <sheetFormatPr defaultColWidth="0" defaultRowHeight="15" customHeight="1" zeroHeight="1"/>
  <cols>
    <col min="1" max="1" width="54" style="257" customWidth="1" collapsed="1"/>
    <col min="2" max="2" width="20.140625" style="290" customWidth="1" collapsed="1"/>
    <col min="3" max="3" width="21" style="290" customWidth="1" collapsed="1"/>
    <col min="4" max="4" width="20.140625" style="291" customWidth="1" collapsed="1"/>
    <col min="5" max="5" width="9.28515625" style="252" customWidth="1" collapsed="1"/>
    <col min="6" max="1024" width="9.140625" style="253" hidden="1" collapsed="1"/>
    <col min="1025" max="1043" width="3.140625" style="279" hidden="1" collapsed="1"/>
    <col min="1044" max="16367" width="9.140625" style="279" hidden="1" collapsed="1"/>
    <col min="16368" max="16368" width="1.140625" style="279" hidden="1" collapsed="1"/>
    <col min="16369" max="16382" width="9.140625" style="279" hidden="1" collapsed="1"/>
    <col min="16383" max="16384" width="22.140625" style="279" hidden="1" collapsed="1"/>
  </cols>
  <sheetData>
    <row r="1" spans="1:5" s="253" customFormat="1" ht="13.5" customHeight="1">
      <c r="A1" s="249" t="s">
        <v>131</v>
      </c>
      <c r="B1" s="250">
        <f>'Customer Details'!B9</f>
        <v>0</v>
      </c>
      <c r="C1" s="250">
        <f>'Customer Details'!B9</f>
        <v>0</v>
      </c>
      <c r="D1" s="251"/>
      <c r="E1" s="252"/>
    </row>
    <row r="2" spans="1:5" s="253" customFormat="1" ht="15" hidden="1" customHeight="1">
      <c r="A2" s="249"/>
      <c r="B2" s="251"/>
      <c r="C2" s="251"/>
      <c r="D2" s="251"/>
      <c r="E2" s="252"/>
    </row>
    <row r="3" spans="1:5" s="257" customFormat="1" ht="11.25">
      <c r="A3" s="534" t="s">
        <v>132</v>
      </c>
      <c r="B3" s="254">
        <f>'Customer Details'!I9</f>
        <v>0</v>
      </c>
      <c r="C3" s="254">
        <f>'Customer Details'!J9</f>
        <v>0</v>
      </c>
      <c r="D3" s="255">
        <f>'Customer Details'!K9</f>
        <v>0</v>
      </c>
      <c r="E3" s="256"/>
    </row>
    <row r="4" spans="1:5" s="257" customFormat="1" ht="11.25">
      <c r="A4" s="534"/>
      <c r="B4" s="258">
        <f>'Customer Details'!L9</f>
        <v>0</v>
      </c>
      <c r="C4" s="259">
        <f>'Customer Details'!M9</f>
        <v>0</v>
      </c>
      <c r="D4" s="260" t="s">
        <v>133</v>
      </c>
      <c r="E4" s="261">
        <f>IF(D7=42825,1,0)</f>
        <v>0</v>
      </c>
    </row>
    <row r="5" spans="1:5" s="257" customFormat="1" ht="11.25">
      <c r="A5" s="256"/>
      <c r="B5" s="262"/>
      <c r="C5" s="262"/>
      <c r="D5" s="263"/>
      <c r="E5" s="256"/>
    </row>
    <row r="6" spans="1:5" s="253" customFormat="1" ht="11.25">
      <c r="A6" s="264"/>
      <c r="B6" s="494" t="s">
        <v>134</v>
      </c>
      <c r="C6" s="494" t="s">
        <v>134</v>
      </c>
      <c r="D6" s="494" t="s">
        <v>2011</v>
      </c>
      <c r="E6" s="266"/>
    </row>
    <row r="7" spans="1:5" s="253" customFormat="1" ht="11.25">
      <c r="A7" s="267" t="s">
        <v>135</v>
      </c>
      <c r="B7" s="268">
        <f>C7-365</f>
        <v>42460</v>
      </c>
      <c r="C7" s="268">
        <f>D7-365</f>
        <v>42825</v>
      </c>
      <c r="D7" s="268">
        <v>43190</v>
      </c>
      <c r="E7" s="266"/>
    </row>
    <row r="8" spans="1:5" s="253" customFormat="1" ht="11.25">
      <c r="A8" s="269" t="s">
        <v>136</v>
      </c>
      <c r="B8" s="270"/>
      <c r="C8" s="270"/>
      <c r="D8" s="270"/>
      <c r="E8" s="252"/>
    </row>
    <row r="9" spans="1:5" s="253" customFormat="1" ht="11.25">
      <c r="A9" s="269" t="s">
        <v>137</v>
      </c>
      <c r="B9" s="270"/>
      <c r="C9" s="270"/>
      <c r="D9" s="270"/>
      <c r="E9" s="252"/>
    </row>
    <row r="10" spans="1:5" s="253" customFormat="1" ht="11.25">
      <c r="A10" s="269" t="s">
        <v>138</v>
      </c>
      <c r="B10" s="271"/>
      <c r="C10" s="270"/>
      <c r="D10" s="270"/>
      <c r="E10" s="272"/>
    </row>
    <row r="11" spans="1:5" s="253" customFormat="1" ht="11.25">
      <c r="A11" s="264" t="s">
        <v>139</v>
      </c>
      <c r="B11" s="273">
        <f>SUM(B8:B10)</f>
        <v>0</v>
      </c>
      <c r="C11" s="273">
        <f>SUM(C8:C10)</f>
        <v>0</v>
      </c>
      <c r="D11" s="273">
        <f>SUM(D8:D10)</f>
        <v>0</v>
      </c>
      <c r="E11" s="252"/>
    </row>
    <row r="12" spans="1:5" s="253" customFormat="1" ht="11.25">
      <c r="A12" s="264" t="s">
        <v>1983</v>
      </c>
      <c r="B12" s="273">
        <f>B13+B14+B15-B16+B17+B18</f>
        <v>0</v>
      </c>
      <c r="C12" s="273">
        <f>C13+C14+C15-C16+C17+C18</f>
        <v>0</v>
      </c>
      <c r="D12" s="273">
        <f>D13+D14+D15-D16+D17+D18</f>
        <v>0</v>
      </c>
      <c r="E12" s="252"/>
    </row>
    <row r="13" spans="1:5" s="253" customFormat="1" ht="11.25">
      <c r="A13" s="269" t="s">
        <v>141</v>
      </c>
      <c r="B13" s="270"/>
      <c r="C13" s="270"/>
      <c r="D13" s="270"/>
      <c r="E13" s="252"/>
    </row>
    <row r="14" spans="1:5" s="253" customFormat="1" ht="11.25">
      <c r="A14" s="269" t="s">
        <v>142</v>
      </c>
      <c r="B14" s="270"/>
      <c r="C14" s="270"/>
      <c r="D14" s="270"/>
      <c r="E14" s="252"/>
    </row>
    <row r="15" spans="1:5" s="253" customFormat="1" ht="11.25">
      <c r="A15" s="269" t="s">
        <v>1984</v>
      </c>
      <c r="B15" s="270"/>
      <c r="C15" s="270"/>
      <c r="D15" s="270"/>
      <c r="E15" s="252"/>
    </row>
    <row r="16" spans="1:5" s="253" customFormat="1" ht="11.25">
      <c r="A16" s="269" t="s">
        <v>143</v>
      </c>
      <c r="B16" s="270"/>
      <c r="C16" s="270"/>
      <c r="D16" s="270"/>
      <c r="E16" s="252"/>
    </row>
    <row r="17" spans="1:1024" s="252" customFormat="1" ht="11.25">
      <c r="A17" s="269" t="s">
        <v>144</v>
      </c>
      <c r="B17" s="270"/>
      <c r="C17" s="270"/>
      <c r="D17" s="270"/>
      <c r="F17" s="253"/>
      <c r="G17" s="253"/>
      <c r="H17" s="253"/>
      <c r="I17" s="253"/>
      <c r="J17" s="253"/>
      <c r="K17" s="253"/>
      <c r="L17" s="253"/>
      <c r="M17" s="253"/>
      <c r="N17" s="253"/>
      <c r="O17" s="253"/>
      <c r="P17" s="253"/>
      <c r="Q17" s="253"/>
      <c r="R17" s="253"/>
      <c r="S17" s="253"/>
      <c r="T17" s="253"/>
      <c r="U17" s="253"/>
      <c r="V17" s="253"/>
      <c r="W17" s="253"/>
      <c r="X17" s="253"/>
      <c r="Y17" s="253"/>
      <c r="Z17" s="253"/>
      <c r="AA17" s="253"/>
      <c r="AB17" s="253"/>
      <c r="AC17" s="253"/>
      <c r="AD17" s="253"/>
      <c r="AE17" s="253"/>
      <c r="AF17" s="253"/>
      <c r="AG17" s="253"/>
      <c r="AH17" s="253"/>
      <c r="AI17" s="253"/>
      <c r="AJ17" s="253"/>
      <c r="AK17" s="253"/>
      <c r="AL17" s="253"/>
      <c r="AM17" s="253"/>
      <c r="AN17" s="253"/>
      <c r="AO17" s="253"/>
      <c r="AP17" s="253"/>
      <c r="AQ17" s="253"/>
      <c r="AR17" s="253"/>
      <c r="AS17" s="253"/>
      <c r="AT17" s="253"/>
      <c r="AU17" s="253"/>
      <c r="AV17" s="253"/>
      <c r="AW17" s="253"/>
      <c r="AX17" s="253"/>
      <c r="AY17" s="253"/>
      <c r="AZ17" s="253"/>
      <c r="BA17" s="253"/>
      <c r="BB17" s="253"/>
      <c r="BC17" s="253"/>
      <c r="BD17" s="253"/>
      <c r="BE17" s="253"/>
      <c r="BF17" s="253"/>
      <c r="BG17" s="253"/>
      <c r="BH17" s="253"/>
      <c r="BI17" s="253"/>
      <c r="BJ17" s="253"/>
      <c r="BK17" s="253"/>
      <c r="BL17" s="253"/>
      <c r="BM17" s="253"/>
      <c r="BN17" s="253"/>
      <c r="BO17" s="253"/>
      <c r="BP17" s="253"/>
      <c r="BQ17" s="253"/>
      <c r="BR17" s="253"/>
      <c r="BS17" s="253"/>
      <c r="BT17" s="253"/>
      <c r="BU17" s="253"/>
      <c r="BV17" s="253"/>
      <c r="BW17" s="253"/>
      <c r="BX17" s="253"/>
      <c r="BY17" s="253"/>
      <c r="BZ17" s="253"/>
      <c r="CA17" s="253"/>
      <c r="CB17" s="253"/>
      <c r="CC17" s="253"/>
      <c r="CD17" s="253"/>
      <c r="CE17" s="253"/>
      <c r="CF17" s="253"/>
      <c r="CG17" s="253"/>
      <c r="CH17" s="253"/>
      <c r="CI17" s="253"/>
      <c r="CJ17" s="253"/>
      <c r="CK17" s="253"/>
      <c r="CL17" s="253"/>
      <c r="CM17" s="253"/>
      <c r="CN17" s="253"/>
      <c r="CO17" s="253"/>
      <c r="CP17" s="253"/>
      <c r="CQ17" s="253"/>
      <c r="CR17" s="253"/>
      <c r="CS17" s="253"/>
      <c r="CT17" s="253"/>
      <c r="CU17" s="253"/>
      <c r="CV17" s="253"/>
      <c r="CW17" s="253"/>
      <c r="CX17" s="253"/>
      <c r="CY17" s="253"/>
      <c r="CZ17" s="253"/>
      <c r="DA17" s="253"/>
      <c r="DB17" s="253"/>
      <c r="DC17" s="253"/>
      <c r="DD17" s="253"/>
      <c r="DE17" s="253"/>
      <c r="DF17" s="253"/>
      <c r="DG17" s="253"/>
      <c r="DH17" s="253"/>
      <c r="DI17" s="253"/>
      <c r="DJ17" s="253"/>
      <c r="DK17" s="253"/>
      <c r="DL17" s="253"/>
      <c r="DM17" s="253"/>
      <c r="DN17" s="253"/>
      <c r="DO17" s="253"/>
      <c r="DP17" s="253"/>
      <c r="DQ17" s="253"/>
      <c r="DR17" s="253"/>
      <c r="DS17" s="253"/>
      <c r="DT17" s="253"/>
      <c r="DU17" s="253"/>
      <c r="DV17" s="253"/>
      <c r="DW17" s="253"/>
      <c r="DX17" s="253"/>
      <c r="DY17" s="253"/>
      <c r="DZ17" s="253"/>
      <c r="EA17" s="253"/>
      <c r="EB17" s="253"/>
      <c r="EC17" s="253"/>
      <c r="ED17" s="253"/>
      <c r="EE17" s="253"/>
      <c r="EF17" s="253"/>
      <c r="EG17" s="253"/>
      <c r="EH17" s="253"/>
      <c r="EI17" s="253"/>
      <c r="EJ17" s="253"/>
      <c r="EK17" s="253"/>
      <c r="EL17" s="253"/>
      <c r="EM17" s="253"/>
      <c r="EN17" s="253"/>
      <c r="EO17" s="253"/>
      <c r="EP17" s="253"/>
      <c r="EQ17" s="253"/>
      <c r="ER17" s="253"/>
      <c r="ES17" s="253"/>
      <c r="ET17" s="253"/>
      <c r="EU17" s="253"/>
      <c r="EV17" s="253"/>
      <c r="EW17" s="253"/>
      <c r="EX17" s="253"/>
      <c r="EY17" s="253"/>
      <c r="EZ17" s="253"/>
      <c r="FA17" s="253"/>
      <c r="FB17" s="253"/>
      <c r="FC17" s="253"/>
      <c r="FD17" s="253"/>
      <c r="FE17" s="253"/>
      <c r="FF17" s="253"/>
      <c r="FG17" s="253"/>
      <c r="FH17" s="253"/>
      <c r="FI17" s="253"/>
      <c r="FJ17" s="253"/>
      <c r="FK17" s="253"/>
      <c r="FL17" s="253"/>
      <c r="FM17" s="253"/>
      <c r="FN17" s="253"/>
      <c r="FO17" s="253"/>
      <c r="FP17" s="253"/>
      <c r="FQ17" s="253"/>
      <c r="FR17" s="253"/>
      <c r="FS17" s="253"/>
      <c r="FT17" s="253"/>
      <c r="FU17" s="253"/>
      <c r="FV17" s="253"/>
      <c r="FW17" s="253"/>
      <c r="FX17" s="253"/>
      <c r="FY17" s="253"/>
      <c r="FZ17" s="253"/>
      <c r="GA17" s="253"/>
      <c r="GB17" s="253"/>
      <c r="GC17" s="253"/>
      <c r="GD17" s="253"/>
      <c r="GE17" s="253"/>
      <c r="GF17" s="253"/>
      <c r="GG17" s="253"/>
      <c r="GH17" s="253"/>
      <c r="GI17" s="253"/>
      <c r="GJ17" s="253"/>
      <c r="GK17" s="253"/>
      <c r="GL17" s="253"/>
      <c r="GM17" s="253"/>
      <c r="GN17" s="253"/>
      <c r="GO17" s="253"/>
      <c r="GP17" s="253"/>
      <c r="GQ17" s="253"/>
      <c r="GR17" s="253"/>
      <c r="GS17" s="253"/>
      <c r="GT17" s="253"/>
      <c r="GU17" s="253"/>
      <c r="GV17" s="253"/>
      <c r="GW17" s="253"/>
      <c r="GX17" s="253"/>
      <c r="GY17" s="253"/>
      <c r="GZ17" s="253"/>
      <c r="HA17" s="253"/>
      <c r="HB17" s="253"/>
      <c r="HC17" s="253"/>
      <c r="HD17" s="253"/>
      <c r="HE17" s="253"/>
      <c r="HF17" s="253"/>
      <c r="HG17" s="253"/>
      <c r="HH17" s="253"/>
      <c r="HI17" s="253"/>
      <c r="HJ17" s="253"/>
      <c r="HK17" s="253"/>
      <c r="HL17" s="253"/>
      <c r="HM17" s="253"/>
      <c r="HN17" s="253"/>
      <c r="HO17" s="253"/>
      <c r="HP17" s="253"/>
      <c r="HQ17" s="253"/>
      <c r="HR17" s="253"/>
      <c r="HS17" s="253"/>
      <c r="HT17" s="253"/>
      <c r="HU17" s="253"/>
      <c r="HV17" s="253"/>
      <c r="HW17" s="253"/>
      <c r="HX17" s="253"/>
      <c r="HY17" s="253"/>
      <c r="HZ17" s="253"/>
      <c r="IA17" s="253"/>
      <c r="IB17" s="253"/>
      <c r="IC17" s="253"/>
      <c r="ID17" s="253"/>
      <c r="IE17" s="253"/>
      <c r="IF17" s="253"/>
      <c r="IG17" s="253"/>
      <c r="IH17" s="253"/>
      <c r="II17" s="253"/>
      <c r="IJ17" s="253"/>
      <c r="IK17" s="253"/>
      <c r="IL17" s="253"/>
      <c r="IM17" s="253"/>
      <c r="IN17" s="253"/>
      <c r="IO17" s="253"/>
      <c r="IP17" s="253"/>
      <c r="IQ17" s="253"/>
      <c r="IR17" s="253"/>
      <c r="IS17" s="253"/>
      <c r="IT17" s="253"/>
      <c r="IU17" s="253"/>
      <c r="IV17" s="253"/>
      <c r="IW17" s="253"/>
      <c r="IX17" s="253"/>
      <c r="IY17" s="253"/>
      <c r="IZ17" s="253"/>
      <c r="JA17" s="253"/>
      <c r="JB17" s="253"/>
      <c r="JC17" s="253"/>
      <c r="JD17" s="253"/>
      <c r="JE17" s="253"/>
      <c r="JF17" s="253"/>
      <c r="JG17" s="253"/>
      <c r="JH17" s="253"/>
      <c r="JI17" s="253"/>
      <c r="JJ17" s="253"/>
      <c r="JK17" s="253"/>
      <c r="JL17" s="253"/>
      <c r="JM17" s="253"/>
      <c r="JN17" s="253"/>
      <c r="JO17" s="253"/>
      <c r="JP17" s="253"/>
      <c r="JQ17" s="253"/>
      <c r="JR17" s="253"/>
      <c r="JS17" s="253"/>
      <c r="JT17" s="253"/>
      <c r="JU17" s="253"/>
      <c r="JV17" s="253"/>
      <c r="JW17" s="253"/>
      <c r="JX17" s="253"/>
      <c r="JY17" s="253"/>
      <c r="JZ17" s="253"/>
      <c r="KA17" s="253"/>
      <c r="KB17" s="253"/>
      <c r="KC17" s="253"/>
      <c r="KD17" s="253"/>
      <c r="KE17" s="253"/>
      <c r="KF17" s="253"/>
      <c r="KG17" s="253"/>
      <c r="KH17" s="253"/>
      <c r="KI17" s="253"/>
      <c r="KJ17" s="253"/>
      <c r="KK17" s="253"/>
      <c r="KL17" s="253"/>
      <c r="KM17" s="253"/>
      <c r="KN17" s="253"/>
      <c r="KO17" s="253"/>
      <c r="KP17" s="253"/>
      <c r="KQ17" s="253"/>
      <c r="KR17" s="253"/>
      <c r="KS17" s="253"/>
      <c r="KT17" s="253"/>
      <c r="KU17" s="253"/>
      <c r="KV17" s="253"/>
      <c r="KW17" s="253"/>
      <c r="KX17" s="253"/>
      <c r="KY17" s="253"/>
      <c r="KZ17" s="253"/>
      <c r="LA17" s="253"/>
      <c r="LB17" s="253"/>
      <c r="LC17" s="253"/>
      <c r="LD17" s="253"/>
      <c r="LE17" s="253"/>
      <c r="LF17" s="253"/>
      <c r="LG17" s="253"/>
      <c r="LH17" s="253"/>
      <c r="LI17" s="253"/>
      <c r="LJ17" s="253"/>
      <c r="LK17" s="253"/>
      <c r="LL17" s="253"/>
      <c r="LM17" s="253"/>
      <c r="LN17" s="253"/>
      <c r="LO17" s="253"/>
      <c r="LP17" s="253"/>
      <c r="LQ17" s="253"/>
      <c r="LR17" s="253"/>
      <c r="LS17" s="253"/>
      <c r="LT17" s="253"/>
      <c r="LU17" s="253"/>
      <c r="LV17" s="253"/>
      <c r="LW17" s="253"/>
      <c r="LX17" s="253"/>
      <c r="LY17" s="253"/>
      <c r="LZ17" s="253"/>
      <c r="MA17" s="253"/>
      <c r="MB17" s="253"/>
      <c r="MC17" s="253"/>
      <c r="MD17" s="253"/>
      <c r="ME17" s="253"/>
      <c r="MF17" s="253"/>
      <c r="MG17" s="253"/>
      <c r="MH17" s="253"/>
      <c r="MI17" s="253"/>
      <c r="MJ17" s="253"/>
      <c r="MK17" s="253"/>
      <c r="ML17" s="253"/>
      <c r="MM17" s="253"/>
      <c r="MN17" s="253"/>
      <c r="MO17" s="253"/>
      <c r="MP17" s="253"/>
      <c r="MQ17" s="253"/>
      <c r="MR17" s="253"/>
      <c r="MS17" s="253"/>
      <c r="MT17" s="253"/>
      <c r="MU17" s="253"/>
      <c r="MV17" s="253"/>
      <c r="MW17" s="253"/>
      <c r="MX17" s="253"/>
      <c r="MY17" s="253"/>
      <c r="MZ17" s="253"/>
      <c r="NA17" s="253"/>
      <c r="NB17" s="253"/>
      <c r="NC17" s="253"/>
      <c r="ND17" s="253"/>
      <c r="NE17" s="253"/>
      <c r="NF17" s="253"/>
      <c r="NG17" s="253"/>
      <c r="NH17" s="253"/>
      <c r="NI17" s="253"/>
      <c r="NJ17" s="253"/>
      <c r="NK17" s="253"/>
      <c r="NL17" s="253"/>
      <c r="NM17" s="253"/>
      <c r="NN17" s="253"/>
      <c r="NO17" s="253"/>
      <c r="NP17" s="253"/>
      <c r="NQ17" s="253"/>
      <c r="NR17" s="253"/>
      <c r="NS17" s="253"/>
      <c r="NT17" s="253"/>
      <c r="NU17" s="253"/>
      <c r="NV17" s="253"/>
      <c r="NW17" s="253"/>
      <c r="NX17" s="253"/>
      <c r="NY17" s="253"/>
      <c r="NZ17" s="253"/>
      <c r="OA17" s="253"/>
      <c r="OB17" s="253"/>
      <c r="OC17" s="253"/>
      <c r="OD17" s="253"/>
      <c r="OE17" s="253"/>
      <c r="OF17" s="253"/>
      <c r="OG17" s="253"/>
      <c r="OH17" s="253"/>
      <c r="OI17" s="253"/>
      <c r="OJ17" s="253"/>
      <c r="OK17" s="253"/>
      <c r="OL17" s="253"/>
      <c r="OM17" s="253"/>
      <c r="ON17" s="253"/>
      <c r="OO17" s="253"/>
      <c r="OP17" s="253"/>
      <c r="OQ17" s="253"/>
      <c r="OR17" s="253"/>
      <c r="OS17" s="253"/>
      <c r="OT17" s="253"/>
      <c r="OU17" s="253"/>
      <c r="OV17" s="253"/>
      <c r="OW17" s="253"/>
      <c r="OX17" s="253"/>
      <c r="OY17" s="253"/>
      <c r="OZ17" s="253"/>
      <c r="PA17" s="253"/>
      <c r="PB17" s="253"/>
      <c r="PC17" s="253"/>
      <c r="PD17" s="253"/>
      <c r="PE17" s="253"/>
      <c r="PF17" s="253"/>
      <c r="PG17" s="253"/>
      <c r="PH17" s="253"/>
      <c r="PI17" s="253"/>
      <c r="PJ17" s="253"/>
      <c r="PK17" s="253"/>
      <c r="PL17" s="253"/>
      <c r="PM17" s="253"/>
      <c r="PN17" s="253"/>
      <c r="PO17" s="253"/>
      <c r="PP17" s="253"/>
      <c r="PQ17" s="253"/>
      <c r="PR17" s="253"/>
      <c r="PS17" s="253"/>
      <c r="PT17" s="253"/>
      <c r="PU17" s="253"/>
      <c r="PV17" s="253"/>
      <c r="PW17" s="253"/>
      <c r="PX17" s="253"/>
      <c r="PY17" s="253"/>
      <c r="PZ17" s="253"/>
      <c r="QA17" s="253"/>
      <c r="QB17" s="253"/>
      <c r="QC17" s="253"/>
      <c r="QD17" s="253"/>
      <c r="QE17" s="253"/>
      <c r="QF17" s="253"/>
      <c r="QG17" s="253"/>
      <c r="QH17" s="253"/>
      <c r="QI17" s="253"/>
      <c r="QJ17" s="253"/>
      <c r="QK17" s="253"/>
      <c r="QL17" s="253"/>
      <c r="QM17" s="253"/>
      <c r="QN17" s="253"/>
      <c r="QO17" s="253"/>
      <c r="QP17" s="253"/>
      <c r="QQ17" s="253"/>
      <c r="QR17" s="253"/>
      <c r="QS17" s="253"/>
      <c r="QT17" s="253"/>
      <c r="QU17" s="253"/>
      <c r="QV17" s="253"/>
      <c r="QW17" s="253"/>
      <c r="QX17" s="253"/>
      <c r="QY17" s="253"/>
      <c r="QZ17" s="253"/>
      <c r="RA17" s="253"/>
      <c r="RB17" s="253"/>
      <c r="RC17" s="253"/>
      <c r="RD17" s="253"/>
      <c r="RE17" s="253"/>
      <c r="RF17" s="253"/>
      <c r="RG17" s="253"/>
      <c r="RH17" s="253"/>
      <c r="RI17" s="253"/>
      <c r="RJ17" s="253"/>
      <c r="RK17" s="253"/>
      <c r="RL17" s="253"/>
      <c r="RM17" s="253"/>
      <c r="RN17" s="253"/>
      <c r="RO17" s="253"/>
      <c r="RP17" s="253"/>
      <c r="RQ17" s="253"/>
      <c r="RR17" s="253"/>
      <c r="RS17" s="253"/>
      <c r="RT17" s="253"/>
      <c r="RU17" s="253"/>
      <c r="RV17" s="253"/>
      <c r="RW17" s="253"/>
      <c r="RX17" s="253"/>
      <c r="RY17" s="253"/>
      <c r="RZ17" s="253"/>
      <c r="SA17" s="253"/>
      <c r="SB17" s="253"/>
      <c r="SC17" s="253"/>
      <c r="SD17" s="253"/>
      <c r="SE17" s="253"/>
      <c r="SF17" s="253"/>
      <c r="SG17" s="253"/>
      <c r="SH17" s="253"/>
      <c r="SI17" s="253"/>
      <c r="SJ17" s="253"/>
      <c r="SK17" s="253"/>
      <c r="SL17" s="253"/>
      <c r="SM17" s="253"/>
      <c r="SN17" s="253"/>
      <c r="SO17" s="253"/>
      <c r="SP17" s="253"/>
      <c r="SQ17" s="253"/>
      <c r="SR17" s="253"/>
      <c r="SS17" s="253"/>
      <c r="ST17" s="253"/>
      <c r="SU17" s="253"/>
      <c r="SV17" s="253"/>
      <c r="SW17" s="253"/>
      <c r="SX17" s="253"/>
      <c r="SY17" s="253"/>
      <c r="SZ17" s="253"/>
      <c r="TA17" s="253"/>
      <c r="TB17" s="253"/>
      <c r="TC17" s="253"/>
      <c r="TD17" s="253"/>
      <c r="TE17" s="253"/>
      <c r="TF17" s="253"/>
      <c r="TG17" s="253"/>
      <c r="TH17" s="253"/>
      <c r="TI17" s="253"/>
      <c r="TJ17" s="253"/>
      <c r="TK17" s="253"/>
      <c r="TL17" s="253"/>
      <c r="TM17" s="253"/>
      <c r="TN17" s="253"/>
      <c r="TO17" s="253"/>
      <c r="TP17" s="253"/>
      <c r="TQ17" s="253"/>
      <c r="TR17" s="253"/>
      <c r="TS17" s="253"/>
      <c r="TT17" s="253"/>
      <c r="TU17" s="253"/>
      <c r="TV17" s="253"/>
      <c r="TW17" s="253"/>
      <c r="TX17" s="253"/>
      <c r="TY17" s="253"/>
      <c r="TZ17" s="253"/>
      <c r="UA17" s="253"/>
      <c r="UB17" s="253"/>
      <c r="UC17" s="253"/>
      <c r="UD17" s="253"/>
      <c r="UE17" s="253"/>
      <c r="UF17" s="253"/>
      <c r="UG17" s="253"/>
      <c r="UH17" s="253"/>
      <c r="UI17" s="253"/>
      <c r="UJ17" s="253"/>
      <c r="UK17" s="253"/>
      <c r="UL17" s="253"/>
      <c r="UM17" s="253"/>
      <c r="UN17" s="253"/>
      <c r="UO17" s="253"/>
      <c r="UP17" s="253"/>
      <c r="UQ17" s="253"/>
      <c r="UR17" s="253"/>
      <c r="US17" s="253"/>
      <c r="UT17" s="253"/>
      <c r="UU17" s="253"/>
      <c r="UV17" s="253"/>
      <c r="UW17" s="253"/>
      <c r="UX17" s="253"/>
      <c r="UY17" s="253"/>
      <c r="UZ17" s="253"/>
      <c r="VA17" s="253"/>
      <c r="VB17" s="253"/>
      <c r="VC17" s="253"/>
      <c r="VD17" s="253"/>
      <c r="VE17" s="253"/>
      <c r="VF17" s="253"/>
      <c r="VG17" s="253"/>
      <c r="VH17" s="253"/>
      <c r="VI17" s="253"/>
      <c r="VJ17" s="253"/>
      <c r="VK17" s="253"/>
      <c r="VL17" s="253"/>
      <c r="VM17" s="253"/>
      <c r="VN17" s="253"/>
      <c r="VO17" s="253"/>
      <c r="VP17" s="253"/>
      <c r="VQ17" s="253"/>
      <c r="VR17" s="253"/>
      <c r="VS17" s="253"/>
      <c r="VT17" s="253"/>
      <c r="VU17" s="253"/>
      <c r="VV17" s="253"/>
      <c r="VW17" s="253"/>
      <c r="VX17" s="253"/>
      <c r="VY17" s="253"/>
      <c r="VZ17" s="253"/>
      <c r="WA17" s="253"/>
      <c r="WB17" s="253"/>
      <c r="WC17" s="253"/>
      <c r="WD17" s="253"/>
      <c r="WE17" s="253"/>
      <c r="WF17" s="253"/>
      <c r="WG17" s="253"/>
      <c r="WH17" s="253"/>
      <c r="WI17" s="253"/>
      <c r="WJ17" s="253"/>
      <c r="WK17" s="253"/>
      <c r="WL17" s="253"/>
      <c r="WM17" s="253"/>
      <c r="WN17" s="253"/>
      <c r="WO17" s="253"/>
      <c r="WP17" s="253"/>
      <c r="WQ17" s="253"/>
      <c r="WR17" s="253"/>
      <c r="WS17" s="253"/>
      <c r="WT17" s="253"/>
      <c r="WU17" s="253"/>
      <c r="WV17" s="253"/>
      <c r="WW17" s="253"/>
      <c r="WX17" s="253"/>
      <c r="WY17" s="253"/>
      <c r="WZ17" s="253"/>
      <c r="XA17" s="253"/>
      <c r="XB17" s="253"/>
      <c r="XC17" s="253"/>
      <c r="XD17" s="253"/>
      <c r="XE17" s="253"/>
      <c r="XF17" s="253"/>
      <c r="XG17" s="253"/>
      <c r="XH17" s="253"/>
      <c r="XI17" s="253"/>
      <c r="XJ17" s="253"/>
      <c r="XK17" s="253"/>
      <c r="XL17" s="253"/>
      <c r="XM17" s="253"/>
      <c r="XN17" s="253"/>
      <c r="XO17" s="253"/>
      <c r="XP17" s="253"/>
      <c r="XQ17" s="253"/>
      <c r="XR17" s="253"/>
      <c r="XS17" s="253"/>
      <c r="XT17" s="253"/>
      <c r="XU17" s="253"/>
      <c r="XV17" s="253"/>
      <c r="XW17" s="253"/>
      <c r="XX17" s="253"/>
      <c r="XY17" s="253"/>
      <c r="XZ17" s="253"/>
      <c r="YA17" s="253"/>
      <c r="YB17" s="253"/>
      <c r="YC17" s="253"/>
      <c r="YD17" s="253"/>
      <c r="YE17" s="253"/>
      <c r="YF17" s="253"/>
      <c r="YG17" s="253"/>
      <c r="YH17" s="253"/>
      <c r="YI17" s="253"/>
      <c r="YJ17" s="253"/>
      <c r="YK17" s="253"/>
      <c r="YL17" s="253"/>
      <c r="YM17" s="253"/>
      <c r="YN17" s="253"/>
      <c r="YO17" s="253"/>
      <c r="YP17" s="253"/>
      <c r="YQ17" s="253"/>
      <c r="YR17" s="253"/>
      <c r="YS17" s="253"/>
      <c r="YT17" s="253"/>
      <c r="YU17" s="253"/>
      <c r="YV17" s="253"/>
      <c r="YW17" s="253"/>
      <c r="YX17" s="253"/>
      <c r="YY17" s="253"/>
      <c r="YZ17" s="253"/>
      <c r="ZA17" s="253"/>
      <c r="ZB17" s="253"/>
      <c r="ZC17" s="253"/>
      <c r="ZD17" s="253"/>
      <c r="ZE17" s="253"/>
      <c r="ZF17" s="253"/>
      <c r="ZG17" s="253"/>
      <c r="ZH17" s="253"/>
      <c r="ZI17" s="253"/>
      <c r="ZJ17" s="253"/>
      <c r="ZK17" s="253"/>
      <c r="ZL17" s="253"/>
      <c r="ZM17" s="253"/>
      <c r="ZN17" s="253"/>
      <c r="ZO17" s="253"/>
      <c r="ZP17" s="253"/>
      <c r="ZQ17" s="253"/>
      <c r="ZR17" s="253"/>
      <c r="ZS17" s="253"/>
      <c r="ZT17" s="253"/>
      <c r="ZU17" s="253"/>
      <c r="ZV17" s="253"/>
      <c r="ZW17" s="253"/>
      <c r="ZX17" s="253"/>
      <c r="ZY17" s="253"/>
      <c r="ZZ17" s="253"/>
      <c r="AAA17" s="253"/>
      <c r="AAB17" s="253"/>
      <c r="AAC17" s="253"/>
      <c r="AAD17" s="253"/>
      <c r="AAE17" s="253"/>
      <c r="AAF17" s="253"/>
      <c r="AAG17" s="253"/>
      <c r="AAH17" s="253"/>
      <c r="AAI17" s="253"/>
      <c r="AAJ17" s="253"/>
      <c r="AAK17" s="253"/>
      <c r="AAL17" s="253"/>
      <c r="AAM17" s="253"/>
      <c r="AAN17" s="253"/>
      <c r="AAO17" s="253"/>
      <c r="AAP17" s="253"/>
      <c r="AAQ17" s="253"/>
      <c r="AAR17" s="253"/>
      <c r="AAS17" s="253"/>
      <c r="AAT17" s="253"/>
      <c r="AAU17" s="253"/>
      <c r="AAV17" s="253"/>
      <c r="AAW17" s="253"/>
      <c r="AAX17" s="253"/>
      <c r="AAY17" s="253"/>
      <c r="AAZ17" s="253"/>
      <c r="ABA17" s="253"/>
      <c r="ABB17" s="253"/>
      <c r="ABC17" s="253"/>
      <c r="ABD17" s="253"/>
      <c r="ABE17" s="253"/>
      <c r="ABF17" s="253"/>
      <c r="ABG17" s="253"/>
      <c r="ABH17" s="253"/>
      <c r="ABI17" s="253"/>
      <c r="ABJ17" s="253"/>
      <c r="ABK17" s="253"/>
      <c r="ABL17" s="253"/>
      <c r="ABM17" s="253"/>
      <c r="ABN17" s="253"/>
      <c r="ABO17" s="253"/>
      <c r="ABP17" s="253"/>
      <c r="ABQ17" s="253"/>
      <c r="ABR17" s="253"/>
      <c r="ABS17" s="253"/>
      <c r="ABT17" s="253"/>
      <c r="ABU17" s="253"/>
      <c r="ABV17" s="253"/>
      <c r="ABW17" s="253"/>
      <c r="ABX17" s="253"/>
      <c r="ABY17" s="253"/>
      <c r="ABZ17" s="253"/>
      <c r="ACA17" s="253"/>
      <c r="ACB17" s="253"/>
      <c r="ACC17" s="253"/>
      <c r="ACD17" s="253"/>
      <c r="ACE17" s="253"/>
      <c r="ACF17" s="253"/>
      <c r="ACG17" s="253"/>
      <c r="ACH17" s="253"/>
      <c r="ACI17" s="253"/>
      <c r="ACJ17" s="253"/>
      <c r="ACK17" s="253"/>
      <c r="ACL17" s="253"/>
      <c r="ACM17" s="253"/>
      <c r="ACN17" s="253"/>
      <c r="ACO17" s="253"/>
      <c r="ACP17" s="253"/>
      <c r="ACQ17" s="253"/>
      <c r="ACR17" s="253"/>
      <c r="ACS17" s="253"/>
      <c r="ACT17" s="253"/>
      <c r="ACU17" s="253"/>
      <c r="ACV17" s="253"/>
      <c r="ACW17" s="253"/>
      <c r="ACX17" s="253"/>
      <c r="ACY17" s="253"/>
      <c r="ACZ17" s="253"/>
      <c r="ADA17" s="253"/>
      <c r="ADB17" s="253"/>
      <c r="ADC17" s="253"/>
      <c r="ADD17" s="253"/>
      <c r="ADE17" s="253"/>
      <c r="ADF17" s="253"/>
      <c r="ADG17" s="253"/>
      <c r="ADH17" s="253"/>
      <c r="ADI17" s="253"/>
      <c r="ADJ17" s="253"/>
      <c r="ADK17" s="253"/>
      <c r="ADL17" s="253"/>
      <c r="ADM17" s="253"/>
      <c r="ADN17" s="253"/>
      <c r="ADO17" s="253"/>
      <c r="ADP17" s="253"/>
      <c r="ADQ17" s="253"/>
      <c r="ADR17" s="253"/>
      <c r="ADS17" s="253"/>
      <c r="ADT17" s="253"/>
      <c r="ADU17" s="253"/>
      <c r="ADV17" s="253"/>
      <c r="ADW17" s="253"/>
      <c r="ADX17" s="253"/>
      <c r="ADY17" s="253"/>
      <c r="ADZ17" s="253"/>
      <c r="AEA17" s="253"/>
      <c r="AEB17" s="253"/>
      <c r="AEC17" s="253"/>
      <c r="AED17" s="253"/>
      <c r="AEE17" s="253"/>
      <c r="AEF17" s="253"/>
      <c r="AEG17" s="253"/>
      <c r="AEH17" s="253"/>
      <c r="AEI17" s="253"/>
      <c r="AEJ17" s="253"/>
      <c r="AEK17" s="253"/>
      <c r="AEL17" s="253"/>
      <c r="AEM17" s="253"/>
      <c r="AEN17" s="253"/>
      <c r="AEO17" s="253"/>
      <c r="AEP17" s="253"/>
      <c r="AEQ17" s="253"/>
      <c r="AER17" s="253"/>
      <c r="AES17" s="253"/>
      <c r="AET17" s="253"/>
      <c r="AEU17" s="253"/>
      <c r="AEV17" s="253"/>
      <c r="AEW17" s="253"/>
      <c r="AEX17" s="253"/>
      <c r="AEY17" s="253"/>
      <c r="AEZ17" s="253"/>
      <c r="AFA17" s="253"/>
      <c r="AFB17" s="253"/>
      <c r="AFC17" s="253"/>
      <c r="AFD17" s="253"/>
      <c r="AFE17" s="253"/>
      <c r="AFF17" s="253"/>
      <c r="AFG17" s="253"/>
      <c r="AFH17" s="253"/>
      <c r="AFI17" s="253"/>
      <c r="AFJ17" s="253"/>
      <c r="AFK17" s="253"/>
      <c r="AFL17" s="253"/>
      <c r="AFM17" s="253"/>
      <c r="AFN17" s="253"/>
      <c r="AFO17" s="253"/>
      <c r="AFP17" s="253"/>
      <c r="AFQ17" s="253"/>
      <c r="AFR17" s="253"/>
      <c r="AFS17" s="253"/>
      <c r="AFT17" s="253"/>
      <c r="AFU17" s="253"/>
      <c r="AFV17" s="253"/>
      <c r="AFW17" s="253"/>
      <c r="AFX17" s="253"/>
      <c r="AFY17" s="253"/>
      <c r="AFZ17" s="253"/>
      <c r="AGA17" s="253"/>
      <c r="AGB17" s="253"/>
      <c r="AGC17" s="253"/>
      <c r="AGD17" s="253"/>
      <c r="AGE17" s="253"/>
      <c r="AGF17" s="253"/>
      <c r="AGG17" s="253"/>
      <c r="AGH17" s="253"/>
      <c r="AGI17" s="253"/>
      <c r="AGJ17" s="253"/>
      <c r="AGK17" s="253"/>
      <c r="AGL17" s="253"/>
      <c r="AGM17" s="253"/>
      <c r="AGN17" s="253"/>
      <c r="AGO17" s="253"/>
      <c r="AGP17" s="253"/>
      <c r="AGQ17" s="253"/>
      <c r="AGR17" s="253"/>
      <c r="AGS17" s="253"/>
      <c r="AGT17" s="253"/>
      <c r="AGU17" s="253"/>
      <c r="AGV17" s="253"/>
      <c r="AGW17" s="253"/>
      <c r="AGX17" s="253"/>
      <c r="AGY17" s="253"/>
      <c r="AGZ17" s="253"/>
      <c r="AHA17" s="253"/>
      <c r="AHB17" s="253"/>
      <c r="AHC17" s="253"/>
      <c r="AHD17" s="253"/>
      <c r="AHE17" s="253"/>
      <c r="AHF17" s="253"/>
      <c r="AHG17" s="253"/>
      <c r="AHH17" s="253"/>
      <c r="AHI17" s="253"/>
      <c r="AHJ17" s="253"/>
      <c r="AHK17" s="253"/>
      <c r="AHL17" s="253"/>
      <c r="AHM17" s="253"/>
      <c r="AHN17" s="253"/>
      <c r="AHO17" s="253"/>
      <c r="AHP17" s="253"/>
      <c r="AHQ17" s="253"/>
      <c r="AHR17" s="253"/>
      <c r="AHS17" s="253"/>
      <c r="AHT17" s="253"/>
      <c r="AHU17" s="253"/>
      <c r="AHV17" s="253"/>
      <c r="AHW17" s="253"/>
      <c r="AHX17" s="253"/>
      <c r="AHY17" s="253"/>
      <c r="AHZ17" s="253"/>
      <c r="AIA17" s="253"/>
      <c r="AIB17" s="253"/>
      <c r="AIC17" s="253"/>
      <c r="AID17" s="253"/>
      <c r="AIE17" s="253"/>
      <c r="AIF17" s="253"/>
      <c r="AIG17" s="253"/>
      <c r="AIH17" s="253"/>
      <c r="AII17" s="253"/>
      <c r="AIJ17" s="253"/>
      <c r="AIK17" s="253"/>
      <c r="AIL17" s="253"/>
      <c r="AIM17" s="253"/>
      <c r="AIN17" s="253"/>
      <c r="AIO17" s="253"/>
      <c r="AIP17" s="253"/>
      <c r="AIQ17" s="253"/>
      <c r="AIR17" s="253"/>
      <c r="AIS17" s="253"/>
      <c r="AIT17" s="253"/>
      <c r="AIU17" s="253"/>
      <c r="AIV17" s="253"/>
      <c r="AIW17" s="253"/>
      <c r="AIX17" s="253"/>
      <c r="AIY17" s="253"/>
      <c r="AIZ17" s="253"/>
      <c r="AJA17" s="253"/>
      <c r="AJB17" s="253"/>
      <c r="AJC17" s="253"/>
      <c r="AJD17" s="253"/>
      <c r="AJE17" s="253"/>
      <c r="AJF17" s="253"/>
      <c r="AJG17" s="253"/>
      <c r="AJH17" s="253"/>
      <c r="AJI17" s="253"/>
      <c r="AJJ17" s="253"/>
      <c r="AJK17" s="253"/>
      <c r="AJL17" s="253"/>
      <c r="AJM17" s="253"/>
      <c r="AJN17" s="253"/>
      <c r="AJO17" s="253"/>
      <c r="AJP17" s="253"/>
      <c r="AJQ17" s="253"/>
      <c r="AJR17" s="253"/>
      <c r="AJS17" s="253"/>
      <c r="AJT17" s="253"/>
      <c r="AJU17" s="253"/>
      <c r="AJV17" s="253"/>
      <c r="AJW17" s="253"/>
      <c r="AJX17" s="253"/>
      <c r="AJY17" s="253"/>
      <c r="AJZ17" s="253"/>
      <c r="AKA17" s="253"/>
      <c r="AKB17" s="253"/>
      <c r="AKC17" s="253"/>
      <c r="AKD17" s="253"/>
      <c r="AKE17" s="253"/>
      <c r="AKF17" s="253"/>
      <c r="AKG17" s="253"/>
      <c r="AKH17" s="253"/>
      <c r="AKI17" s="253"/>
      <c r="AKJ17" s="253"/>
      <c r="AKK17" s="253"/>
      <c r="AKL17" s="253"/>
      <c r="AKM17" s="253"/>
      <c r="AKN17" s="253"/>
      <c r="AKO17" s="253"/>
      <c r="AKP17" s="253"/>
      <c r="AKQ17" s="253"/>
      <c r="AKR17" s="253"/>
      <c r="AKS17" s="253"/>
      <c r="AKT17" s="253"/>
      <c r="AKU17" s="253"/>
      <c r="AKV17" s="253"/>
      <c r="AKW17" s="253"/>
      <c r="AKX17" s="253"/>
      <c r="AKY17" s="253"/>
      <c r="AKZ17" s="253"/>
      <c r="ALA17" s="253"/>
      <c r="ALB17" s="253"/>
      <c r="ALC17" s="253"/>
      <c r="ALD17" s="253"/>
      <c r="ALE17" s="253"/>
      <c r="ALF17" s="253"/>
      <c r="ALG17" s="253"/>
      <c r="ALH17" s="253"/>
      <c r="ALI17" s="253"/>
      <c r="ALJ17" s="253"/>
      <c r="ALK17" s="253"/>
      <c r="ALL17" s="253"/>
      <c r="ALM17" s="253"/>
      <c r="ALN17" s="253"/>
      <c r="ALO17" s="253"/>
      <c r="ALP17" s="253"/>
      <c r="ALQ17" s="253"/>
      <c r="ALR17" s="253"/>
      <c r="ALS17" s="253"/>
      <c r="ALT17" s="253"/>
      <c r="ALU17" s="253"/>
      <c r="ALV17" s="253"/>
      <c r="ALW17" s="253"/>
      <c r="ALX17" s="253"/>
      <c r="ALY17" s="253"/>
      <c r="ALZ17" s="253"/>
      <c r="AMA17" s="253"/>
      <c r="AMB17" s="253"/>
      <c r="AMC17" s="253"/>
      <c r="AMD17" s="253"/>
      <c r="AME17" s="253"/>
      <c r="AMF17" s="253"/>
      <c r="AMG17" s="253"/>
      <c r="AMH17" s="253"/>
      <c r="AMI17" s="253"/>
      <c r="AMJ17" s="253"/>
    </row>
    <row r="18" spans="1:1024" s="252" customFormat="1" ht="11.25">
      <c r="A18" s="269" t="s">
        <v>145</v>
      </c>
      <c r="B18" s="270"/>
      <c r="C18" s="270"/>
      <c r="D18" s="270"/>
      <c r="F18" s="253"/>
      <c r="G18" s="253"/>
      <c r="H18" s="253"/>
      <c r="I18" s="253"/>
      <c r="J18" s="253"/>
      <c r="K18" s="253"/>
      <c r="L18" s="253"/>
      <c r="M18" s="253"/>
      <c r="N18" s="253"/>
      <c r="O18" s="253"/>
      <c r="P18" s="253"/>
      <c r="Q18" s="253"/>
      <c r="R18" s="253"/>
      <c r="S18" s="253"/>
      <c r="T18" s="253"/>
      <c r="U18" s="253"/>
      <c r="V18" s="253"/>
      <c r="W18" s="253"/>
      <c r="X18" s="253"/>
      <c r="Y18" s="253"/>
      <c r="Z18" s="253"/>
      <c r="AA18" s="253"/>
      <c r="AB18" s="253"/>
      <c r="AC18" s="253"/>
      <c r="AD18" s="253"/>
      <c r="AE18" s="253"/>
      <c r="AF18" s="253"/>
      <c r="AG18" s="253"/>
      <c r="AH18" s="253"/>
      <c r="AI18" s="253"/>
      <c r="AJ18" s="253"/>
      <c r="AK18" s="253"/>
      <c r="AL18" s="253"/>
      <c r="AM18" s="253"/>
      <c r="AN18" s="253"/>
      <c r="AO18" s="253"/>
      <c r="AP18" s="253"/>
      <c r="AQ18" s="253"/>
      <c r="AR18" s="253"/>
      <c r="AS18" s="253"/>
      <c r="AT18" s="253"/>
      <c r="AU18" s="253"/>
      <c r="AV18" s="253"/>
      <c r="AW18" s="253"/>
      <c r="AX18" s="253"/>
      <c r="AY18" s="253"/>
      <c r="AZ18" s="253"/>
      <c r="BA18" s="253"/>
      <c r="BB18" s="253"/>
      <c r="BC18" s="253"/>
      <c r="BD18" s="253"/>
      <c r="BE18" s="253"/>
      <c r="BF18" s="253"/>
      <c r="BG18" s="253"/>
      <c r="BH18" s="253"/>
      <c r="BI18" s="253"/>
      <c r="BJ18" s="253"/>
      <c r="BK18" s="253"/>
      <c r="BL18" s="253"/>
      <c r="BM18" s="253"/>
      <c r="BN18" s="253"/>
      <c r="BO18" s="253"/>
      <c r="BP18" s="253"/>
      <c r="BQ18" s="253"/>
      <c r="BR18" s="253"/>
      <c r="BS18" s="253"/>
      <c r="BT18" s="253"/>
      <c r="BU18" s="253"/>
      <c r="BV18" s="253"/>
      <c r="BW18" s="253"/>
      <c r="BX18" s="253"/>
      <c r="BY18" s="253"/>
      <c r="BZ18" s="253"/>
      <c r="CA18" s="253"/>
      <c r="CB18" s="253"/>
      <c r="CC18" s="253"/>
      <c r="CD18" s="253"/>
      <c r="CE18" s="253"/>
      <c r="CF18" s="253"/>
      <c r="CG18" s="253"/>
      <c r="CH18" s="253"/>
      <c r="CI18" s="253"/>
      <c r="CJ18" s="253"/>
      <c r="CK18" s="253"/>
      <c r="CL18" s="253"/>
      <c r="CM18" s="253"/>
      <c r="CN18" s="253"/>
      <c r="CO18" s="253"/>
      <c r="CP18" s="253"/>
      <c r="CQ18" s="253"/>
      <c r="CR18" s="253"/>
      <c r="CS18" s="253"/>
      <c r="CT18" s="253"/>
      <c r="CU18" s="253"/>
      <c r="CV18" s="253"/>
      <c r="CW18" s="253"/>
      <c r="CX18" s="253"/>
      <c r="CY18" s="253"/>
      <c r="CZ18" s="253"/>
      <c r="DA18" s="253"/>
      <c r="DB18" s="253"/>
      <c r="DC18" s="253"/>
      <c r="DD18" s="253"/>
      <c r="DE18" s="253"/>
      <c r="DF18" s="253"/>
      <c r="DG18" s="253"/>
      <c r="DH18" s="253"/>
      <c r="DI18" s="253"/>
      <c r="DJ18" s="253"/>
      <c r="DK18" s="253"/>
      <c r="DL18" s="253"/>
      <c r="DM18" s="253"/>
      <c r="DN18" s="253"/>
      <c r="DO18" s="253"/>
      <c r="DP18" s="253"/>
      <c r="DQ18" s="253"/>
      <c r="DR18" s="253"/>
      <c r="DS18" s="253"/>
      <c r="DT18" s="253"/>
      <c r="DU18" s="253"/>
      <c r="DV18" s="253"/>
      <c r="DW18" s="253"/>
      <c r="DX18" s="253"/>
      <c r="DY18" s="253"/>
      <c r="DZ18" s="253"/>
      <c r="EA18" s="253"/>
      <c r="EB18" s="253"/>
      <c r="EC18" s="253"/>
      <c r="ED18" s="253"/>
      <c r="EE18" s="253"/>
      <c r="EF18" s="253"/>
      <c r="EG18" s="253"/>
      <c r="EH18" s="253"/>
      <c r="EI18" s="253"/>
      <c r="EJ18" s="253"/>
      <c r="EK18" s="253"/>
      <c r="EL18" s="253"/>
      <c r="EM18" s="253"/>
      <c r="EN18" s="253"/>
      <c r="EO18" s="253"/>
      <c r="EP18" s="253"/>
      <c r="EQ18" s="253"/>
      <c r="ER18" s="253"/>
      <c r="ES18" s="253"/>
      <c r="ET18" s="253"/>
      <c r="EU18" s="253"/>
      <c r="EV18" s="253"/>
      <c r="EW18" s="253"/>
      <c r="EX18" s="253"/>
      <c r="EY18" s="253"/>
      <c r="EZ18" s="253"/>
      <c r="FA18" s="253"/>
      <c r="FB18" s="253"/>
      <c r="FC18" s="253"/>
      <c r="FD18" s="253"/>
      <c r="FE18" s="253"/>
      <c r="FF18" s="253"/>
      <c r="FG18" s="253"/>
      <c r="FH18" s="253"/>
      <c r="FI18" s="253"/>
      <c r="FJ18" s="253"/>
      <c r="FK18" s="253"/>
      <c r="FL18" s="253"/>
      <c r="FM18" s="253"/>
      <c r="FN18" s="253"/>
      <c r="FO18" s="253"/>
      <c r="FP18" s="253"/>
      <c r="FQ18" s="253"/>
      <c r="FR18" s="253"/>
      <c r="FS18" s="253"/>
      <c r="FT18" s="253"/>
      <c r="FU18" s="253"/>
      <c r="FV18" s="253"/>
      <c r="FW18" s="253"/>
      <c r="FX18" s="253"/>
      <c r="FY18" s="253"/>
      <c r="FZ18" s="253"/>
      <c r="GA18" s="253"/>
      <c r="GB18" s="253"/>
      <c r="GC18" s="253"/>
      <c r="GD18" s="253"/>
      <c r="GE18" s="253"/>
      <c r="GF18" s="253"/>
      <c r="GG18" s="253"/>
      <c r="GH18" s="253"/>
      <c r="GI18" s="253"/>
      <c r="GJ18" s="253"/>
      <c r="GK18" s="253"/>
      <c r="GL18" s="253"/>
      <c r="GM18" s="253"/>
      <c r="GN18" s="253"/>
      <c r="GO18" s="253"/>
      <c r="GP18" s="253"/>
      <c r="GQ18" s="253"/>
      <c r="GR18" s="253"/>
      <c r="GS18" s="253"/>
      <c r="GT18" s="253"/>
      <c r="GU18" s="253"/>
      <c r="GV18" s="253"/>
      <c r="GW18" s="253"/>
      <c r="GX18" s="253"/>
      <c r="GY18" s="253"/>
      <c r="GZ18" s="253"/>
      <c r="HA18" s="253"/>
      <c r="HB18" s="253"/>
      <c r="HC18" s="253"/>
      <c r="HD18" s="253"/>
      <c r="HE18" s="253"/>
      <c r="HF18" s="253"/>
      <c r="HG18" s="253"/>
      <c r="HH18" s="253"/>
      <c r="HI18" s="253"/>
      <c r="HJ18" s="253"/>
      <c r="HK18" s="253"/>
      <c r="HL18" s="253"/>
      <c r="HM18" s="253"/>
      <c r="HN18" s="253"/>
      <c r="HO18" s="253"/>
      <c r="HP18" s="253"/>
      <c r="HQ18" s="253"/>
      <c r="HR18" s="253"/>
      <c r="HS18" s="253"/>
      <c r="HT18" s="253"/>
      <c r="HU18" s="253"/>
      <c r="HV18" s="253"/>
      <c r="HW18" s="253"/>
      <c r="HX18" s="253"/>
      <c r="HY18" s="253"/>
      <c r="HZ18" s="253"/>
      <c r="IA18" s="253"/>
      <c r="IB18" s="253"/>
      <c r="IC18" s="253"/>
      <c r="ID18" s="253"/>
      <c r="IE18" s="253"/>
      <c r="IF18" s="253"/>
      <c r="IG18" s="253"/>
      <c r="IH18" s="253"/>
      <c r="II18" s="253"/>
      <c r="IJ18" s="253"/>
      <c r="IK18" s="253"/>
      <c r="IL18" s="253"/>
      <c r="IM18" s="253"/>
      <c r="IN18" s="253"/>
      <c r="IO18" s="253"/>
      <c r="IP18" s="253"/>
      <c r="IQ18" s="253"/>
      <c r="IR18" s="253"/>
      <c r="IS18" s="253"/>
      <c r="IT18" s="253"/>
      <c r="IU18" s="253"/>
      <c r="IV18" s="253"/>
      <c r="IW18" s="253"/>
      <c r="IX18" s="253"/>
      <c r="IY18" s="253"/>
      <c r="IZ18" s="253"/>
      <c r="JA18" s="253"/>
      <c r="JB18" s="253"/>
      <c r="JC18" s="253"/>
      <c r="JD18" s="253"/>
      <c r="JE18" s="253"/>
      <c r="JF18" s="253"/>
      <c r="JG18" s="253"/>
      <c r="JH18" s="253"/>
      <c r="JI18" s="253"/>
      <c r="JJ18" s="253"/>
      <c r="JK18" s="253"/>
      <c r="JL18" s="253"/>
      <c r="JM18" s="253"/>
      <c r="JN18" s="253"/>
      <c r="JO18" s="253"/>
      <c r="JP18" s="253"/>
      <c r="JQ18" s="253"/>
      <c r="JR18" s="253"/>
      <c r="JS18" s="253"/>
      <c r="JT18" s="253"/>
      <c r="JU18" s="253"/>
      <c r="JV18" s="253"/>
      <c r="JW18" s="253"/>
      <c r="JX18" s="253"/>
      <c r="JY18" s="253"/>
      <c r="JZ18" s="253"/>
      <c r="KA18" s="253"/>
      <c r="KB18" s="253"/>
      <c r="KC18" s="253"/>
      <c r="KD18" s="253"/>
      <c r="KE18" s="253"/>
      <c r="KF18" s="253"/>
      <c r="KG18" s="253"/>
      <c r="KH18" s="253"/>
      <c r="KI18" s="253"/>
      <c r="KJ18" s="253"/>
      <c r="KK18" s="253"/>
      <c r="KL18" s="253"/>
      <c r="KM18" s="253"/>
      <c r="KN18" s="253"/>
      <c r="KO18" s="253"/>
      <c r="KP18" s="253"/>
      <c r="KQ18" s="253"/>
      <c r="KR18" s="253"/>
      <c r="KS18" s="253"/>
      <c r="KT18" s="253"/>
      <c r="KU18" s="253"/>
      <c r="KV18" s="253"/>
      <c r="KW18" s="253"/>
      <c r="KX18" s="253"/>
      <c r="KY18" s="253"/>
      <c r="KZ18" s="253"/>
      <c r="LA18" s="253"/>
      <c r="LB18" s="253"/>
      <c r="LC18" s="253"/>
      <c r="LD18" s="253"/>
      <c r="LE18" s="253"/>
      <c r="LF18" s="253"/>
      <c r="LG18" s="253"/>
      <c r="LH18" s="253"/>
      <c r="LI18" s="253"/>
      <c r="LJ18" s="253"/>
      <c r="LK18" s="253"/>
      <c r="LL18" s="253"/>
      <c r="LM18" s="253"/>
      <c r="LN18" s="253"/>
      <c r="LO18" s="253"/>
      <c r="LP18" s="253"/>
      <c r="LQ18" s="253"/>
      <c r="LR18" s="253"/>
      <c r="LS18" s="253"/>
      <c r="LT18" s="253"/>
      <c r="LU18" s="253"/>
      <c r="LV18" s="253"/>
      <c r="LW18" s="253"/>
      <c r="LX18" s="253"/>
      <c r="LY18" s="253"/>
      <c r="LZ18" s="253"/>
      <c r="MA18" s="253"/>
      <c r="MB18" s="253"/>
      <c r="MC18" s="253"/>
      <c r="MD18" s="253"/>
      <c r="ME18" s="253"/>
      <c r="MF18" s="253"/>
      <c r="MG18" s="253"/>
      <c r="MH18" s="253"/>
      <c r="MI18" s="253"/>
      <c r="MJ18" s="253"/>
      <c r="MK18" s="253"/>
      <c r="ML18" s="253"/>
      <c r="MM18" s="253"/>
      <c r="MN18" s="253"/>
      <c r="MO18" s="253"/>
      <c r="MP18" s="253"/>
      <c r="MQ18" s="253"/>
      <c r="MR18" s="253"/>
      <c r="MS18" s="253"/>
      <c r="MT18" s="253"/>
      <c r="MU18" s="253"/>
      <c r="MV18" s="253"/>
      <c r="MW18" s="253"/>
      <c r="MX18" s="253"/>
      <c r="MY18" s="253"/>
      <c r="MZ18" s="253"/>
      <c r="NA18" s="253"/>
      <c r="NB18" s="253"/>
      <c r="NC18" s="253"/>
      <c r="ND18" s="253"/>
      <c r="NE18" s="253"/>
      <c r="NF18" s="253"/>
      <c r="NG18" s="253"/>
      <c r="NH18" s="253"/>
      <c r="NI18" s="253"/>
      <c r="NJ18" s="253"/>
      <c r="NK18" s="253"/>
      <c r="NL18" s="253"/>
      <c r="NM18" s="253"/>
      <c r="NN18" s="253"/>
      <c r="NO18" s="253"/>
      <c r="NP18" s="253"/>
      <c r="NQ18" s="253"/>
      <c r="NR18" s="253"/>
      <c r="NS18" s="253"/>
      <c r="NT18" s="253"/>
      <c r="NU18" s="253"/>
      <c r="NV18" s="253"/>
      <c r="NW18" s="253"/>
      <c r="NX18" s="253"/>
      <c r="NY18" s="253"/>
      <c r="NZ18" s="253"/>
      <c r="OA18" s="253"/>
      <c r="OB18" s="253"/>
      <c r="OC18" s="253"/>
      <c r="OD18" s="253"/>
      <c r="OE18" s="253"/>
      <c r="OF18" s="253"/>
      <c r="OG18" s="253"/>
      <c r="OH18" s="253"/>
      <c r="OI18" s="253"/>
      <c r="OJ18" s="253"/>
      <c r="OK18" s="253"/>
      <c r="OL18" s="253"/>
      <c r="OM18" s="253"/>
      <c r="ON18" s="253"/>
      <c r="OO18" s="253"/>
      <c r="OP18" s="253"/>
      <c r="OQ18" s="253"/>
      <c r="OR18" s="253"/>
      <c r="OS18" s="253"/>
      <c r="OT18" s="253"/>
      <c r="OU18" s="253"/>
      <c r="OV18" s="253"/>
      <c r="OW18" s="253"/>
      <c r="OX18" s="253"/>
      <c r="OY18" s="253"/>
      <c r="OZ18" s="253"/>
      <c r="PA18" s="253"/>
      <c r="PB18" s="253"/>
      <c r="PC18" s="253"/>
      <c r="PD18" s="253"/>
      <c r="PE18" s="253"/>
      <c r="PF18" s="253"/>
      <c r="PG18" s="253"/>
      <c r="PH18" s="253"/>
      <c r="PI18" s="253"/>
      <c r="PJ18" s="253"/>
      <c r="PK18" s="253"/>
      <c r="PL18" s="253"/>
      <c r="PM18" s="253"/>
      <c r="PN18" s="253"/>
      <c r="PO18" s="253"/>
      <c r="PP18" s="253"/>
      <c r="PQ18" s="253"/>
      <c r="PR18" s="253"/>
      <c r="PS18" s="253"/>
      <c r="PT18" s="253"/>
      <c r="PU18" s="253"/>
      <c r="PV18" s="253"/>
      <c r="PW18" s="253"/>
      <c r="PX18" s="253"/>
      <c r="PY18" s="253"/>
      <c r="PZ18" s="253"/>
      <c r="QA18" s="253"/>
      <c r="QB18" s="253"/>
      <c r="QC18" s="253"/>
      <c r="QD18" s="253"/>
      <c r="QE18" s="253"/>
      <c r="QF18" s="253"/>
      <c r="QG18" s="253"/>
      <c r="QH18" s="253"/>
      <c r="QI18" s="253"/>
      <c r="QJ18" s="253"/>
      <c r="QK18" s="253"/>
      <c r="QL18" s="253"/>
      <c r="QM18" s="253"/>
      <c r="QN18" s="253"/>
      <c r="QO18" s="253"/>
      <c r="QP18" s="253"/>
      <c r="QQ18" s="253"/>
      <c r="QR18" s="253"/>
      <c r="QS18" s="253"/>
      <c r="QT18" s="253"/>
      <c r="QU18" s="253"/>
      <c r="QV18" s="253"/>
      <c r="QW18" s="253"/>
      <c r="QX18" s="253"/>
      <c r="QY18" s="253"/>
      <c r="QZ18" s="253"/>
      <c r="RA18" s="253"/>
      <c r="RB18" s="253"/>
      <c r="RC18" s="253"/>
      <c r="RD18" s="253"/>
      <c r="RE18" s="253"/>
      <c r="RF18" s="253"/>
      <c r="RG18" s="253"/>
      <c r="RH18" s="253"/>
      <c r="RI18" s="253"/>
      <c r="RJ18" s="253"/>
      <c r="RK18" s="253"/>
      <c r="RL18" s="253"/>
      <c r="RM18" s="253"/>
      <c r="RN18" s="253"/>
      <c r="RO18" s="253"/>
      <c r="RP18" s="253"/>
      <c r="RQ18" s="253"/>
      <c r="RR18" s="253"/>
      <c r="RS18" s="253"/>
      <c r="RT18" s="253"/>
      <c r="RU18" s="253"/>
      <c r="RV18" s="253"/>
      <c r="RW18" s="253"/>
      <c r="RX18" s="253"/>
      <c r="RY18" s="253"/>
      <c r="RZ18" s="253"/>
      <c r="SA18" s="253"/>
      <c r="SB18" s="253"/>
      <c r="SC18" s="253"/>
      <c r="SD18" s="253"/>
      <c r="SE18" s="253"/>
      <c r="SF18" s="253"/>
      <c r="SG18" s="253"/>
      <c r="SH18" s="253"/>
      <c r="SI18" s="253"/>
      <c r="SJ18" s="253"/>
      <c r="SK18" s="253"/>
      <c r="SL18" s="253"/>
      <c r="SM18" s="253"/>
      <c r="SN18" s="253"/>
      <c r="SO18" s="253"/>
      <c r="SP18" s="253"/>
      <c r="SQ18" s="253"/>
      <c r="SR18" s="253"/>
      <c r="SS18" s="253"/>
      <c r="ST18" s="253"/>
      <c r="SU18" s="253"/>
      <c r="SV18" s="253"/>
      <c r="SW18" s="253"/>
      <c r="SX18" s="253"/>
      <c r="SY18" s="253"/>
      <c r="SZ18" s="253"/>
      <c r="TA18" s="253"/>
      <c r="TB18" s="253"/>
      <c r="TC18" s="253"/>
      <c r="TD18" s="253"/>
      <c r="TE18" s="253"/>
      <c r="TF18" s="253"/>
      <c r="TG18" s="253"/>
      <c r="TH18" s="253"/>
      <c r="TI18" s="253"/>
      <c r="TJ18" s="253"/>
      <c r="TK18" s="253"/>
      <c r="TL18" s="253"/>
      <c r="TM18" s="253"/>
      <c r="TN18" s="253"/>
      <c r="TO18" s="253"/>
      <c r="TP18" s="253"/>
      <c r="TQ18" s="253"/>
      <c r="TR18" s="253"/>
      <c r="TS18" s="253"/>
      <c r="TT18" s="253"/>
      <c r="TU18" s="253"/>
      <c r="TV18" s="253"/>
      <c r="TW18" s="253"/>
      <c r="TX18" s="253"/>
      <c r="TY18" s="253"/>
      <c r="TZ18" s="253"/>
      <c r="UA18" s="253"/>
      <c r="UB18" s="253"/>
      <c r="UC18" s="253"/>
      <c r="UD18" s="253"/>
      <c r="UE18" s="253"/>
      <c r="UF18" s="253"/>
      <c r="UG18" s="253"/>
      <c r="UH18" s="253"/>
      <c r="UI18" s="253"/>
      <c r="UJ18" s="253"/>
      <c r="UK18" s="253"/>
      <c r="UL18" s="253"/>
      <c r="UM18" s="253"/>
      <c r="UN18" s="253"/>
      <c r="UO18" s="253"/>
      <c r="UP18" s="253"/>
      <c r="UQ18" s="253"/>
      <c r="UR18" s="253"/>
      <c r="US18" s="253"/>
      <c r="UT18" s="253"/>
      <c r="UU18" s="253"/>
      <c r="UV18" s="253"/>
      <c r="UW18" s="253"/>
      <c r="UX18" s="253"/>
      <c r="UY18" s="253"/>
      <c r="UZ18" s="253"/>
      <c r="VA18" s="253"/>
      <c r="VB18" s="253"/>
      <c r="VC18" s="253"/>
      <c r="VD18" s="253"/>
      <c r="VE18" s="253"/>
      <c r="VF18" s="253"/>
      <c r="VG18" s="253"/>
      <c r="VH18" s="253"/>
      <c r="VI18" s="253"/>
      <c r="VJ18" s="253"/>
      <c r="VK18" s="253"/>
      <c r="VL18" s="253"/>
      <c r="VM18" s="253"/>
      <c r="VN18" s="253"/>
      <c r="VO18" s="253"/>
      <c r="VP18" s="253"/>
      <c r="VQ18" s="253"/>
      <c r="VR18" s="253"/>
      <c r="VS18" s="253"/>
      <c r="VT18" s="253"/>
      <c r="VU18" s="253"/>
      <c r="VV18" s="253"/>
      <c r="VW18" s="253"/>
      <c r="VX18" s="253"/>
      <c r="VY18" s="253"/>
      <c r="VZ18" s="253"/>
      <c r="WA18" s="253"/>
      <c r="WB18" s="253"/>
      <c r="WC18" s="253"/>
      <c r="WD18" s="253"/>
      <c r="WE18" s="253"/>
      <c r="WF18" s="253"/>
      <c r="WG18" s="253"/>
      <c r="WH18" s="253"/>
      <c r="WI18" s="253"/>
      <c r="WJ18" s="253"/>
      <c r="WK18" s="253"/>
      <c r="WL18" s="253"/>
      <c r="WM18" s="253"/>
      <c r="WN18" s="253"/>
      <c r="WO18" s="253"/>
      <c r="WP18" s="253"/>
      <c r="WQ18" s="253"/>
      <c r="WR18" s="253"/>
      <c r="WS18" s="253"/>
      <c r="WT18" s="253"/>
      <c r="WU18" s="253"/>
      <c r="WV18" s="253"/>
      <c r="WW18" s="253"/>
      <c r="WX18" s="253"/>
      <c r="WY18" s="253"/>
      <c r="WZ18" s="253"/>
      <c r="XA18" s="253"/>
      <c r="XB18" s="253"/>
      <c r="XC18" s="253"/>
      <c r="XD18" s="253"/>
      <c r="XE18" s="253"/>
      <c r="XF18" s="253"/>
      <c r="XG18" s="253"/>
      <c r="XH18" s="253"/>
      <c r="XI18" s="253"/>
      <c r="XJ18" s="253"/>
      <c r="XK18" s="253"/>
      <c r="XL18" s="253"/>
      <c r="XM18" s="253"/>
      <c r="XN18" s="253"/>
      <c r="XO18" s="253"/>
      <c r="XP18" s="253"/>
      <c r="XQ18" s="253"/>
      <c r="XR18" s="253"/>
      <c r="XS18" s="253"/>
      <c r="XT18" s="253"/>
      <c r="XU18" s="253"/>
      <c r="XV18" s="253"/>
      <c r="XW18" s="253"/>
      <c r="XX18" s="253"/>
      <c r="XY18" s="253"/>
      <c r="XZ18" s="253"/>
      <c r="YA18" s="253"/>
      <c r="YB18" s="253"/>
      <c r="YC18" s="253"/>
      <c r="YD18" s="253"/>
      <c r="YE18" s="253"/>
      <c r="YF18" s="253"/>
      <c r="YG18" s="253"/>
      <c r="YH18" s="253"/>
      <c r="YI18" s="253"/>
      <c r="YJ18" s="253"/>
      <c r="YK18" s="253"/>
      <c r="YL18" s="253"/>
      <c r="YM18" s="253"/>
      <c r="YN18" s="253"/>
      <c r="YO18" s="253"/>
      <c r="YP18" s="253"/>
      <c r="YQ18" s="253"/>
      <c r="YR18" s="253"/>
      <c r="YS18" s="253"/>
      <c r="YT18" s="253"/>
      <c r="YU18" s="253"/>
      <c r="YV18" s="253"/>
      <c r="YW18" s="253"/>
      <c r="YX18" s="253"/>
      <c r="YY18" s="253"/>
      <c r="YZ18" s="253"/>
      <c r="ZA18" s="253"/>
      <c r="ZB18" s="253"/>
      <c r="ZC18" s="253"/>
      <c r="ZD18" s="253"/>
      <c r="ZE18" s="253"/>
      <c r="ZF18" s="253"/>
      <c r="ZG18" s="253"/>
      <c r="ZH18" s="253"/>
      <c r="ZI18" s="253"/>
      <c r="ZJ18" s="253"/>
      <c r="ZK18" s="253"/>
      <c r="ZL18" s="253"/>
      <c r="ZM18" s="253"/>
      <c r="ZN18" s="253"/>
      <c r="ZO18" s="253"/>
      <c r="ZP18" s="253"/>
      <c r="ZQ18" s="253"/>
      <c r="ZR18" s="253"/>
      <c r="ZS18" s="253"/>
      <c r="ZT18" s="253"/>
      <c r="ZU18" s="253"/>
      <c r="ZV18" s="253"/>
      <c r="ZW18" s="253"/>
      <c r="ZX18" s="253"/>
      <c r="ZY18" s="253"/>
      <c r="ZZ18" s="253"/>
      <c r="AAA18" s="253"/>
      <c r="AAB18" s="253"/>
      <c r="AAC18" s="253"/>
      <c r="AAD18" s="253"/>
      <c r="AAE18" s="253"/>
      <c r="AAF18" s="253"/>
      <c r="AAG18" s="253"/>
      <c r="AAH18" s="253"/>
      <c r="AAI18" s="253"/>
      <c r="AAJ18" s="253"/>
      <c r="AAK18" s="253"/>
      <c r="AAL18" s="253"/>
      <c r="AAM18" s="253"/>
      <c r="AAN18" s="253"/>
      <c r="AAO18" s="253"/>
      <c r="AAP18" s="253"/>
      <c r="AAQ18" s="253"/>
      <c r="AAR18" s="253"/>
      <c r="AAS18" s="253"/>
      <c r="AAT18" s="253"/>
      <c r="AAU18" s="253"/>
      <c r="AAV18" s="253"/>
      <c r="AAW18" s="253"/>
      <c r="AAX18" s="253"/>
      <c r="AAY18" s="253"/>
      <c r="AAZ18" s="253"/>
      <c r="ABA18" s="253"/>
      <c r="ABB18" s="253"/>
      <c r="ABC18" s="253"/>
      <c r="ABD18" s="253"/>
      <c r="ABE18" s="253"/>
      <c r="ABF18" s="253"/>
      <c r="ABG18" s="253"/>
      <c r="ABH18" s="253"/>
      <c r="ABI18" s="253"/>
      <c r="ABJ18" s="253"/>
      <c r="ABK18" s="253"/>
      <c r="ABL18" s="253"/>
      <c r="ABM18" s="253"/>
      <c r="ABN18" s="253"/>
      <c r="ABO18" s="253"/>
      <c r="ABP18" s="253"/>
      <c r="ABQ18" s="253"/>
      <c r="ABR18" s="253"/>
      <c r="ABS18" s="253"/>
      <c r="ABT18" s="253"/>
      <c r="ABU18" s="253"/>
      <c r="ABV18" s="253"/>
      <c r="ABW18" s="253"/>
      <c r="ABX18" s="253"/>
      <c r="ABY18" s="253"/>
      <c r="ABZ18" s="253"/>
      <c r="ACA18" s="253"/>
      <c r="ACB18" s="253"/>
      <c r="ACC18" s="253"/>
      <c r="ACD18" s="253"/>
      <c r="ACE18" s="253"/>
      <c r="ACF18" s="253"/>
      <c r="ACG18" s="253"/>
      <c r="ACH18" s="253"/>
      <c r="ACI18" s="253"/>
      <c r="ACJ18" s="253"/>
      <c r="ACK18" s="253"/>
      <c r="ACL18" s="253"/>
      <c r="ACM18" s="253"/>
      <c r="ACN18" s="253"/>
      <c r="ACO18" s="253"/>
      <c r="ACP18" s="253"/>
      <c r="ACQ18" s="253"/>
      <c r="ACR18" s="253"/>
      <c r="ACS18" s="253"/>
      <c r="ACT18" s="253"/>
      <c r="ACU18" s="253"/>
      <c r="ACV18" s="253"/>
      <c r="ACW18" s="253"/>
      <c r="ACX18" s="253"/>
      <c r="ACY18" s="253"/>
      <c r="ACZ18" s="253"/>
      <c r="ADA18" s="253"/>
      <c r="ADB18" s="253"/>
      <c r="ADC18" s="253"/>
      <c r="ADD18" s="253"/>
      <c r="ADE18" s="253"/>
      <c r="ADF18" s="253"/>
      <c r="ADG18" s="253"/>
      <c r="ADH18" s="253"/>
      <c r="ADI18" s="253"/>
      <c r="ADJ18" s="253"/>
      <c r="ADK18" s="253"/>
      <c r="ADL18" s="253"/>
      <c r="ADM18" s="253"/>
      <c r="ADN18" s="253"/>
      <c r="ADO18" s="253"/>
      <c r="ADP18" s="253"/>
      <c r="ADQ18" s="253"/>
      <c r="ADR18" s="253"/>
      <c r="ADS18" s="253"/>
      <c r="ADT18" s="253"/>
      <c r="ADU18" s="253"/>
      <c r="ADV18" s="253"/>
      <c r="ADW18" s="253"/>
      <c r="ADX18" s="253"/>
      <c r="ADY18" s="253"/>
      <c r="ADZ18" s="253"/>
      <c r="AEA18" s="253"/>
      <c r="AEB18" s="253"/>
      <c r="AEC18" s="253"/>
      <c r="AED18" s="253"/>
      <c r="AEE18" s="253"/>
      <c r="AEF18" s="253"/>
      <c r="AEG18" s="253"/>
      <c r="AEH18" s="253"/>
      <c r="AEI18" s="253"/>
      <c r="AEJ18" s="253"/>
      <c r="AEK18" s="253"/>
      <c r="AEL18" s="253"/>
      <c r="AEM18" s="253"/>
      <c r="AEN18" s="253"/>
      <c r="AEO18" s="253"/>
      <c r="AEP18" s="253"/>
      <c r="AEQ18" s="253"/>
      <c r="AER18" s="253"/>
      <c r="AES18" s="253"/>
      <c r="AET18" s="253"/>
      <c r="AEU18" s="253"/>
      <c r="AEV18" s="253"/>
      <c r="AEW18" s="253"/>
      <c r="AEX18" s="253"/>
      <c r="AEY18" s="253"/>
      <c r="AEZ18" s="253"/>
      <c r="AFA18" s="253"/>
      <c r="AFB18" s="253"/>
      <c r="AFC18" s="253"/>
      <c r="AFD18" s="253"/>
      <c r="AFE18" s="253"/>
      <c r="AFF18" s="253"/>
      <c r="AFG18" s="253"/>
      <c r="AFH18" s="253"/>
      <c r="AFI18" s="253"/>
      <c r="AFJ18" s="253"/>
      <c r="AFK18" s="253"/>
      <c r="AFL18" s="253"/>
      <c r="AFM18" s="253"/>
      <c r="AFN18" s="253"/>
      <c r="AFO18" s="253"/>
      <c r="AFP18" s="253"/>
      <c r="AFQ18" s="253"/>
      <c r="AFR18" s="253"/>
      <c r="AFS18" s="253"/>
      <c r="AFT18" s="253"/>
      <c r="AFU18" s="253"/>
      <c r="AFV18" s="253"/>
      <c r="AFW18" s="253"/>
      <c r="AFX18" s="253"/>
      <c r="AFY18" s="253"/>
      <c r="AFZ18" s="253"/>
      <c r="AGA18" s="253"/>
      <c r="AGB18" s="253"/>
      <c r="AGC18" s="253"/>
      <c r="AGD18" s="253"/>
      <c r="AGE18" s="253"/>
      <c r="AGF18" s="253"/>
      <c r="AGG18" s="253"/>
      <c r="AGH18" s="253"/>
      <c r="AGI18" s="253"/>
      <c r="AGJ18" s="253"/>
      <c r="AGK18" s="253"/>
      <c r="AGL18" s="253"/>
      <c r="AGM18" s="253"/>
      <c r="AGN18" s="253"/>
      <c r="AGO18" s="253"/>
      <c r="AGP18" s="253"/>
      <c r="AGQ18" s="253"/>
      <c r="AGR18" s="253"/>
      <c r="AGS18" s="253"/>
      <c r="AGT18" s="253"/>
      <c r="AGU18" s="253"/>
      <c r="AGV18" s="253"/>
      <c r="AGW18" s="253"/>
      <c r="AGX18" s="253"/>
      <c r="AGY18" s="253"/>
      <c r="AGZ18" s="253"/>
      <c r="AHA18" s="253"/>
      <c r="AHB18" s="253"/>
      <c r="AHC18" s="253"/>
      <c r="AHD18" s="253"/>
      <c r="AHE18" s="253"/>
      <c r="AHF18" s="253"/>
      <c r="AHG18" s="253"/>
      <c r="AHH18" s="253"/>
      <c r="AHI18" s="253"/>
      <c r="AHJ18" s="253"/>
      <c r="AHK18" s="253"/>
      <c r="AHL18" s="253"/>
      <c r="AHM18" s="253"/>
      <c r="AHN18" s="253"/>
      <c r="AHO18" s="253"/>
      <c r="AHP18" s="253"/>
      <c r="AHQ18" s="253"/>
      <c r="AHR18" s="253"/>
      <c r="AHS18" s="253"/>
      <c r="AHT18" s="253"/>
      <c r="AHU18" s="253"/>
      <c r="AHV18" s="253"/>
      <c r="AHW18" s="253"/>
      <c r="AHX18" s="253"/>
      <c r="AHY18" s="253"/>
      <c r="AHZ18" s="253"/>
      <c r="AIA18" s="253"/>
      <c r="AIB18" s="253"/>
      <c r="AIC18" s="253"/>
      <c r="AID18" s="253"/>
      <c r="AIE18" s="253"/>
      <c r="AIF18" s="253"/>
      <c r="AIG18" s="253"/>
      <c r="AIH18" s="253"/>
      <c r="AII18" s="253"/>
      <c r="AIJ18" s="253"/>
      <c r="AIK18" s="253"/>
      <c r="AIL18" s="253"/>
      <c r="AIM18" s="253"/>
      <c r="AIN18" s="253"/>
      <c r="AIO18" s="253"/>
      <c r="AIP18" s="253"/>
      <c r="AIQ18" s="253"/>
      <c r="AIR18" s="253"/>
      <c r="AIS18" s="253"/>
      <c r="AIT18" s="253"/>
      <c r="AIU18" s="253"/>
      <c r="AIV18" s="253"/>
      <c r="AIW18" s="253"/>
      <c r="AIX18" s="253"/>
      <c r="AIY18" s="253"/>
      <c r="AIZ18" s="253"/>
      <c r="AJA18" s="253"/>
      <c r="AJB18" s="253"/>
      <c r="AJC18" s="253"/>
      <c r="AJD18" s="253"/>
      <c r="AJE18" s="253"/>
      <c r="AJF18" s="253"/>
      <c r="AJG18" s="253"/>
      <c r="AJH18" s="253"/>
      <c r="AJI18" s="253"/>
      <c r="AJJ18" s="253"/>
      <c r="AJK18" s="253"/>
      <c r="AJL18" s="253"/>
      <c r="AJM18" s="253"/>
      <c r="AJN18" s="253"/>
      <c r="AJO18" s="253"/>
      <c r="AJP18" s="253"/>
      <c r="AJQ18" s="253"/>
      <c r="AJR18" s="253"/>
      <c r="AJS18" s="253"/>
      <c r="AJT18" s="253"/>
      <c r="AJU18" s="253"/>
      <c r="AJV18" s="253"/>
      <c r="AJW18" s="253"/>
      <c r="AJX18" s="253"/>
      <c r="AJY18" s="253"/>
      <c r="AJZ18" s="253"/>
      <c r="AKA18" s="253"/>
      <c r="AKB18" s="253"/>
      <c r="AKC18" s="253"/>
      <c r="AKD18" s="253"/>
      <c r="AKE18" s="253"/>
      <c r="AKF18" s="253"/>
      <c r="AKG18" s="253"/>
      <c r="AKH18" s="253"/>
      <c r="AKI18" s="253"/>
      <c r="AKJ18" s="253"/>
      <c r="AKK18" s="253"/>
      <c r="AKL18" s="253"/>
      <c r="AKM18" s="253"/>
      <c r="AKN18" s="253"/>
      <c r="AKO18" s="253"/>
      <c r="AKP18" s="253"/>
      <c r="AKQ18" s="253"/>
      <c r="AKR18" s="253"/>
      <c r="AKS18" s="253"/>
      <c r="AKT18" s="253"/>
      <c r="AKU18" s="253"/>
      <c r="AKV18" s="253"/>
      <c r="AKW18" s="253"/>
      <c r="AKX18" s="253"/>
      <c r="AKY18" s="253"/>
      <c r="AKZ18" s="253"/>
      <c r="ALA18" s="253"/>
      <c r="ALB18" s="253"/>
      <c r="ALC18" s="253"/>
      <c r="ALD18" s="253"/>
      <c r="ALE18" s="253"/>
      <c r="ALF18" s="253"/>
      <c r="ALG18" s="253"/>
      <c r="ALH18" s="253"/>
      <c r="ALI18" s="253"/>
      <c r="ALJ18" s="253"/>
      <c r="ALK18" s="253"/>
      <c r="ALL18" s="253"/>
      <c r="ALM18" s="253"/>
      <c r="ALN18" s="253"/>
      <c r="ALO18" s="253"/>
      <c r="ALP18" s="253"/>
      <c r="ALQ18" s="253"/>
      <c r="ALR18" s="253"/>
      <c r="ALS18" s="253"/>
      <c r="ALT18" s="253"/>
      <c r="ALU18" s="253"/>
      <c r="ALV18" s="253"/>
      <c r="ALW18" s="253"/>
      <c r="ALX18" s="253"/>
      <c r="ALY18" s="253"/>
      <c r="ALZ18" s="253"/>
      <c r="AMA18" s="253"/>
      <c r="AMB18" s="253"/>
      <c r="AMC18" s="253"/>
      <c r="AMD18" s="253"/>
      <c r="AME18" s="253"/>
      <c r="AMF18" s="253"/>
      <c r="AMG18" s="253"/>
      <c r="AMH18" s="253"/>
      <c r="AMI18" s="253"/>
      <c r="AMJ18" s="253"/>
    </row>
    <row r="19" spans="1:1024" s="252" customFormat="1" ht="11.25">
      <c r="A19" s="264" t="s">
        <v>146</v>
      </c>
      <c r="B19" s="273">
        <f>B11-B12</f>
        <v>0</v>
      </c>
      <c r="C19" s="273">
        <f>C11-C12</f>
        <v>0</v>
      </c>
      <c r="D19" s="273">
        <f>D11-D12</f>
        <v>0</v>
      </c>
      <c r="F19" s="253"/>
      <c r="G19" s="253"/>
      <c r="H19" s="253"/>
      <c r="I19" s="253"/>
      <c r="J19" s="253"/>
      <c r="K19" s="253"/>
      <c r="L19" s="253"/>
      <c r="M19" s="253"/>
      <c r="N19" s="253"/>
      <c r="O19" s="253"/>
      <c r="P19" s="253"/>
      <c r="Q19" s="253"/>
      <c r="R19" s="253"/>
      <c r="S19" s="253"/>
      <c r="T19" s="253"/>
      <c r="U19" s="253"/>
      <c r="V19" s="253"/>
      <c r="W19" s="253"/>
      <c r="X19" s="253"/>
      <c r="Y19" s="253"/>
      <c r="Z19" s="253"/>
      <c r="AA19" s="253"/>
      <c r="AB19" s="253"/>
      <c r="AC19" s="253"/>
      <c r="AD19" s="253"/>
      <c r="AE19" s="253"/>
      <c r="AF19" s="253"/>
      <c r="AG19" s="253"/>
      <c r="AH19" s="253"/>
      <c r="AI19" s="253"/>
      <c r="AJ19" s="253"/>
      <c r="AK19" s="253"/>
      <c r="AL19" s="253"/>
      <c r="AM19" s="253"/>
      <c r="AN19" s="253"/>
      <c r="AO19" s="253"/>
      <c r="AP19" s="253"/>
      <c r="AQ19" s="253"/>
      <c r="AR19" s="253"/>
      <c r="AS19" s="253"/>
      <c r="AT19" s="253"/>
      <c r="AU19" s="253"/>
      <c r="AV19" s="253"/>
      <c r="AW19" s="253"/>
      <c r="AX19" s="253"/>
      <c r="AY19" s="253"/>
      <c r="AZ19" s="253"/>
      <c r="BA19" s="253"/>
      <c r="BB19" s="253"/>
      <c r="BC19" s="253"/>
      <c r="BD19" s="253"/>
      <c r="BE19" s="253"/>
      <c r="BF19" s="253"/>
      <c r="BG19" s="253"/>
      <c r="BH19" s="253"/>
      <c r="BI19" s="253"/>
      <c r="BJ19" s="253"/>
      <c r="BK19" s="253"/>
      <c r="BL19" s="253"/>
      <c r="BM19" s="253"/>
      <c r="BN19" s="253"/>
      <c r="BO19" s="253"/>
      <c r="BP19" s="253"/>
      <c r="BQ19" s="253"/>
      <c r="BR19" s="253"/>
      <c r="BS19" s="253"/>
      <c r="BT19" s="253"/>
      <c r="BU19" s="253"/>
      <c r="BV19" s="253"/>
      <c r="BW19" s="253"/>
      <c r="BX19" s="253"/>
      <c r="BY19" s="253"/>
      <c r="BZ19" s="253"/>
      <c r="CA19" s="253"/>
      <c r="CB19" s="253"/>
      <c r="CC19" s="253"/>
      <c r="CD19" s="253"/>
      <c r="CE19" s="253"/>
      <c r="CF19" s="253"/>
      <c r="CG19" s="253"/>
      <c r="CH19" s="253"/>
      <c r="CI19" s="253"/>
      <c r="CJ19" s="253"/>
      <c r="CK19" s="253"/>
      <c r="CL19" s="253"/>
      <c r="CM19" s="253"/>
      <c r="CN19" s="253"/>
      <c r="CO19" s="253"/>
      <c r="CP19" s="253"/>
      <c r="CQ19" s="253"/>
      <c r="CR19" s="253"/>
      <c r="CS19" s="253"/>
      <c r="CT19" s="253"/>
      <c r="CU19" s="253"/>
      <c r="CV19" s="253"/>
      <c r="CW19" s="253"/>
      <c r="CX19" s="253"/>
      <c r="CY19" s="253"/>
      <c r="CZ19" s="253"/>
      <c r="DA19" s="253"/>
      <c r="DB19" s="253"/>
      <c r="DC19" s="253"/>
      <c r="DD19" s="253"/>
      <c r="DE19" s="253"/>
      <c r="DF19" s="253"/>
      <c r="DG19" s="253"/>
      <c r="DH19" s="253"/>
      <c r="DI19" s="253"/>
      <c r="DJ19" s="253"/>
      <c r="DK19" s="253"/>
      <c r="DL19" s="253"/>
      <c r="DM19" s="253"/>
      <c r="DN19" s="253"/>
      <c r="DO19" s="253"/>
      <c r="DP19" s="253"/>
      <c r="DQ19" s="253"/>
      <c r="DR19" s="253"/>
      <c r="DS19" s="253"/>
      <c r="DT19" s="253"/>
      <c r="DU19" s="253"/>
      <c r="DV19" s="253"/>
      <c r="DW19" s="253"/>
      <c r="DX19" s="253"/>
      <c r="DY19" s="253"/>
      <c r="DZ19" s="253"/>
      <c r="EA19" s="253"/>
      <c r="EB19" s="253"/>
      <c r="EC19" s="253"/>
      <c r="ED19" s="253"/>
      <c r="EE19" s="253"/>
      <c r="EF19" s="253"/>
      <c r="EG19" s="253"/>
      <c r="EH19" s="253"/>
      <c r="EI19" s="253"/>
      <c r="EJ19" s="253"/>
      <c r="EK19" s="253"/>
      <c r="EL19" s="253"/>
      <c r="EM19" s="253"/>
      <c r="EN19" s="253"/>
      <c r="EO19" s="253"/>
      <c r="EP19" s="253"/>
      <c r="EQ19" s="253"/>
      <c r="ER19" s="253"/>
      <c r="ES19" s="253"/>
      <c r="ET19" s="253"/>
      <c r="EU19" s="253"/>
      <c r="EV19" s="253"/>
      <c r="EW19" s="253"/>
      <c r="EX19" s="253"/>
      <c r="EY19" s="253"/>
      <c r="EZ19" s="253"/>
      <c r="FA19" s="253"/>
      <c r="FB19" s="253"/>
      <c r="FC19" s="253"/>
      <c r="FD19" s="253"/>
      <c r="FE19" s="253"/>
      <c r="FF19" s="253"/>
      <c r="FG19" s="253"/>
      <c r="FH19" s="253"/>
      <c r="FI19" s="253"/>
      <c r="FJ19" s="253"/>
      <c r="FK19" s="253"/>
      <c r="FL19" s="253"/>
      <c r="FM19" s="253"/>
      <c r="FN19" s="253"/>
      <c r="FO19" s="253"/>
      <c r="FP19" s="253"/>
      <c r="FQ19" s="253"/>
      <c r="FR19" s="253"/>
      <c r="FS19" s="253"/>
      <c r="FT19" s="253"/>
      <c r="FU19" s="253"/>
      <c r="FV19" s="253"/>
      <c r="FW19" s="253"/>
      <c r="FX19" s="253"/>
      <c r="FY19" s="253"/>
      <c r="FZ19" s="253"/>
      <c r="GA19" s="253"/>
      <c r="GB19" s="253"/>
      <c r="GC19" s="253"/>
      <c r="GD19" s="253"/>
      <c r="GE19" s="253"/>
      <c r="GF19" s="253"/>
      <c r="GG19" s="253"/>
      <c r="GH19" s="253"/>
      <c r="GI19" s="253"/>
      <c r="GJ19" s="253"/>
      <c r="GK19" s="253"/>
      <c r="GL19" s="253"/>
      <c r="GM19" s="253"/>
      <c r="GN19" s="253"/>
      <c r="GO19" s="253"/>
      <c r="GP19" s="253"/>
      <c r="GQ19" s="253"/>
      <c r="GR19" s="253"/>
      <c r="GS19" s="253"/>
      <c r="GT19" s="253"/>
      <c r="GU19" s="253"/>
      <c r="GV19" s="253"/>
      <c r="GW19" s="253"/>
      <c r="GX19" s="253"/>
      <c r="GY19" s="253"/>
      <c r="GZ19" s="253"/>
      <c r="HA19" s="253"/>
      <c r="HB19" s="253"/>
      <c r="HC19" s="253"/>
      <c r="HD19" s="253"/>
      <c r="HE19" s="253"/>
      <c r="HF19" s="253"/>
      <c r="HG19" s="253"/>
      <c r="HH19" s="253"/>
      <c r="HI19" s="253"/>
      <c r="HJ19" s="253"/>
      <c r="HK19" s="253"/>
      <c r="HL19" s="253"/>
      <c r="HM19" s="253"/>
      <c r="HN19" s="253"/>
      <c r="HO19" s="253"/>
      <c r="HP19" s="253"/>
      <c r="HQ19" s="253"/>
      <c r="HR19" s="253"/>
      <c r="HS19" s="253"/>
      <c r="HT19" s="253"/>
      <c r="HU19" s="253"/>
      <c r="HV19" s="253"/>
      <c r="HW19" s="253"/>
      <c r="HX19" s="253"/>
      <c r="HY19" s="253"/>
      <c r="HZ19" s="253"/>
      <c r="IA19" s="253"/>
      <c r="IB19" s="253"/>
      <c r="IC19" s="253"/>
      <c r="ID19" s="253"/>
      <c r="IE19" s="253"/>
      <c r="IF19" s="253"/>
      <c r="IG19" s="253"/>
      <c r="IH19" s="253"/>
      <c r="II19" s="253"/>
      <c r="IJ19" s="253"/>
      <c r="IK19" s="253"/>
      <c r="IL19" s="253"/>
      <c r="IM19" s="253"/>
      <c r="IN19" s="253"/>
      <c r="IO19" s="253"/>
      <c r="IP19" s="253"/>
      <c r="IQ19" s="253"/>
      <c r="IR19" s="253"/>
      <c r="IS19" s="253"/>
      <c r="IT19" s="253"/>
      <c r="IU19" s="253"/>
      <c r="IV19" s="253"/>
      <c r="IW19" s="253"/>
      <c r="IX19" s="253"/>
      <c r="IY19" s="253"/>
      <c r="IZ19" s="253"/>
      <c r="JA19" s="253"/>
      <c r="JB19" s="253"/>
      <c r="JC19" s="253"/>
      <c r="JD19" s="253"/>
      <c r="JE19" s="253"/>
      <c r="JF19" s="253"/>
      <c r="JG19" s="253"/>
      <c r="JH19" s="253"/>
      <c r="JI19" s="253"/>
      <c r="JJ19" s="253"/>
      <c r="JK19" s="253"/>
      <c r="JL19" s="253"/>
      <c r="JM19" s="253"/>
      <c r="JN19" s="253"/>
      <c r="JO19" s="253"/>
      <c r="JP19" s="253"/>
      <c r="JQ19" s="253"/>
      <c r="JR19" s="253"/>
      <c r="JS19" s="253"/>
      <c r="JT19" s="253"/>
      <c r="JU19" s="253"/>
      <c r="JV19" s="253"/>
      <c r="JW19" s="253"/>
      <c r="JX19" s="253"/>
      <c r="JY19" s="253"/>
      <c r="JZ19" s="253"/>
      <c r="KA19" s="253"/>
      <c r="KB19" s="253"/>
      <c r="KC19" s="253"/>
      <c r="KD19" s="253"/>
      <c r="KE19" s="253"/>
      <c r="KF19" s="253"/>
      <c r="KG19" s="253"/>
      <c r="KH19" s="253"/>
      <c r="KI19" s="253"/>
      <c r="KJ19" s="253"/>
      <c r="KK19" s="253"/>
      <c r="KL19" s="253"/>
      <c r="KM19" s="253"/>
      <c r="KN19" s="253"/>
      <c r="KO19" s="253"/>
      <c r="KP19" s="253"/>
      <c r="KQ19" s="253"/>
      <c r="KR19" s="253"/>
      <c r="KS19" s="253"/>
      <c r="KT19" s="253"/>
      <c r="KU19" s="253"/>
      <c r="KV19" s="253"/>
      <c r="KW19" s="253"/>
      <c r="KX19" s="253"/>
      <c r="KY19" s="253"/>
      <c r="KZ19" s="253"/>
      <c r="LA19" s="253"/>
      <c r="LB19" s="253"/>
      <c r="LC19" s="253"/>
      <c r="LD19" s="253"/>
      <c r="LE19" s="253"/>
      <c r="LF19" s="253"/>
      <c r="LG19" s="253"/>
      <c r="LH19" s="253"/>
      <c r="LI19" s="253"/>
      <c r="LJ19" s="253"/>
      <c r="LK19" s="253"/>
      <c r="LL19" s="253"/>
      <c r="LM19" s="253"/>
      <c r="LN19" s="253"/>
      <c r="LO19" s="253"/>
      <c r="LP19" s="253"/>
      <c r="LQ19" s="253"/>
      <c r="LR19" s="253"/>
      <c r="LS19" s="253"/>
      <c r="LT19" s="253"/>
      <c r="LU19" s="253"/>
      <c r="LV19" s="253"/>
      <c r="LW19" s="253"/>
      <c r="LX19" s="253"/>
      <c r="LY19" s="253"/>
      <c r="LZ19" s="253"/>
      <c r="MA19" s="253"/>
      <c r="MB19" s="253"/>
      <c r="MC19" s="253"/>
      <c r="MD19" s="253"/>
      <c r="ME19" s="253"/>
      <c r="MF19" s="253"/>
      <c r="MG19" s="253"/>
      <c r="MH19" s="253"/>
      <c r="MI19" s="253"/>
      <c r="MJ19" s="253"/>
      <c r="MK19" s="253"/>
      <c r="ML19" s="253"/>
      <c r="MM19" s="253"/>
      <c r="MN19" s="253"/>
      <c r="MO19" s="253"/>
      <c r="MP19" s="253"/>
      <c r="MQ19" s="253"/>
      <c r="MR19" s="253"/>
      <c r="MS19" s="253"/>
      <c r="MT19" s="253"/>
      <c r="MU19" s="253"/>
      <c r="MV19" s="253"/>
      <c r="MW19" s="253"/>
      <c r="MX19" s="253"/>
      <c r="MY19" s="253"/>
      <c r="MZ19" s="253"/>
      <c r="NA19" s="253"/>
      <c r="NB19" s="253"/>
      <c r="NC19" s="253"/>
      <c r="ND19" s="253"/>
      <c r="NE19" s="253"/>
      <c r="NF19" s="253"/>
      <c r="NG19" s="253"/>
      <c r="NH19" s="253"/>
      <c r="NI19" s="253"/>
      <c r="NJ19" s="253"/>
      <c r="NK19" s="253"/>
      <c r="NL19" s="253"/>
      <c r="NM19" s="253"/>
      <c r="NN19" s="253"/>
      <c r="NO19" s="253"/>
      <c r="NP19" s="253"/>
      <c r="NQ19" s="253"/>
      <c r="NR19" s="253"/>
      <c r="NS19" s="253"/>
      <c r="NT19" s="253"/>
      <c r="NU19" s="253"/>
      <c r="NV19" s="253"/>
      <c r="NW19" s="253"/>
      <c r="NX19" s="253"/>
      <c r="NY19" s="253"/>
      <c r="NZ19" s="253"/>
      <c r="OA19" s="253"/>
      <c r="OB19" s="253"/>
      <c r="OC19" s="253"/>
      <c r="OD19" s="253"/>
      <c r="OE19" s="253"/>
      <c r="OF19" s="253"/>
      <c r="OG19" s="253"/>
      <c r="OH19" s="253"/>
      <c r="OI19" s="253"/>
      <c r="OJ19" s="253"/>
      <c r="OK19" s="253"/>
      <c r="OL19" s="253"/>
      <c r="OM19" s="253"/>
      <c r="ON19" s="253"/>
      <c r="OO19" s="253"/>
      <c r="OP19" s="253"/>
      <c r="OQ19" s="253"/>
      <c r="OR19" s="253"/>
      <c r="OS19" s="253"/>
      <c r="OT19" s="253"/>
      <c r="OU19" s="253"/>
      <c r="OV19" s="253"/>
      <c r="OW19" s="253"/>
      <c r="OX19" s="253"/>
      <c r="OY19" s="253"/>
      <c r="OZ19" s="253"/>
      <c r="PA19" s="253"/>
      <c r="PB19" s="253"/>
      <c r="PC19" s="253"/>
      <c r="PD19" s="253"/>
      <c r="PE19" s="253"/>
      <c r="PF19" s="253"/>
      <c r="PG19" s="253"/>
      <c r="PH19" s="253"/>
      <c r="PI19" s="253"/>
      <c r="PJ19" s="253"/>
      <c r="PK19" s="253"/>
      <c r="PL19" s="253"/>
      <c r="PM19" s="253"/>
      <c r="PN19" s="253"/>
      <c r="PO19" s="253"/>
      <c r="PP19" s="253"/>
      <c r="PQ19" s="253"/>
      <c r="PR19" s="253"/>
      <c r="PS19" s="253"/>
      <c r="PT19" s="253"/>
      <c r="PU19" s="253"/>
      <c r="PV19" s="253"/>
      <c r="PW19" s="253"/>
      <c r="PX19" s="253"/>
      <c r="PY19" s="253"/>
      <c r="PZ19" s="253"/>
      <c r="QA19" s="253"/>
      <c r="QB19" s="253"/>
      <c r="QC19" s="253"/>
      <c r="QD19" s="253"/>
      <c r="QE19" s="253"/>
      <c r="QF19" s="253"/>
      <c r="QG19" s="253"/>
      <c r="QH19" s="253"/>
      <c r="QI19" s="253"/>
      <c r="QJ19" s="253"/>
      <c r="QK19" s="253"/>
      <c r="QL19" s="253"/>
      <c r="QM19" s="253"/>
      <c r="QN19" s="253"/>
      <c r="QO19" s="253"/>
      <c r="QP19" s="253"/>
      <c r="QQ19" s="253"/>
      <c r="QR19" s="253"/>
      <c r="QS19" s="253"/>
      <c r="QT19" s="253"/>
      <c r="QU19" s="253"/>
      <c r="QV19" s="253"/>
      <c r="QW19" s="253"/>
      <c r="QX19" s="253"/>
      <c r="QY19" s="253"/>
      <c r="QZ19" s="253"/>
      <c r="RA19" s="253"/>
      <c r="RB19" s="253"/>
      <c r="RC19" s="253"/>
      <c r="RD19" s="253"/>
      <c r="RE19" s="253"/>
      <c r="RF19" s="253"/>
      <c r="RG19" s="253"/>
      <c r="RH19" s="253"/>
      <c r="RI19" s="253"/>
      <c r="RJ19" s="253"/>
      <c r="RK19" s="253"/>
      <c r="RL19" s="253"/>
      <c r="RM19" s="253"/>
      <c r="RN19" s="253"/>
      <c r="RO19" s="253"/>
      <c r="RP19" s="253"/>
      <c r="RQ19" s="253"/>
      <c r="RR19" s="253"/>
      <c r="RS19" s="253"/>
      <c r="RT19" s="253"/>
      <c r="RU19" s="253"/>
      <c r="RV19" s="253"/>
      <c r="RW19" s="253"/>
      <c r="RX19" s="253"/>
      <c r="RY19" s="253"/>
      <c r="RZ19" s="253"/>
      <c r="SA19" s="253"/>
      <c r="SB19" s="253"/>
      <c r="SC19" s="253"/>
      <c r="SD19" s="253"/>
      <c r="SE19" s="253"/>
      <c r="SF19" s="253"/>
      <c r="SG19" s="253"/>
      <c r="SH19" s="253"/>
      <c r="SI19" s="253"/>
      <c r="SJ19" s="253"/>
      <c r="SK19" s="253"/>
      <c r="SL19" s="253"/>
      <c r="SM19" s="253"/>
      <c r="SN19" s="253"/>
      <c r="SO19" s="253"/>
      <c r="SP19" s="253"/>
      <c r="SQ19" s="253"/>
      <c r="SR19" s="253"/>
      <c r="SS19" s="253"/>
      <c r="ST19" s="253"/>
      <c r="SU19" s="253"/>
      <c r="SV19" s="253"/>
      <c r="SW19" s="253"/>
      <c r="SX19" s="253"/>
      <c r="SY19" s="253"/>
      <c r="SZ19" s="253"/>
      <c r="TA19" s="253"/>
      <c r="TB19" s="253"/>
      <c r="TC19" s="253"/>
      <c r="TD19" s="253"/>
      <c r="TE19" s="253"/>
      <c r="TF19" s="253"/>
      <c r="TG19" s="253"/>
      <c r="TH19" s="253"/>
      <c r="TI19" s="253"/>
      <c r="TJ19" s="253"/>
      <c r="TK19" s="253"/>
      <c r="TL19" s="253"/>
      <c r="TM19" s="253"/>
      <c r="TN19" s="253"/>
      <c r="TO19" s="253"/>
      <c r="TP19" s="253"/>
      <c r="TQ19" s="253"/>
      <c r="TR19" s="253"/>
      <c r="TS19" s="253"/>
      <c r="TT19" s="253"/>
      <c r="TU19" s="253"/>
      <c r="TV19" s="253"/>
      <c r="TW19" s="253"/>
      <c r="TX19" s="253"/>
      <c r="TY19" s="253"/>
      <c r="TZ19" s="253"/>
      <c r="UA19" s="253"/>
      <c r="UB19" s="253"/>
      <c r="UC19" s="253"/>
      <c r="UD19" s="253"/>
      <c r="UE19" s="253"/>
      <c r="UF19" s="253"/>
      <c r="UG19" s="253"/>
      <c r="UH19" s="253"/>
      <c r="UI19" s="253"/>
      <c r="UJ19" s="253"/>
      <c r="UK19" s="253"/>
      <c r="UL19" s="253"/>
      <c r="UM19" s="253"/>
      <c r="UN19" s="253"/>
      <c r="UO19" s="253"/>
      <c r="UP19" s="253"/>
      <c r="UQ19" s="253"/>
      <c r="UR19" s="253"/>
      <c r="US19" s="253"/>
      <c r="UT19" s="253"/>
      <c r="UU19" s="253"/>
      <c r="UV19" s="253"/>
      <c r="UW19" s="253"/>
      <c r="UX19" s="253"/>
      <c r="UY19" s="253"/>
      <c r="UZ19" s="253"/>
      <c r="VA19" s="253"/>
      <c r="VB19" s="253"/>
      <c r="VC19" s="253"/>
      <c r="VD19" s="253"/>
      <c r="VE19" s="253"/>
      <c r="VF19" s="253"/>
      <c r="VG19" s="253"/>
      <c r="VH19" s="253"/>
      <c r="VI19" s="253"/>
      <c r="VJ19" s="253"/>
      <c r="VK19" s="253"/>
      <c r="VL19" s="253"/>
      <c r="VM19" s="253"/>
      <c r="VN19" s="253"/>
      <c r="VO19" s="253"/>
      <c r="VP19" s="253"/>
      <c r="VQ19" s="253"/>
      <c r="VR19" s="253"/>
      <c r="VS19" s="253"/>
      <c r="VT19" s="253"/>
      <c r="VU19" s="253"/>
      <c r="VV19" s="253"/>
      <c r="VW19" s="253"/>
      <c r="VX19" s="253"/>
      <c r="VY19" s="253"/>
      <c r="VZ19" s="253"/>
      <c r="WA19" s="253"/>
      <c r="WB19" s="253"/>
      <c r="WC19" s="253"/>
      <c r="WD19" s="253"/>
      <c r="WE19" s="253"/>
      <c r="WF19" s="253"/>
      <c r="WG19" s="253"/>
      <c r="WH19" s="253"/>
      <c r="WI19" s="253"/>
      <c r="WJ19" s="253"/>
      <c r="WK19" s="253"/>
      <c r="WL19" s="253"/>
      <c r="WM19" s="253"/>
      <c r="WN19" s="253"/>
      <c r="WO19" s="253"/>
      <c r="WP19" s="253"/>
      <c r="WQ19" s="253"/>
      <c r="WR19" s="253"/>
      <c r="WS19" s="253"/>
      <c r="WT19" s="253"/>
      <c r="WU19" s="253"/>
      <c r="WV19" s="253"/>
      <c r="WW19" s="253"/>
      <c r="WX19" s="253"/>
      <c r="WY19" s="253"/>
      <c r="WZ19" s="253"/>
      <c r="XA19" s="253"/>
      <c r="XB19" s="253"/>
      <c r="XC19" s="253"/>
      <c r="XD19" s="253"/>
      <c r="XE19" s="253"/>
      <c r="XF19" s="253"/>
      <c r="XG19" s="253"/>
      <c r="XH19" s="253"/>
      <c r="XI19" s="253"/>
      <c r="XJ19" s="253"/>
      <c r="XK19" s="253"/>
      <c r="XL19" s="253"/>
      <c r="XM19" s="253"/>
      <c r="XN19" s="253"/>
      <c r="XO19" s="253"/>
      <c r="XP19" s="253"/>
      <c r="XQ19" s="253"/>
      <c r="XR19" s="253"/>
      <c r="XS19" s="253"/>
      <c r="XT19" s="253"/>
      <c r="XU19" s="253"/>
      <c r="XV19" s="253"/>
      <c r="XW19" s="253"/>
      <c r="XX19" s="253"/>
      <c r="XY19" s="253"/>
      <c r="XZ19" s="253"/>
      <c r="YA19" s="253"/>
      <c r="YB19" s="253"/>
      <c r="YC19" s="253"/>
      <c r="YD19" s="253"/>
      <c r="YE19" s="253"/>
      <c r="YF19" s="253"/>
      <c r="YG19" s="253"/>
      <c r="YH19" s="253"/>
      <c r="YI19" s="253"/>
      <c r="YJ19" s="253"/>
      <c r="YK19" s="253"/>
      <c r="YL19" s="253"/>
      <c r="YM19" s="253"/>
      <c r="YN19" s="253"/>
      <c r="YO19" s="253"/>
      <c r="YP19" s="253"/>
      <c r="YQ19" s="253"/>
      <c r="YR19" s="253"/>
      <c r="YS19" s="253"/>
      <c r="YT19" s="253"/>
      <c r="YU19" s="253"/>
      <c r="YV19" s="253"/>
      <c r="YW19" s="253"/>
      <c r="YX19" s="253"/>
      <c r="YY19" s="253"/>
      <c r="YZ19" s="253"/>
      <c r="ZA19" s="253"/>
      <c r="ZB19" s="253"/>
      <c r="ZC19" s="253"/>
      <c r="ZD19" s="253"/>
      <c r="ZE19" s="253"/>
      <c r="ZF19" s="253"/>
      <c r="ZG19" s="253"/>
      <c r="ZH19" s="253"/>
      <c r="ZI19" s="253"/>
      <c r="ZJ19" s="253"/>
      <c r="ZK19" s="253"/>
      <c r="ZL19" s="253"/>
      <c r="ZM19" s="253"/>
      <c r="ZN19" s="253"/>
      <c r="ZO19" s="253"/>
      <c r="ZP19" s="253"/>
      <c r="ZQ19" s="253"/>
      <c r="ZR19" s="253"/>
      <c r="ZS19" s="253"/>
      <c r="ZT19" s="253"/>
      <c r="ZU19" s="253"/>
      <c r="ZV19" s="253"/>
      <c r="ZW19" s="253"/>
      <c r="ZX19" s="253"/>
      <c r="ZY19" s="253"/>
      <c r="ZZ19" s="253"/>
      <c r="AAA19" s="253"/>
      <c r="AAB19" s="253"/>
      <c r="AAC19" s="253"/>
      <c r="AAD19" s="253"/>
      <c r="AAE19" s="253"/>
      <c r="AAF19" s="253"/>
      <c r="AAG19" s="253"/>
      <c r="AAH19" s="253"/>
      <c r="AAI19" s="253"/>
      <c r="AAJ19" s="253"/>
      <c r="AAK19" s="253"/>
      <c r="AAL19" s="253"/>
      <c r="AAM19" s="253"/>
      <c r="AAN19" s="253"/>
      <c r="AAO19" s="253"/>
      <c r="AAP19" s="253"/>
      <c r="AAQ19" s="253"/>
      <c r="AAR19" s="253"/>
      <c r="AAS19" s="253"/>
      <c r="AAT19" s="253"/>
      <c r="AAU19" s="253"/>
      <c r="AAV19" s="253"/>
      <c r="AAW19" s="253"/>
      <c r="AAX19" s="253"/>
      <c r="AAY19" s="253"/>
      <c r="AAZ19" s="253"/>
      <c r="ABA19" s="253"/>
      <c r="ABB19" s="253"/>
      <c r="ABC19" s="253"/>
      <c r="ABD19" s="253"/>
      <c r="ABE19" s="253"/>
      <c r="ABF19" s="253"/>
      <c r="ABG19" s="253"/>
      <c r="ABH19" s="253"/>
      <c r="ABI19" s="253"/>
      <c r="ABJ19" s="253"/>
      <c r="ABK19" s="253"/>
      <c r="ABL19" s="253"/>
      <c r="ABM19" s="253"/>
      <c r="ABN19" s="253"/>
      <c r="ABO19" s="253"/>
      <c r="ABP19" s="253"/>
      <c r="ABQ19" s="253"/>
      <c r="ABR19" s="253"/>
      <c r="ABS19" s="253"/>
      <c r="ABT19" s="253"/>
      <c r="ABU19" s="253"/>
      <c r="ABV19" s="253"/>
      <c r="ABW19" s="253"/>
      <c r="ABX19" s="253"/>
      <c r="ABY19" s="253"/>
      <c r="ABZ19" s="253"/>
      <c r="ACA19" s="253"/>
      <c r="ACB19" s="253"/>
      <c r="ACC19" s="253"/>
      <c r="ACD19" s="253"/>
      <c r="ACE19" s="253"/>
      <c r="ACF19" s="253"/>
      <c r="ACG19" s="253"/>
      <c r="ACH19" s="253"/>
      <c r="ACI19" s="253"/>
      <c r="ACJ19" s="253"/>
      <c r="ACK19" s="253"/>
      <c r="ACL19" s="253"/>
      <c r="ACM19" s="253"/>
      <c r="ACN19" s="253"/>
      <c r="ACO19" s="253"/>
      <c r="ACP19" s="253"/>
      <c r="ACQ19" s="253"/>
      <c r="ACR19" s="253"/>
      <c r="ACS19" s="253"/>
      <c r="ACT19" s="253"/>
      <c r="ACU19" s="253"/>
      <c r="ACV19" s="253"/>
      <c r="ACW19" s="253"/>
      <c r="ACX19" s="253"/>
      <c r="ACY19" s="253"/>
      <c r="ACZ19" s="253"/>
      <c r="ADA19" s="253"/>
      <c r="ADB19" s="253"/>
      <c r="ADC19" s="253"/>
      <c r="ADD19" s="253"/>
      <c r="ADE19" s="253"/>
      <c r="ADF19" s="253"/>
      <c r="ADG19" s="253"/>
      <c r="ADH19" s="253"/>
      <c r="ADI19" s="253"/>
      <c r="ADJ19" s="253"/>
      <c r="ADK19" s="253"/>
      <c r="ADL19" s="253"/>
      <c r="ADM19" s="253"/>
      <c r="ADN19" s="253"/>
      <c r="ADO19" s="253"/>
      <c r="ADP19" s="253"/>
      <c r="ADQ19" s="253"/>
      <c r="ADR19" s="253"/>
      <c r="ADS19" s="253"/>
      <c r="ADT19" s="253"/>
      <c r="ADU19" s="253"/>
      <c r="ADV19" s="253"/>
      <c r="ADW19" s="253"/>
      <c r="ADX19" s="253"/>
      <c r="ADY19" s="253"/>
      <c r="ADZ19" s="253"/>
      <c r="AEA19" s="253"/>
      <c r="AEB19" s="253"/>
      <c r="AEC19" s="253"/>
      <c r="AED19" s="253"/>
      <c r="AEE19" s="253"/>
      <c r="AEF19" s="253"/>
      <c r="AEG19" s="253"/>
      <c r="AEH19" s="253"/>
      <c r="AEI19" s="253"/>
      <c r="AEJ19" s="253"/>
      <c r="AEK19" s="253"/>
      <c r="AEL19" s="253"/>
      <c r="AEM19" s="253"/>
      <c r="AEN19" s="253"/>
      <c r="AEO19" s="253"/>
      <c r="AEP19" s="253"/>
      <c r="AEQ19" s="253"/>
      <c r="AER19" s="253"/>
      <c r="AES19" s="253"/>
      <c r="AET19" s="253"/>
      <c r="AEU19" s="253"/>
      <c r="AEV19" s="253"/>
      <c r="AEW19" s="253"/>
      <c r="AEX19" s="253"/>
      <c r="AEY19" s="253"/>
      <c r="AEZ19" s="253"/>
      <c r="AFA19" s="253"/>
      <c r="AFB19" s="253"/>
      <c r="AFC19" s="253"/>
      <c r="AFD19" s="253"/>
      <c r="AFE19" s="253"/>
      <c r="AFF19" s="253"/>
      <c r="AFG19" s="253"/>
      <c r="AFH19" s="253"/>
      <c r="AFI19" s="253"/>
      <c r="AFJ19" s="253"/>
      <c r="AFK19" s="253"/>
      <c r="AFL19" s="253"/>
      <c r="AFM19" s="253"/>
      <c r="AFN19" s="253"/>
      <c r="AFO19" s="253"/>
      <c r="AFP19" s="253"/>
      <c r="AFQ19" s="253"/>
      <c r="AFR19" s="253"/>
      <c r="AFS19" s="253"/>
      <c r="AFT19" s="253"/>
      <c r="AFU19" s="253"/>
      <c r="AFV19" s="253"/>
      <c r="AFW19" s="253"/>
      <c r="AFX19" s="253"/>
      <c r="AFY19" s="253"/>
      <c r="AFZ19" s="253"/>
      <c r="AGA19" s="253"/>
      <c r="AGB19" s="253"/>
      <c r="AGC19" s="253"/>
      <c r="AGD19" s="253"/>
      <c r="AGE19" s="253"/>
      <c r="AGF19" s="253"/>
      <c r="AGG19" s="253"/>
      <c r="AGH19" s="253"/>
      <c r="AGI19" s="253"/>
      <c r="AGJ19" s="253"/>
      <c r="AGK19" s="253"/>
      <c r="AGL19" s="253"/>
      <c r="AGM19" s="253"/>
      <c r="AGN19" s="253"/>
      <c r="AGO19" s="253"/>
      <c r="AGP19" s="253"/>
      <c r="AGQ19" s="253"/>
      <c r="AGR19" s="253"/>
      <c r="AGS19" s="253"/>
      <c r="AGT19" s="253"/>
      <c r="AGU19" s="253"/>
      <c r="AGV19" s="253"/>
      <c r="AGW19" s="253"/>
      <c r="AGX19" s="253"/>
      <c r="AGY19" s="253"/>
      <c r="AGZ19" s="253"/>
      <c r="AHA19" s="253"/>
      <c r="AHB19" s="253"/>
      <c r="AHC19" s="253"/>
      <c r="AHD19" s="253"/>
      <c r="AHE19" s="253"/>
      <c r="AHF19" s="253"/>
      <c r="AHG19" s="253"/>
      <c r="AHH19" s="253"/>
      <c r="AHI19" s="253"/>
      <c r="AHJ19" s="253"/>
      <c r="AHK19" s="253"/>
      <c r="AHL19" s="253"/>
      <c r="AHM19" s="253"/>
      <c r="AHN19" s="253"/>
      <c r="AHO19" s="253"/>
      <c r="AHP19" s="253"/>
      <c r="AHQ19" s="253"/>
      <c r="AHR19" s="253"/>
      <c r="AHS19" s="253"/>
      <c r="AHT19" s="253"/>
      <c r="AHU19" s="253"/>
      <c r="AHV19" s="253"/>
      <c r="AHW19" s="253"/>
      <c r="AHX19" s="253"/>
      <c r="AHY19" s="253"/>
      <c r="AHZ19" s="253"/>
      <c r="AIA19" s="253"/>
      <c r="AIB19" s="253"/>
      <c r="AIC19" s="253"/>
      <c r="AID19" s="253"/>
      <c r="AIE19" s="253"/>
      <c r="AIF19" s="253"/>
      <c r="AIG19" s="253"/>
      <c r="AIH19" s="253"/>
      <c r="AII19" s="253"/>
      <c r="AIJ19" s="253"/>
      <c r="AIK19" s="253"/>
      <c r="AIL19" s="253"/>
      <c r="AIM19" s="253"/>
      <c r="AIN19" s="253"/>
      <c r="AIO19" s="253"/>
      <c r="AIP19" s="253"/>
      <c r="AIQ19" s="253"/>
      <c r="AIR19" s="253"/>
      <c r="AIS19" s="253"/>
      <c r="AIT19" s="253"/>
      <c r="AIU19" s="253"/>
      <c r="AIV19" s="253"/>
      <c r="AIW19" s="253"/>
      <c r="AIX19" s="253"/>
      <c r="AIY19" s="253"/>
      <c r="AIZ19" s="253"/>
      <c r="AJA19" s="253"/>
      <c r="AJB19" s="253"/>
      <c r="AJC19" s="253"/>
      <c r="AJD19" s="253"/>
      <c r="AJE19" s="253"/>
      <c r="AJF19" s="253"/>
      <c r="AJG19" s="253"/>
      <c r="AJH19" s="253"/>
      <c r="AJI19" s="253"/>
      <c r="AJJ19" s="253"/>
      <c r="AJK19" s="253"/>
      <c r="AJL19" s="253"/>
      <c r="AJM19" s="253"/>
      <c r="AJN19" s="253"/>
      <c r="AJO19" s="253"/>
      <c r="AJP19" s="253"/>
      <c r="AJQ19" s="253"/>
      <c r="AJR19" s="253"/>
      <c r="AJS19" s="253"/>
      <c r="AJT19" s="253"/>
      <c r="AJU19" s="253"/>
      <c r="AJV19" s="253"/>
      <c r="AJW19" s="253"/>
      <c r="AJX19" s="253"/>
      <c r="AJY19" s="253"/>
      <c r="AJZ19" s="253"/>
      <c r="AKA19" s="253"/>
      <c r="AKB19" s="253"/>
      <c r="AKC19" s="253"/>
      <c r="AKD19" s="253"/>
      <c r="AKE19" s="253"/>
      <c r="AKF19" s="253"/>
      <c r="AKG19" s="253"/>
      <c r="AKH19" s="253"/>
      <c r="AKI19" s="253"/>
      <c r="AKJ19" s="253"/>
      <c r="AKK19" s="253"/>
      <c r="AKL19" s="253"/>
      <c r="AKM19" s="253"/>
      <c r="AKN19" s="253"/>
      <c r="AKO19" s="253"/>
      <c r="AKP19" s="253"/>
      <c r="AKQ19" s="253"/>
      <c r="AKR19" s="253"/>
      <c r="AKS19" s="253"/>
      <c r="AKT19" s="253"/>
      <c r="AKU19" s="253"/>
      <c r="AKV19" s="253"/>
      <c r="AKW19" s="253"/>
      <c r="AKX19" s="253"/>
      <c r="AKY19" s="253"/>
      <c r="AKZ19" s="253"/>
      <c r="ALA19" s="253"/>
      <c r="ALB19" s="253"/>
      <c r="ALC19" s="253"/>
      <c r="ALD19" s="253"/>
      <c r="ALE19" s="253"/>
      <c r="ALF19" s="253"/>
      <c r="ALG19" s="253"/>
      <c r="ALH19" s="253"/>
      <c r="ALI19" s="253"/>
      <c r="ALJ19" s="253"/>
      <c r="ALK19" s="253"/>
      <c r="ALL19" s="253"/>
      <c r="ALM19" s="253"/>
      <c r="ALN19" s="253"/>
      <c r="ALO19" s="253"/>
      <c r="ALP19" s="253"/>
      <c r="ALQ19" s="253"/>
      <c r="ALR19" s="253"/>
      <c r="ALS19" s="253"/>
      <c r="ALT19" s="253"/>
      <c r="ALU19" s="253"/>
      <c r="ALV19" s="253"/>
      <c r="ALW19" s="253"/>
      <c r="ALX19" s="253"/>
      <c r="ALY19" s="253"/>
      <c r="ALZ19" s="253"/>
      <c r="AMA19" s="253"/>
      <c r="AMB19" s="253"/>
      <c r="AMC19" s="253"/>
      <c r="AMD19" s="253"/>
      <c r="AME19" s="253"/>
      <c r="AMF19" s="253"/>
      <c r="AMG19" s="253"/>
      <c r="AMH19" s="253"/>
      <c r="AMI19" s="253"/>
      <c r="AMJ19" s="253"/>
    </row>
    <row r="20" spans="1:1024" s="252" customFormat="1" ht="11.25">
      <c r="A20" s="264" t="s">
        <v>147</v>
      </c>
      <c r="B20" s="273">
        <f>B11-B12-B10</f>
        <v>0</v>
      </c>
      <c r="C20" s="273">
        <f>C11-C12-C10</f>
        <v>0</v>
      </c>
      <c r="D20" s="273">
        <f>D11-D12-D10</f>
        <v>0</v>
      </c>
      <c r="F20" s="253"/>
      <c r="G20" s="253"/>
      <c r="H20" s="253"/>
      <c r="I20" s="253"/>
      <c r="J20" s="253"/>
      <c r="K20" s="253"/>
      <c r="L20" s="253"/>
      <c r="M20" s="253"/>
      <c r="N20" s="253"/>
      <c r="O20" s="253"/>
      <c r="P20" s="253"/>
      <c r="Q20" s="253"/>
      <c r="R20" s="253"/>
      <c r="S20" s="253"/>
      <c r="T20" s="253"/>
      <c r="U20" s="253"/>
      <c r="V20" s="253"/>
      <c r="W20" s="253"/>
      <c r="X20" s="253"/>
      <c r="Y20" s="253"/>
      <c r="Z20" s="253"/>
      <c r="AA20" s="253"/>
      <c r="AB20" s="253"/>
      <c r="AC20" s="253"/>
      <c r="AD20" s="253"/>
      <c r="AE20" s="253"/>
      <c r="AF20" s="253"/>
      <c r="AG20" s="253"/>
      <c r="AH20" s="253"/>
      <c r="AI20" s="253"/>
      <c r="AJ20" s="253"/>
      <c r="AK20" s="253"/>
      <c r="AL20" s="253"/>
      <c r="AM20" s="253"/>
      <c r="AN20" s="253"/>
      <c r="AO20" s="253"/>
      <c r="AP20" s="253"/>
      <c r="AQ20" s="253"/>
      <c r="AR20" s="253"/>
      <c r="AS20" s="253"/>
      <c r="AT20" s="253"/>
      <c r="AU20" s="253"/>
      <c r="AV20" s="253"/>
      <c r="AW20" s="253"/>
      <c r="AX20" s="253"/>
      <c r="AY20" s="253"/>
      <c r="AZ20" s="253"/>
      <c r="BA20" s="253"/>
      <c r="BB20" s="253"/>
      <c r="BC20" s="253"/>
      <c r="BD20" s="253"/>
      <c r="BE20" s="253"/>
      <c r="BF20" s="253"/>
      <c r="BG20" s="253"/>
      <c r="BH20" s="253"/>
      <c r="BI20" s="253"/>
      <c r="BJ20" s="253"/>
      <c r="BK20" s="253"/>
      <c r="BL20" s="253"/>
      <c r="BM20" s="253"/>
      <c r="BN20" s="253"/>
      <c r="BO20" s="253"/>
      <c r="BP20" s="253"/>
      <c r="BQ20" s="253"/>
      <c r="BR20" s="253"/>
      <c r="BS20" s="253"/>
      <c r="BT20" s="253"/>
      <c r="BU20" s="253"/>
      <c r="BV20" s="253"/>
      <c r="BW20" s="253"/>
      <c r="BX20" s="253"/>
      <c r="BY20" s="253"/>
      <c r="BZ20" s="253"/>
      <c r="CA20" s="253"/>
      <c r="CB20" s="253"/>
      <c r="CC20" s="253"/>
      <c r="CD20" s="253"/>
      <c r="CE20" s="253"/>
      <c r="CF20" s="253"/>
      <c r="CG20" s="253"/>
      <c r="CH20" s="253"/>
      <c r="CI20" s="253"/>
      <c r="CJ20" s="253"/>
      <c r="CK20" s="253"/>
      <c r="CL20" s="253"/>
      <c r="CM20" s="253"/>
      <c r="CN20" s="253"/>
      <c r="CO20" s="253"/>
      <c r="CP20" s="253"/>
      <c r="CQ20" s="253"/>
      <c r="CR20" s="253"/>
      <c r="CS20" s="253"/>
      <c r="CT20" s="253"/>
      <c r="CU20" s="253"/>
      <c r="CV20" s="253"/>
      <c r="CW20" s="253"/>
      <c r="CX20" s="253"/>
      <c r="CY20" s="253"/>
      <c r="CZ20" s="253"/>
      <c r="DA20" s="253"/>
      <c r="DB20" s="253"/>
      <c r="DC20" s="253"/>
      <c r="DD20" s="253"/>
      <c r="DE20" s="253"/>
      <c r="DF20" s="253"/>
      <c r="DG20" s="253"/>
      <c r="DH20" s="253"/>
      <c r="DI20" s="253"/>
      <c r="DJ20" s="253"/>
      <c r="DK20" s="253"/>
      <c r="DL20" s="253"/>
      <c r="DM20" s="253"/>
      <c r="DN20" s="253"/>
      <c r="DO20" s="253"/>
      <c r="DP20" s="253"/>
      <c r="DQ20" s="253"/>
      <c r="DR20" s="253"/>
      <c r="DS20" s="253"/>
      <c r="DT20" s="253"/>
      <c r="DU20" s="253"/>
      <c r="DV20" s="253"/>
      <c r="DW20" s="253"/>
      <c r="DX20" s="253"/>
      <c r="DY20" s="253"/>
      <c r="DZ20" s="253"/>
      <c r="EA20" s="253"/>
      <c r="EB20" s="253"/>
      <c r="EC20" s="253"/>
      <c r="ED20" s="253"/>
      <c r="EE20" s="253"/>
      <c r="EF20" s="253"/>
      <c r="EG20" s="253"/>
      <c r="EH20" s="253"/>
      <c r="EI20" s="253"/>
      <c r="EJ20" s="253"/>
      <c r="EK20" s="253"/>
      <c r="EL20" s="253"/>
      <c r="EM20" s="253"/>
      <c r="EN20" s="253"/>
      <c r="EO20" s="253"/>
      <c r="EP20" s="253"/>
      <c r="EQ20" s="253"/>
      <c r="ER20" s="253"/>
      <c r="ES20" s="253"/>
      <c r="ET20" s="253"/>
      <c r="EU20" s="253"/>
      <c r="EV20" s="253"/>
      <c r="EW20" s="253"/>
      <c r="EX20" s="253"/>
      <c r="EY20" s="253"/>
      <c r="EZ20" s="253"/>
      <c r="FA20" s="253"/>
      <c r="FB20" s="253"/>
      <c r="FC20" s="253"/>
      <c r="FD20" s="253"/>
      <c r="FE20" s="253"/>
      <c r="FF20" s="253"/>
      <c r="FG20" s="253"/>
      <c r="FH20" s="253"/>
      <c r="FI20" s="253"/>
      <c r="FJ20" s="253"/>
      <c r="FK20" s="253"/>
      <c r="FL20" s="253"/>
      <c r="FM20" s="253"/>
      <c r="FN20" s="253"/>
      <c r="FO20" s="253"/>
      <c r="FP20" s="253"/>
      <c r="FQ20" s="253"/>
      <c r="FR20" s="253"/>
      <c r="FS20" s="253"/>
      <c r="FT20" s="253"/>
      <c r="FU20" s="253"/>
      <c r="FV20" s="253"/>
      <c r="FW20" s="253"/>
      <c r="FX20" s="253"/>
      <c r="FY20" s="253"/>
      <c r="FZ20" s="253"/>
      <c r="GA20" s="253"/>
      <c r="GB20" s="253"/>
      <c r="GC20" s="253"/>
      <c r="GD20" s="253"/>
      <c r="GE20" s="253"/>
      <c r="GF20" s="253"/>
      <c r="GG20" s="253"/>
      <c r="GH20" s="253"/>
      <c r="GI20" s="253"/>
      <c r="GJ20" s="253"/>
      <c r="GK20" s="253"/>
      <c r="GL20" s="253"/>
      <c r="GM20" s="253"/>
      <c r="GN20" s="253"/>
      <c r="GO20" s="253"/>
      <c r="GP20" s="253"/>
      <c r="GQ20" s="253"/>
      <c r="GR20" s="253"/>
      <c r="GS20" s="253"/>
      <c r="GT20" s="253"/>
      <c r="GU20" s="253"/>
      <c r="GV20" s="253"/>
      <c r="GW20" s="253"/>
      <c r="GX20" s="253"/>
      <c r="GY20" s="253"/>
      <c r="GZ20" s="253"/>
      <c r="HA20" s="253"/>
      <c r="HB20" s="253"/>
      <c r="HC20" s="253"/>
      <c r="HD20" s="253"/>
      <c r="HE20" s="253"/>
      <c r="HF20" s="253"/>
      <c r="HG20" s="253"/>
      <c r="HH20" s="253"/>
      <c r="HI20" s="253"/>
      <c r="HJ20" s="253"/>
      <c r="HK20" s="253"/>
      <c r="HL20" s="253"/>
      <c r="HM20" s="253"/>
      <c r="HN20" s="253"/>
      <c r="HO20" s="253"/>
      <c r="HP20" s="253"/>
      <c r="HQ20" s="253"/>
      <c r="HR20" s="253"/>
      <c r="HS20" s="253"/>
      <c r="HT20" s="253"/>
      <c r="HU20" s="253"/>
      <c r="HV20" s="253"/>
      <c r="HW20" s="253"/>
      <c r="HX20" s="253"/>
      <c r="HY20" s="253"/>
      <c r="HZ20" s="253"/>
      <c r="IA20" s="253"/>
      <c r="IB20" s="253"/>
      <c r="IC20" s="253"/>
      <c r="ID20" s="253"/>
      <c r="IE20" s="253"/>
      <c r="IF20" s="253"/>
      <c r="IG20" s="253"/>
      <c r="IH20" s="253"/>
      <c r="II20" s="253"/>
      <c r="IJ20" s="253"/>
      <c r="IK20" s="253"/>
      <c r="IL20" s="253"/>
      <c r="IM20" s="253"/>
      <c r="IN20" s="253"/>
      <c r="IO20" s="253"/>
      <c r="IP20" s="253"/>
      <c r="IQ20" s="253"/>
      <c r="IR20" s="253"/>
      <c r="IS20" s="253"/>
      <c r="IT20" s="253"/>
      <c r="IU20" s="253"/>
      <c r="IV20" s="253"/>
      <c r="IW20" s="253"/>
      <c r="IX20" s="253"/>
      <c r="IY20" s="253"/>
      <c r="IZ20" s="253"/>
      <c r="JA20" s="253"/>
      <c r="JB20" s="253"/>
      <c r="JC20" s="253"/>
      <c r="JD20" s="253"/>
      <c r="JE20" s="253"/>
      <c r="JF20" s="253"/>
      <c r="JG20" s="253"/>
      <c r="JH20" s="253"/>
      <c r="JI20" s="253"/>
      <c r="JJ20" s="253"/>
      <c r="JK20" s="253"/>
      <c r="JL20" s="253"/>
      <c r="JM20" s="253"/>
      <c r="JN20" s="253"/>
      <c r="JO20" s="253"/>
      <c r="JP20" s="253"/>
      <c r="JQ20" s="253"/>
      <c r="JR20" s="253"/>
      <c r="JS20" s="253"/>
      <c r="JT20" s="253"/>
      <c r="JU20" s="253"/>
      <c r="JV20" s="253"/>
      <c r="JW20" s="253"/>
      <c r="JX20" s="253"/>
      <c r="JY20" s="253"/>
      <c r="JZ20" s="253"/>
      <c r="KA20" s="253"/>
      <c r="KB20" s="253"/>
      <c r="KC20" s="253"/>
      <c r="KD20" s="253"/>
      <c r="KE20" s="253"/>
      <c r="KF20" s="253"/>
      <c r="KG20" s="253"/>
      <c r="KH20" s="253"/>
      <c r="KI20" s="253"/>
      <c r="KJ20" s="253"/>
      <c r="KK20" s="253"/>
      <c r="KL20" s="253"/>
      <c r="KM20" s="253"/>
      <c r="KN20" s="253"/>
      <c r="KO20" s="253"/>
      <c r="KP20" s="253"/>
      <c r="KQ20" s="253"/>
      <c r="KR20" s="253"/>
      <c r="KS20" s="253"/>
      <c r="KT20" s="253"/>
      <c r="KU20" s="253"/>
      <c r="KV20" s="253"/>
      <c r="KW20" s="253"/>
      <c r="KX20" s="253"/>
      <c r="KY20" s="253"/>
      <c r="KZ20" s="253"/>
      <c r="LA20" s="253"/>
      <c r="LB20" s="253"/>
      <c r="LC20" s="253"/>
      <c r="LD20" s="253"/>
      <c r="LE20" s="253"/>
      <c r="LF20" s="253"/>
      <c r="LG20" s="253"/>
      <c r="LH20" s="253"/>
      <c r="LI20" s="253"/>
      <c r="LJ20" s="253"/>
      <c r="LK20" s="253"/>
      <c r="LL20" s="253"/>
      <c r="LM20" s="253"/>
      <c r="LN20" s="253"/>
      <c r="LO20" s="253"/>
      <c r="LP20" s="253"/>
      <c r="LQ20" s="253"/>
      <c r="LR20" s="253"/>
      <c r="LS20" s="253"/>
      <c r="LT20" s="253"/>
      <c r="LU20" s="253"/>
      <c r="LV20" s="253"/>
      <c r="LW20" s="253"/>
      <c r="LX20" s="253"/>
      <c r="LY20" s="253"/>
      <c r="LZ20" s="253"/>
      <c r="MA20" s="253"/>
      <c r="MB20" s="253"/>
      <c r="MC20" s="253"/>
      <c r="MD20" s="253"/>
      <c r="ME20" s="253"/>
      <c r="MF20" s="253"/>
      <c r="MG20" s="253"/>
      <c r="MH20" s="253"/>
      <c r="MI20" s="253"/>
      <c r="MJ20" s="253"/>
      <c r="MK20" s="253"/>
      <c r="ML20" s="253"/>
      <c r="MM20" s="253"/>
      <c r="MN20" s="253"/>
      <c r="MO20" s="253"/>
      <c r="MP20" s="253"/>
      <c r="MQ20" s="253"/>
      <c r="MR20" s="253"/>
      <c r="MS20" s="253"/>
      <c r="MT20" s="253"/>
      <c r="MU20" s="253"/>
      <c r="MV20" s="253"/>
      <c r="MW20" s="253"/>
      <c r="MX20" s="253"/>
      <c r="MY20" s="253"/>
      <c r="MZ20" s="253"/>
      <c r="NA20" s="253"/>
      <c r="NB20" s="253"/>
      <c r="NC20" s="253"/>
      <c r="ND20" s="253"/>
      <c r="NE20" s="253"/>
      <c r="NF20" s="253"/>
      <c r="NG20" s="253"/>
      <c r="NH20" s="253"/>
      <c r="NI20" s="253"/>
      <c r="NJ20" s="253"/>
      <c r="NK20" s="253"/>
      <c r="NL20" s="253"/>
      <c r="NM20" s="253"/>
      <c r="NN20" s="253"/>
      <c r="NO20" s="253"/>
      <c r="NP20" s="253"/>
      <c r="NQ20" s="253"/>
      <c r="NR20" s="253"/>
      <c r="NS20" s="253"/>
      <c r="NT20" s="253"/>
      <c r="NU20" s="253"/>
      <c r="NV20" s="253"/>
      <c r="NW20" s="253"/>
      <c r="NX20" s="253"/>
      <c r="NY20" s="253"/>
      <c r="NZ20" s="253"/>
      <c r="OA20" s="253"/>
      <c r="OB20" s="253"/>
      <c r="OC20" s="253"/>
      <c r="OD20" s="253"/>
      <c r="OE20" s="253"/>
      <c r="OF20" s="253"/>
      <c r="OG20" s="253"/>
      <c r="OH20" s="253"/>
      <c r="OI20" s="253"/>
      <c r="OJ20" s="253"/>
      <c r="OK20" s="253"/>
      <c r="OL20" s="253"/>
      <c r="OM20" s="253"/>
      <c r="ON20" s="253"/>
      <c r="OO20" s="253"/>
      <c r="OP20" s="253"/>
      <c r="OQ20" s="253"/>
      <c r="OR20" s="253"/>
      <c r="OS20" s="253"/>
      <c r="OT20" s="253"/>
      <c r="OU20" s="253"/>
      <c r="OV20" s="253"/>
      <c r="OW20" s="253"/>
      <c r="OX20" s="253"/>
      <c r="OY20" s="253"/>
      <c r="OZ20" s="253"/>
      <c r="PA20" s="253"/>
      <c r="PB20" s="253"/>
      <c r="PC20" s="253"/>
      <c r="PD20" s="253"/>
      <c r="PE20" s="253"/>
      <c r="PF20" s="253"/>
      <c r="PG20" s="253"/>
      <c r="PH20" s="253"/>
      <c r="PI20" s="253"/>
      <c r="PJ20" s="253"/>
      <c r="PK20" s="253"/>
      <c r="PL20" s="253"/>
      <c r="PM20" s="253"/>
      <c r="PN20" s="253"/>
      <c r="PO20" s="253"/>
      <c r="PP20" s="253"/>
      <c r="PQ20" s="253"/>
      <c r="PR20" s="253"/>
      <c r="PS20" s="253"/>
      <c r="PT20" s="253"/>
      <c r="PU20" s="253"/>
      <c r="PV20" s="253"/>
      <c r="PW20" s="253"/>
      <c r="PX20" s="253"/>
      <c r="PY20" s="253"/>
      <c r="PZ20" s="253"/>
      <c r="QA20" s="253"/>
      <c r="QB20" s="253"/>
      <c r="QC20" s="253"/>
      <c r="QD20" s="253"/>
      <c r="QE20" s="253"/>
      <c r="QF20" s="253"/>
      <c r="QG20" s="253"/>
      <c r="QH20" s="253"/>
      <c r="QI20" s="253"/>
      <c r="QJ20" s="253"/>
      <c r="QK20" s="253"/>
      <c r="QL20" s="253"/>
      <c r="QM20" s="253"/>
      <c r="QN20" s="253"/>
      <c r="QO20" s="253"/>
      <c r="QP20" s="253"/>
      <c r="QQ20" s="253"/>
      <c r="QR20" s="253"/>
      <c r="QS20" s="253"/>
      <c r="QT20" s="253"/>
      <c r="QU20" s="253"/>
      <c r="QV20" s="253"/>
      <c r="QW20" s="253"/>
      <c r="QX20" s="253"/>
      <c r="QY20" s="253"/>
      <c r="QZ20" s="253"/>
      <c r="RA20" s="253"/>
      <c r="RB20" s="253"/>
      <c r="RC20" s="253"/>
      <c r="RD20" s="253"/>
      <c r="RE20" s="253"/>
      <c r="RF20" s="253"/>
      <c r="RG20" s="253"/>
      <c r="RH20" s="253"/>
      <c r="RI20" s="253"/>
      <c r="RJ20" s="253"/>
      <c r="RK20" s="253"/>
      <c r="RL20" s="253"/>
      <c r="RM20" s="253"/>
      <c r="RN20" s="253"/>
      <c r="RO20" s="253"/>
      <c r="RP20" s="253"/>
      <c r="RQ20" s="253"/>
      <c r="RR20" s="253"/>
      <c r="RS20" s="253"/>
      <c r="RT20" s="253"/>
      <c r="RU20" s="253"/>
      <c r="RV20" s="253"/>
      <c r="RW20" s="253"/>
      <c r="RX20" s="253"/>
      <c r="RY20" s="253"/>
      <c r="RZ20" s="253"/>
      <c r="SA20" s="253"/>
      <c r="SB20" s="253"/>
      <c r="SC20" s="253"/>
      <c r="SD20" s="253"/>
      <c r="SE20" s="253"/>
      <c r="SF20" s="253"/>
      <c r="SG20" s="253"/>
      <c r="SH20" s="253"/>
      <c r="SI20" s="253"/>
      <c r="SJ20" s="253"/>
      <c r="SK20" s="253"/>
      <c r="SL20" s="253"/>
      <c r="SM20" s="253"/>
      <c r="SN20" s="253"/>
      <c r="SO20" s="253"/>
      <c r="SP20" s="253"/>
      <c r="SQ20" s="253"/>
      <c r="SR20" s="253"/>
      <c r="SS20" s="253"/>
      <c r="ST20" s="253"/>
      <c r="SU20" s="253"/>
      <c r="SV20" s="253"/>
      <c r="SW20" s="253"/>
      <c r="SX20" s="253"/>
      <c r="SY20" s="253"/>
      <c r="SZ20" s="253"/>
      <c r="TA20" s="253"/>
      <c r="TB20" s="253"/>
      <c r="TC20" s="253"/>
      <c r="TD20" s="253"/>
      <c r="TE20" s="253"/>
      <c r="TF20" s="253"/>
      <c r="TG20" s="253"/>
      <c r="TH20" s="253"/>
      <c r="TI20" s="253"/>
      <c r="TJ20" s="253"/>
      <c r="TK20" s="253"/>
      <c r="TL20" s="253"/>
      <c r="TM20" s="253"/>
      <c r="TN20" s="253"/>
      <c r="TO20" s="253"/>
      <c r="TP20" s="253"/>
      <c r="TQ20" s="253"/>
      <c r="TR20" s="253"/>
      <c r="TS20" s="253"/>
      <c r="TT20" s="253"/>
      <c r="TU20" s="253"/>
      <c r="TV20" s="253"/>
      <c r="TW20" s="253"/>
      <c r="TX20" s="253"/>
      <c r="TY20" s="253"/>
      <c r="TZ20" s="253"/>
      <c r="UA20" s="253"/>
      <c r="UB20" s="253"/>
      <c r="UC20" s="253"/>
      <c r="UD20" s="253"/>
      <c r="UE20" s="253"/>
      <c r="UF20" s="253"/>
      <c r="UG20" s="253"/>
      <c r="UH20" s="253"/>
      <c r="UI20" s="253"/>
      <c r="UJ20" s="253"/>
      <c r="UK20" s="253"/>
      <c r="UL20" s="253"/>
      <c r="UM20" s="253"/>
      <c r="UN20" s="253"/>
      <c r="UO20" s="253"/>
      <c r="UP20" s="253"/>
      <c r="UQ20" s="253"/>
      <c r="UR20" s="253"/>
      <c r="US20" s="253"/>
      <c r="UT20" s="253"/>
      <c r="UU20" s="253"/>
      <c r="UV20" s="253"/>
      <c r="UW20" s="253"/>
      <c r="UX20" s="253"/>
      <c r="UY20" s="253"/>
      <c r="UZ20" s="253"/>
      <c r="VA20" s="253"/>
      <c r="VB20" s="253"/>
      <c r="VC20" s="253"/>
      <c r="VD20" s="253"/>
      <c r="VE20" s="253"/>
      <c r="VF20" s="253"/>
      <c r="VG20" s="253"/>
      <c r="VH20" s="253"/>
      <c r="VI20" s="253"/>
      <c r="VJ20" s="253"/>
      <c r="VK20" s="253"/>
      <c r="VL20" s="253"/>
      <c r="VM20" s="253"/>
      <c r="VN20" s="253"/>
      <c r="VO20" s="253"/>
      <c r="VP20" s="253"/>
      <c r="VQ20" s="253"/>
      <c r="VR20" s="253"/>
      <c r="VS20" s="253"/>
      <c r="VT20" s="253"/>
      <c r="VU20" s="253"/>
      <c r="VV20" s="253"/>
      <c r="VW20" s="253"/>
      <c r="VX20" s="253"/>
      <c r="VY20" s="253"/>
      <c r="VZ20" s="253"/>
      <c r="WA20" s="253"/>
      <c r="WB20" s="253"/>
      <c r="WC20" s="253"/>
      <c r="WD20" s="253"/>
      <c r="WE20" s="253"/>
      <c r="WF20" s="253"/>
      <c r="WG20" s="253"/>
      <c r="WH20" s="253"/>
      <c r="WI20" s="253"/>
      <c r="WJ20" s="253"/>
      <c r="WK20" s="253"/>
      <c r="WL20" s="253"/>
      <c r="WM20" s="253"/>
      <c r="WN20" s="253"/>
      <c r="WO20" s="253"/>
      <c r="WP20" s="253"/>
      <c r="WQ20" s="253"/>
      <c r="WR20" s="253"/>
      <c r="WS20" s="253"/>
      <c r="WT20" s="253"/>
      <c r="WU20" s="253"/>
      <c r="WV20" s="253"/>
      <c r="WW20" s="253"/>
      <c r="WX20" s="253"/>
      <c r="WY20" s="253"/>
      <c r="WZ20" s="253"/>
      <c r="XA20" s="253"/>
      <c r="XB20" s="253"/>
      <c r="XC20" s="253"/>
      <c r="XD20" s="253"/>
      <c r="XE20" s="253"/>
      <c r="XF20" s="253"/>
      <c r="XG20" s="253"/>
      <c r="XH20" s="253"/>
      <c r="XI20" s="253"/>
      <c r="XJ20" s="253"/>
      <c r="XK20" s="253"/>
      <c r="XL20" s="253"/>
      <c r="XM20" s="253"/>
      <c r="XN20" s="253"/>
      <c r="XO20" s="253"/>
      <c r="XP20" s="253"/>
      <c r="XQ20" s="253"/>
      <c r="XR20" s="253"/>
      <c r="XS20" s="253"/>
      <c r="XT20" s="253"/>
      <c r="XU20" s="253"/>
      <c r="XV20" s="253"/>
      <c r="XW20" s="253"/>
      <c r="XX20" s="253"/>
      <c r="XY20" s="253"/>
      <c r="XZ20" s="253"/>
      <c r="YA20" s="253"/>
      <c r="YB20" s="253"/>
      <c r="YC20" s="253"/>
      <c r="YD20" s="253"/>
      <c r="YE20" s="253"/>
      <c r="YF20" s="253"/>
      <c r="YG20" s="253"/>
      <c r="YH20" s="253"/>
      <c r="YI20" s="253"/>
      <c r="YJ20" s="253"/>
      <c r="YK20" s="253"/>
      <c r="YL20" s="253"/>
      <c r="YM20" s="253"/>
      <c r="YN20" s="253"/>
      <c r="YO20" s="253"/>
      <c r="YP20" s="253"/>
      <c r="YQ20" s="253"/>
      <c r="YR20" s="253"/>
      <c r="YS20" s="253"/>
      <c r="YT20" s="253"/>
      <c r="YU20" s="253"/>
      <c r="YV20" s="253"/>
      <c r="YW20" s="253"/>
      <c r="YX20" s="253"/>
      <c r="YY20" s="253"/>
      <c r="YZ20" s="253"/>
      <c r="ZA20" s="253"/>
      <c r="ZB20" s="253"/>
      <c r="ZC20" s="253"/>
      <c r="ZD20" s="253"/>
      <c r="ZE20" s="253"/>
      <c r="ZF20" s="253"/>
      <c r="ZG20" s="253"/>
      <c r="ZH20" s="253"/>
      <c r="ZI20" s="253"/>
      <c r="ZJ20" s="253"/>
      <c r="ZK20" s="253"/>
      <c r="ZL20" s="253"/>
      <c r="ZM20" s="253"/>
      <c r="ZN20" s="253"/>
      <c r="ZO20" s="253"/>
      <c r="ZP20" s="253"/>
      <c r="ZQ20" s="253"/>
      <c r="ZR20" s="253"/>
      <c r="ZS20" s="253"/>
      <c r="ZT20" s="253"/>
      <c r="ZU20" s="253"/>
      <c r="ZV20" s="253"/>
      <c r="ZW20" s="253"/>
      <c r="ZX20" s="253"/>
      <c r="ZY20" s="253"/>
      <c r="ZZ20" s="253"/>
      <c r="AAA20" s="253"/>
      <c r="AAB20" s="253"/>
      <c r="AAC20" s="253"/>
      <c r="AAD20" s="253"/>
      <c r="AAE20" s="253"/>
      <c r="AAF20" s="253"/>
      <c r="AAG20" s="253"/>
      <c r="AAH20" s="253"/>
      <c r="AAI20" s="253"/>
      <c r="AAJ20" s="253"/>
      <c r="AAK20" s="253"/>
      <c r="AAL20" s="253"/>
      <c r="AAM20" s="253"/>
      <c r="AAN20" s="253"/>
      <c r="AAO20" s="253"/>
      <c r="AAP20" s="253"/>
      <c r="AAQ20" s="253"/>
      <c r="AAR20" s="253"/>
      <c r="AAS20" s="253"/>
      <c r="AAT20" s="253"/>
      <c r="AAU20" s="253"/>
      <c r="AAV20" s="253"/>
      <c r="AAW20" s="253"/>
      <c r="AAX20" s="253"/>
      <c r="AAY20" s="253"/>
      <c r="AAZ20" s="253"/>
      <c r="ABA20" s="253"/>
      <c r="ABB20" s="253"/>
      <c r="ABC20" s="253"/>
      <c r="ABD20" s="253"/>
      <c r="ABE20" s="253"/>
      <c r="ABF20" s="253"/>
      <c r="ABG20" s="253"/>
      <c r="ABH20" s="253"/>
      <c r="ABI20" s="253"/>
      <c r="ABJ20" s="253"/>
      <c r="ABK20" s="253"/>
      <c r="ABL20" s="253"/>
      <c r="ABM20" s="253"/>
      <c r="ABN20" s="253"/>
      <c r="ABO20" s="253"/>
      <c r="ABP20" s="253"/>
      <c r="ABQ20" s="253"/>
      <c r="ABR20" s="253"/>
      <c r="ABS20" s="253"/>
      <c r="ABT20" s="253"/>
      <c r="ABU20" s="253"/>
      <c r="ABV20" s="253"/>
      <c r="ABW20" s="253"/>
      <c r="ABX20" s="253"/>
      <c r="ABY20" s="253"/>
      <c r="ABZ20" s="253"/>
      <c r="ACA20" s="253"/>
      <c r="ACB20" s="253"/>
      <c r="ACC20" s="253"/>
      <c r="ACD20" s="253"/>
      <c r="ACE20" s="253"/>
      <c r="ACF20" s="253"/>
      <c r="ACG20" s="253"/>
      <c r="ACH20" s="253"/>
      <c r="ACI20" s="253"/>
      <c r="ACJ20" s="253"/>
      <c r="ACK20" s="253"/>
      <c r="ACL20" s="253"/>
      <c r="ACM20" s="253"/>
      <c r="ACN20" s="253"/>
      <c r="ACO20" s="253"/>
      <c r="ACP20" s="253"/>
      <c r="ACQ20" s="253"/>
      <c r="ACR20" s="253"/>
      <c r="ACS20" s="253"/>
      <c r="ACT20" s="253"/>
      <c r="ACU20" s="253"/>
      <c r="ACV20" s="253"/>
      <c r="ACW20" s="253"/>
      <c r="ACX20" s="253"/>
      <c r="ACY20" s="253"/>
      <c r="ACZ20" s="253"/>
      <c r="ADA20" s="253"/>
      <c r="ADB20" s="253"/>
      <c r="ADC20" s="253"/>
      <c r="ADD20" s="253"/>
      <c r="ADE20" s="253"/>
      <c r="ADF20" s="253"/>
      <c r="ADG20" s="253"/>
      <c r="ADH20" s="253"/>
      <c r="ADI20" s="253"/>
      <c r="ADJ20" s="253"/>
      <c r="ADK20" s="253"/>
      <c r="ADL20" s="253"/>
      <c r="ADM20" s="253"/>
      <c r="ADN20" s="253"/>
      <c r="ADO20" s="253"/>
      <c r="ADP20" s="253"/>
      <c r="ADQ20" s="253"/>
      <c r="ADR20" s="253"/>
      <c r="ADS20" s="253"/>
      <c r="ADT20" s="253"/>
      <c r="ADU20" s="253"/>
      <c r="ADV20" s="253"/>
      <c r="ADW20" s="253"/>
      <c r="ADX20" s="253"/>
      <c r="ADY20" s="253"/>
      <c r="ADZ20" s="253"/>
      <c r="AEA20" s="253"/>
      <c r="AEB20" s="253"/>
      <c r="AEC20" s="253"/>
      <c r="AED20" s="253"/>
      <c r="AEE20" s="253"/>
      <c r="AEF20" s="253"/>
      <c r="AEG20" s="253"/>
      <c r="AEH20" s="253"/>
      <c r="AEI20" s="253"/>
      <c r="AEJ20" s="253"/>
      <c r="AEK20" s="253"/>
      <c r="AEL20" s="253"/>
      <c r="AEM20" s="253"/>
      <c r="AEN20" s="253"/>
      <c r="AEO20" s="253"/>
      <c r="AEP20" s="253"/>
      <c r="AEQ20" s="253"/>
      <c r="AER20" s="253"/>
      <c r="AES20" s="253"/>
      <c r="AET20" s="253"/>
      <c r="AEU20" s="253"/>
      <c r="AEV20" s="253"/>
      <c r="AEW20" s="253"/>
      <c r="AEX20" s="253"/>
      <c r="AEY20" s="253"/>
      <c r="AEZ20" s="253"/>
      <c r="AFA20" s="253"/>
      <c r="AFB20" s="253"/>
      <c r="AFC20" s="253"/>
      <c r="AFD20" s="253"/>
      <c r="AFE20" s="253"/>
      <c r="AFF20" s="253"/>
      <c r="AFG20" s="253"/>
      <c r="AFH20" s="253"/>
      <c r="AFI20" s="253"/>
      <c r="AFJ20" s="253"/>
      <c r="AFK20" s="253"/>
      <c r="AFL20" s="253"/>
      <c r="AFM20" s="253"/>
      <c r="AFN20" s="253"/>
      <c r="AFO20" s="253"/>
      <c r="AFP20" s="253"/>
      <c r="AFQ20" s="253"/>
      <c r="AFR20" s="253"/>
      <c r="AFS20" s="253"/>
      <c r="AFT20" s="253"/>
      <c r="AFU20" s="253"/>
      <c r="AFV20" s="253"/>
      <c r="AFW20" s="253"/>
      <c r="AFX20" s="253"/>
      <c r="AFY20" s="253"/>
      <c r="AFZ20" s="253"/>
      <c r="AGA20" s="253"/>
      <c r="AGB20" s="253"/>
      <c r="AGC20" s="253"/>
      <c r="AGD20" s="253"/>
      <c r="AGE20" s="253"/>
      <c r="AGF20" s="253"/>
      <c r="AGG20" s="253"/>
      <c r="AGH20" s="253"/>
      <c r="AGI20" s="253"/>
      <c r="AGJ20" s="253"/>
      <c r="AGK20" s="253"/>
      <c r="AGL20" s="253"/>
      <c r="AGM20" s="253"/>
      <c r="AGN20" s="253"/>
      <c r="AGO20" s="253"/>
      <c r="AGP20" s="253"/>
      <c r="AGQ20" s="253"/>
      <c r="AGR20" s="253"/>
      <c r="AGS20" s="253"/>
      <c r="AGT20" s="253"/>
      <c r="AGU20" s="253"/>
      <c r="AGV20" s="253"/>
      <c r="AGW20" s="253"/>
      <c r="AGX20" s="253"/>
      <c r="AGY20" s="253"/>
      <c r="AGZ20" s="253"/>
      <c r="AHA20" s="253"/>
      <c r="AHB20" s="253"/>
      <c r="AHC20" s="253"/>
      <c r="AHD20" s="253"/>
      <c r="AHE20" s="253"/>
      <c r="AHF20" s="253"/>
      <c r="AHG20" s="253"/>
      <c r="AHH20" s="253"/>
      <c r="AHI20" s="253"/>
      <c r="AHJ20" s="253"/>
      <c r="AHK20" s="253"/>
      <c r="AHL20" s="253"/>
      <c r="AHM20" s="253"/>
      <c r="AHN20" s="253"/>
      <c r="AHO20" s="253"/>
      <c r="AHP20" s="253"/>
      <c r="AHQ20" s="253"/>
      <c r="AHR20" s="253"/>
      <c r="AHS20" s="253"/>
      <c r="AHT20" s="253"/>
      <c r="AHU20" s="253"/>
      <c r="AHV20" s="253"/>
      <c r="AHW20" s="253"/>
      <c r="AHX20" s="253"/>
      <c r="AHY20" s="253"/>
      <c r="AHZ20" s="253"/>
      <c r="AIA20" s="253"/>
      <c r="AIB20" s="253"/>
      <c r="AIC20" s="253"/>
      <c r="AID20" s="253"/>
      <c r="AIE20" s="253"/>
      <c r="AIF20" s="253"/>
      <c r="AIG20" s="253"/>
      <c r="AIH20" s="253"/>
      <c r="AII20" s="253"/>
      <c r="AIJ20" s="253"/>
      <c r="AIK20" s="253"/>
      <c r="AIL20" s="253"/>
      <c r="AIM20" s="253"/>
      <c r="AIN20" s="253"/>
      <c r="AIO20" s="253"/>
      <c r="AIP20" s="253"/>
      <c r="AIQ20" s="253"/>
      <c r="AIR20" s="253"/>
      <c r="AIS20" s="253"/>
      <c r="AIT20" s="253"/>
      <c r="AIU20" s="253"/>
      <c r="AIV20" s="253"/>
      <c r="AIW20" s="253"/>
      <c r="AIX20" s="253"/>
      <c r="AIY20" s="253"/>
      <c r="AIZ20" s="253"/>
      <c r="AJA20" s="253"/>
      <c r="AJB20" s="253"/>
      <c r="AJC20" s="253"/>
      <c r="AJD20" s="253"/>
      <c r="AJE20" s="253"/>
      <c r="AJF20" s="253"/>
      <c r="AJG20" s="253"/>
      <c r="AJH20" s="253"/>
      <c r="AJI20" s="253"/>
      <c r="AJJ20" s="253"/>
      <c r="AJK20" s="253"/>
      <c r="AJL20" s="253"/>
      <c r="AJM20" s="253"/>
      <c r="AJN20" s="253"/>
      <c r="AJO20" s="253"/>
      <c r="AJP20" s="253"/>
      <c r="AJQ20" s="253"/>
      <c r="AJR20" s="253"/>
      <c r="AJS20" s="253"/>
      <c r="AJT20" s="253"/>
      <c r="AJU20" s="253"/>
      <c r="AJV20" s="253"/>
      <c r="AJW20" s="253"/>
      <c r="AJX20" s="253"/>
      <c r="AJY20" s="253"/>
      <c r="AJZ20" s="253"/>
      <c r="AKA20" s="253"/>
      <c r="AKB20" s="253"/>
      <c r="AKC20" s="253"/>
      <c r="AKD20" s="253"/>
      <c r="AKE20" s="253"/>
      <c r="AKF20" s="253"/>
      <c r="AKG20" s="253"/>
      <c r="AKH20" s="253"/>
      <c r="AKI20" s="253"/>
      <c r="AKJ20" s="253"/>
      <c r="AKK20" s="253"/>
      <c r="AKL20" s="253"/>
      <c r="AKM20" s="253"/>
      <c r="AKN20" s="253"/>
      <c r="AKO20" s="253"/>
      <c r="AKP20" s="253"/>
      <c r="AKQ20" s="253"/>
      <c r="AKR20" s="253"/>
      <c r="AKS20" s="253"/>
      <c r="AKT20" s="253"/>
      <c r="AKU20" s="253"/>
      <c r="AKV20" s="253"/>
      <c r="AKW20" s="253"/>
      <c r="AKX20" s="253"/>
      <c r="AKY20" s="253"/>
      <c r="AKZ20" s="253"/>
      <c r="ALA20" s="253"/>
      <c r="ALB20" s="253"/>
      <c r="ALC20" s="253"/>
      <c r="ALD20" s="253"/>
      <c r="ALE20" s="253"/>
      <c r="ALF20" s="253"/>
      <c r="ALG20" s="253"/>
      <c r="ALH20" s="253"/>
      <c r="ALI20" s="253"/>
      <c r="ALJ20" s="253"/>
      <c r="ALK20" s="253"/>
      <c r="ALL20" s="253"/>
      <c r="ALM20" s="253"/>
      <c r="ALN20" s="253"/>
      <c r="ALO20" s="253"/>
      <c r="ALP20" s="253"/>
      <c r="ALQ20" s="253"/>
      <c r="ALR20" s="253"/>
      <c r="ALS20" s="253"/>
      <c r="ALT20" s="253"/>
      <c r="ALU20" s="253"/>
      <c r="ALV20" s="253"/>
      <c r="ALW20" s="253"/>
      <c r="ALX20" s="253"/>
      <c r="ALY20" s="253"/>
      <c r="ALZ20" s="253"/>
      <c r="AMA20" s="253"/>
      <c r="AMB20" s="253"/>
      <c r="AMC20" s="253"/>
      <c r="AMD20" s="253"/>
      <c r="AME20" s="253"/>
      <c r="AMF20" s="253"/>
      <c r="AMG20" s="253"/>
      <c r="AMH20" s="253"/>
      <c r="AMI20" s="253"/>
      <c r="AMJ20" s="253"/>
    </row>
    <row r="21" spans="1:1024" s="252" customFormat="1" ht="11.25">
      <c r="A21" s="269" t="s">
        <v>148</v>
      </c>
      <c r="B21" s="271"/>
      <c r="C21" s="270"/>
      <c r="D21" s="270"/>
      <c r="F21" s="253"/>
      <c r="G21" s="253"/>
      <c r="H21" s="253"/>
      <c r="I21" s="253"/>
      <c r="J21" s="253"/>
      <c r="K21" s="253"/>
      <c r="L21" s="253"/>
      <c r="M21" s="253"/>
      <c r="N21" s="253"/>
      <c r="O21" s="253"/>
      <c r="P21" s="253"/>
      <c r="Q21" s="253"/>
      <c r="R21" s="253"/>
      <c r="S21" s="253"/>
      <c r="T21" s="253"/>
      <c r="U21" s="253"/>
      <c r="V21" s="253"/>
      <c r="W21" s="253"/>
      <c r="X21" s="253"/>
      <c r="Y21" s="253"/>
      <c r="Z21" s="253"/>
      <c r="AA21" s="253"/>
      <c r="AB21" s="253"/>
      <c r="AC21" s="253"/>
      <c r="AD21" s="253"/>
      <c r="AE21" s="253"/>
      <c r="AF21" s="253"/>
      <c r="AG21" s="253"/>
      <c r="AH21" s="253"/>
      <c r="AI21" s="253"/>
      <c r="AJ21" s="253"/>
      <c r="AK21" s="253"/>
      <c r="AL21" s="253"/>
      <c r="AM21" s="253"/>
      <c r="AN21" s="253"/>
      <c r="AO21" s="253"/>
      <c r="AP21" s="253"/>
      <c r="AQ21" s="253"/>
      <c r="AR21" s="253"/>
      <c r="AS21" s="253"/>
      <c r="AT21" s="253"/>
      <c r="AU21" s="253"/>
      <c r="AV21" s="253"/>
      <c r="AW21" s="253"/>
      <c r="AX21" s="253"/>
      <c r="AY21" s="253"/>
      <c r="AZ21" s="253"/>
      <c r="BA21" s="253"/>
      <c r="BB21" s="253"/>
      <c r="BC21" s="253"/>
      <c r="BD21" s="253"/>
      <c r="BE21" s="253"/>
      <c r="BF21" s="253"/>
      <c r="BG21" s="253"/>
      <c r="BH21" s="253"/>
      <c r="BI21" s="253"/>
      <c r="BJ21" s="253"/>
      <c r="BK21" s="253"/>
      <c r="BL21" s="253"/>
      <c r="BM21" s="253"/>
      <c r="BN21" s="253"/>
      <c r="BO21" s="253"/>
      <c r="BP21" s="253"/>
      <c r="BQ21" s="253"/>
      <c r="BR21" s="253"/>
      <c r="BS21" s="253"/>
      <c r="BT21" s="253"/>
      <c r="BU21" s="253"/>
      <c r="BV21" s="253"/>
      <c r="BW21" s="253"/>
      <c r="BX21" s="253"/>
      <c r="BY21" s="253"/>
      <c r="BZ21" s="253"/>
      <c r="CA21" s="253"/>
      <c r="CB21" s="253"/>
      <c r="CC21" s="253"/>
      <c r="CD21" s="253"/>
      <c r="CE21" s="253"/>
      <c r="CF21" s="253"/>
      <c r="CG21" s="253"/>
      <c r="CH21" s="253"/>
      <c r="CI21" s="253"/>
      <c r="CJ21" s="253"/>
      <c r="CK21" s="253"/>
      <c r="CL21" s="253"/>
      <c r="CM21" s="253"/>
      <c r="CN21" s="253"/>
      <c r="CO21" s="253"/>
      <c r="CP21" s="253"/>
      <c r="CQ21" s="253"/>
      <c r="CR21" s="253"/>
      <c r="CS21" s="253"/>
      <c r="CT21" s="253"/>
      <c r="CU21" s="253"/>
      <c r="CV21" s="253"/>
      <c r="CW21" s="253"/>
      <c r="CX21" s="253"/>
      <c r="CY21" s="253"/>
      <c r="CZ21" s="253"/>
      <c r="DA21" s="253"/>
      <c r="DB21" s="253"/>
      <c r="DC21" s="253"/>
      <c r="DD21" s="253"/>
      <c r="DE21" s="253"/>
      <c r="DF21" s="253"/>
      <c r="DG21" s="253"/>
      <c r="DH21" s="253"/>
      <c r="DI21" s="253"/>
      <c r="DJ21" s="253"/>
      <c r="DK21" s="253"/>
      <c r="DL21" s="253"/>
      <c r="DM21" s="253"/>
      <c r="DN21" s="253"/>
      <c r="DO21" s="253"/>
      <c r="DP21" s="253"/>
      <c r="DQ21" s="253"/>
      <c r="DR21" s="253"/>
      <c r="DS21" s="253"/>
      <c r="DT21" s="253"/>
      <c r="DU21" s="253"/>
      <c r="DV21" s="253"/>
      <c r="DW21" s="253"/>
      <c r="DX21" s="253"/>
      <c r="DY21" s="253"/>
      <c r="DZ21" s="253"/>
      <c r="EA21" s="253"/>
      <c r="EB21" s="253"/>
      <c r="EC21" s="253"/>
      <c r="ED21" s="253"/>
      <c r="EE21" s="253"/>
      <c r="EF21" s="253"/>
      <c r="EG21" s="253"/>
      <c r="EH21" s="253"/>
      <c r="EI21" s="253"/>
      <c r="EJ21" s="253"/>
      <c r="EK21" s="253"/>
      <c r="EL21" s="253"/>
      <c r="EM21" s="253"/>
      <c r="EN21" s="253"/>
      <c r="EO21" s="253"/>
      <c r="EP21" s="253"/>
      <c r="EQ21" s="253"/>
      <c r="ER21" s="253"/>
      <c r="ES21" s="253"/>
      <c r="ET21" s="253"/>
      <c r="EU21" s="253"/>
      <c r="EV21" s="253"/>
      <c r="EW21" s="253"/>
      <c r="EX21" s="253"/>
      <c r="EY21" s="253"/>
      <c r="EZ21" s="253"/>
      <c r="FA21" s="253"/>
      <c r="FB21" s="253"/>
      <c r="FC21" s="253"/>
      <c r="FD21" s="253"/>
      <c r="FE21" s="253"/>
      <c r="FF21" s="253"/>
      <c r="FG21" s="253"/>
      <c r="FH21" s="253"/>
      <c r="FI21" s="253"/>
      <c r="FJ21" s="253"/>
      <c r="FK21" s="253"/>
      <c r="FL21" s="253"/>
      <c r="FM21" s="253"/>
      <c r="FN21" s="253"/>
      <c r="FO21" s="253"/>
      <c r="FP21" s="253"/>
      <c r="FQ21" s="253"/>
      <c r="FR21" s="253"/>
      <c r="FS21" s="253"/>
      <c r="FT21" s="253"/>
      <c r="FU21" s="253"/>
      <c r="FV21" s="253"/>
      <c r="FW21" s="253"/>
      <c r="FX21" s="253"/>
      <c r="FY21" s="253"/>
      <c r="FZ21" s="253"/>
      <c r="GA21" s="253"/>
      <c r="GB21" s="253"/>
      <c r="GC21" s="253"/>
      <c r="GD21" s="253"/>
      <c r="GE21" s="253"/>
      <c r="GF21" s="253"/>
      <c r="GG21" s="253"/>
      <c r="GH21" s="253"/>
      <c r="GI21" s="253"/>
      <c r="GJ21" s="253"/>
      <c r="GK21" s="253"/>
      <c r="GL21" s="253"/>
      <c r="GM21" s="253"/>
      <c r="GN21" s="253"/>
      <c r="GO21" s="253"/>
      <c r="GP21" s="253"/>
      <c r="GQ21" s="253"/>
      <c r="GR21" s="253"/>
      <c r="GS21" s="253"/>
      <c r="GT21" s="253"/>
      <c r="GU21" s="253"/>
      <c r="GV21" s="253"/>
      <c r="GW21" s="253"/>
      <c r="GX21" s="253"/>
      <c r="GY21" s="253"/>
      <c r="GZ21" s="253"/>
      <c r="HA21" s="253"/>
      <c r="HB21" s="253"/>
      <c r="HC21" s="253"/>
      <c r="HD21" s="253"/>
      <c r="HE21" s="253"/>
      <c r="HF21" s="253"/>
      <c r="HG21" s="253"/>
      <c r="HH21" s="253"/>
      <c r="HI21" s="253"/>
      <c r="HJ21" s="253"/>
      <c r="HK21" s="253"/>
      <c r="HL21" s="253"/>
      <c r="HM21" s="253"/>
      <c r="HN21" s="253"/>
      <c r="HO21" s="253"/>
      <c r="HP21" s="253"/>
      <c r="HQ21" s="253"/>
      <c r="HR21" s="253"/>
      <c r="HS21" s="253"/>
      <c r="HT21" s="253"/>
      <c r="HU21" s="253"/>
      <c r="HV21" s="253"/>
      <c r="HW21" s="253"/>
      <c r="HX21" s="253"/>
      <c r="HY21" s="253"/>
      <c r="HZ21" s="253"/>
      <c r="IA21" s="253"/>
      <c r="IB21" s="253"/>
      <c r="IC21" s="253"/>
      <c r="ID21" s="253"/>
      <c r="IE21" s="253"/>
      <c r="IF21" s="253"/>
      <c r="IG21" s="253"/>
      <c r="IH21" s="253"/>
      <c r="II21" s="253"/>
      <c r="IJ21" s="253"/>
      <c r="IK21" s="253"/>
      <c r="IL21" s="253"/>
      <c r="IM21" s="253"/>
      <c r="IN21" s="253"/>
      <c r="IO21" s="253"/>
      <c r="IP21" s="253"/>
      <c r="IQ21" s="253"/>
      <c r="IR21" s="253"/>
      <c r="IS21" s="253"/>
      <c r="IT21" s="253"/>
      <c r="IU21" s="253"/>
      <c r="IV21" s="253"/>
      <c r="IW21" s="253"/>
      <c r="IX21" s="253"/>
      <c r="IY21" s="253"/>
      <c r="IZ21" s="253"/>
      <c r="JA21" s="253"/>
      <c r="JB21" s="253"/>
      <c r="JC21" s="253"/>
      <c r="JD21" s="253"/>
      <c r="JE21" s="253"/>
      <c r="JF21" s="253"/>
      <c r="JG21" s="253"/>
      <c r="JH21" s="253"/>
      <c r="JI21" s="253"/>
      <c r="JJ21" s="253"/>
      <c r="JK21" s="253"/>
      <c r="JL21" s="253"/>
      <c r="JM21" s="253"/>
      <c r="JN21" s="253"/>
      <c r="JO21" s="253"/>
      <c r="JP21" s="253"/>
      <c r="JQ21" s="253"/>
      <c r="JR21" s="253"/>
      <c r="JS21" s="253"/>
      <c r="JT21" s="253"/>
      <c r="JU21" s="253"/>
      <c r="JV21" s="253"/>
      <c r="JW21" s="253"/>
      <c r="JX21" s="253"/>
      <c r="JY21" s="253"/>
      <c r="JZ21" s="253"/>
      <c r="KA21" s="253"/>
      <c r="KB21" s="253"/>
      <c r="KC21" s="253"/>
      <c r="KD21" s="253"/>
      <c r="KE21" s="253"/>
      <c r="KF21" s="253"/>
      <c r="KG21" s="253"/>
      <c r="KH21" s="253"/>
      <c r="KI21" s="253"/>
      <c r="KJ21" s="253"/>
      <c r="KK21" s="253"/>
      <c r="KL21" s="253"/>
      <c r="KM21" s="253"/>
      <c r="KN21" s="253"/>
      <c r="KO21" s="253"/>
      <c r="KP21" s="253"/>
      <c r="KQ21" s="253"/>
      <c r="KR21" s="253"/>
      <c r="KS21" s="253"/>
      <c r="KT21" s="253"/>
      <c r="KU21" s="253"/>
      <c r="KV21" s="253"/>
      <c r="KW21" s="253"/>
      <c r="KX21" s="253"/>
      <c r="KY21" s="253"/>
      <c r="KZ21" s="253"/>
      <c r="LA21" s="253"/>
      <c r="LB21" s="253"/>
      <c r="LC21" s="253"/>
      <c r="LD21" s="253"/>
      <c r="LE21" s="253"/>
      <c r="LF21" s="253"/>
      <c r="LG21" s="253"/>
      <c r="LH21" s="253"/>
      <c r="LI21" s="253"/>
      <c r="LJ21" s="253"/>
      <c r="LK21" s="253"/>
      <c r="LL21" s="253"/>
      <c r="LM21" s="253"/>
      <c r="LN21" s="253"/>
      <c r="LO21" s="253"/>
      <c r="LP21" s="253"/>
      <c r="LQ21" s="253"/>
      <c r="LR21" s="253"/>
      <c r="LS21" s="253"/>
      <c r="LT21" s="253"/>
      <c r="LU21" s="253"/>
      <c r="LV21" s="253"/>
      <c r="LW21" s="253"/>
      <c r="LX21" s="253"/>
      <c r="LY21" s="253"/>
      <c r="LZ21" s="253"/>
      <c r="MA21" s="253"/>
      <c r="MB21" s="253"/>
      <c r="MC21" s="253"/>
      <c r="MD21" s="253"/>
      <c r="ME21" s="253"/>
      <c r="MF21" s="253"/>
      <c r="MG21" s="253"/>
      <c r="MH21" s="253"/>
      <c r="MI21" s="253"/>
      <c r="MJ21" s="253"/>
      <c r="MK21" s="253"/>
      <c r="ML21" s="253"/>
      <c r="MM21" s="253"/>
      <c r="MN21" s="253"/>
      <c r="MO21" s="253"/>
      <c r="MP21" s="253"/>
      <c r="MQ21" s="253"/>
      <c r="MR21" s="253"/>
      <c r="MS21" s="253"/>
      <c r="MT21" s="253"/>
      <c r="MU21" s="253"/>
      <c r="MV21" s="253"/>
      <c r="MW21" s="253"/>
      <c r="MX21" s="253"/>
      <c r="MY21" s="253"/>
      <c r="MZ21" s="253"/>
      <c r="NA21" s="253"/>
      <c r="NB21" s="253"/>
      <c r="NC21" s="253"/>
      <c r="ND21" s="253"/>
      <c r="NE21" s="253"/>
      <c r="NF21" s="253"/>
      <c r="NG21" s="253"/>
      <c r="NH21" s="253"/>
      <c r="NI21" s="253"/>
      <c r="NJ21" s="253"/>
      <c r="NK21" s="253"/>
      <c r="NL21" s="253"/>
      <c r="NM21" s="253"/>
      <c r="NN21" s="253"/>
      <c r="NO21" s="253"/>
      <c r="NP21" s="253"/>
      <c r="NQ21" s="253"/>
      <c r="NR21" s="253"/>
      <c r="NS21" s="253"/>
      <c r="NT21" s="253"/>
      <c r="NU21" s="253"/>
      <c r="NV21" s="253"/>
      <c r="NW21" s="253"/>
      <c r="NX21" s="253"/>
      <c r="NY21" s="253"/>
      <c r="NZ21" s="253"/>
      <c r="OA21" s="253"/>
      <c r="OB21" s="253"/>
      <c r="OC21" s="253"/>
      <c r="OD21" s="253"/>
      <c r="OE21" s="253"/>
      <c r="OF21" s="253"/>
      <c r="OG21" s="253"/>
      <c r="OH21" s="253"/>
      <c r="OI21" s="253"/>
      <c r="OJ21" s="253"/>
      <c r="OK21" s="253"/>
      <c r="OL21" s="253"/>
      <c r="OM21" s="253"/>
      <c r="ON21" s="253"/>
      <c r="OO21" s="253"/>
      <c r="OP21" s="253"/>
      <c r="OQ21" s="253"/>
      <c r="OR21" s="253"/>
      <c r="OS21" s="253"/>
      <c r="OT21" s="253"/>
      <c r="OU21" s="253"/>
      <c r="OV21" s="253"/>
      <c r="OW21" s="253"/>
      <c r="OX21" s="253"/>
      <c r="OY21" s="253"/>
      <c r="OZ21" s="253"/>
      <c r="PA21" s="253"/>
      <c r="PB21" s="253"/>
      <c r="PC21" s="253"/>
      <c r="PD21" s="253"/>
      <c r="PE21" s="253"/>
      <c r="PF21" s="253"/>
      <c r="PG21" s="253"/>
      <c r="PH21" s="253"/>
      <c r="PI21" s="253"/>
      <c r="PJ21" s="253"/>
      <c r="PK21" s="253"/>
      <c r="PL21" s="253"/>
      <c r="PM21" s="253"/>
      <c r="PN21" s="253"/>
      <c r="PO21" s="253"/>
      <c r="PP21" s="253"/>
      <c r="PQ21" s="253"/>
      <c r="PR21" s="253"/>
      <c r="PS21" s="253"/>
      <c r="PT21" s="253"/>
      <c r="PU21" s="253"/>
      <c r="PV21" s="253"/>
      <c r="PW21" s="253"/>
      <c r="PX21" s="253"/>
      <c r="PY21" s="253"/>
      <c r="PZ21" s="253"/>
      <c r="QA21" s="253"/>
      <c r="QB21" s="253"/>
      <c r="QC21" s="253"/>
      <c r="QD21" s="253"/>
      <c r="QE21" s="253"/>
      <c r="QF21" s="253"/>
      <c r="QG21" s="253"/>
      <c r="QH21" s="253"/>
      <c r="QI21" s="253"/>
      <c r="QJ21" s="253"/>
      <c r="QK21" s="253"/>
      <c r="QL21" s="253"/>
      <c r="QM21" s="253"/>
      <c r="QN21" s="253"/>
      <c r="QO21" s="253"/>
      <c r="QP21" s="253"/>
      <c r="QQ21" s="253"/>
      <c r="QR21" s="253"/>
      <c r="QS21" s="253"/>
      <c r="QT21" s="253"/>
      <c r="QU21" s="253"/>
      <c r="QV21" s="253"/>
      <c r="QW21" s="253"/>
      <c r="QX21" s="253"/>
      <c r="QY21" s="253"/>
      <c r="QZ21" s="253"/>
      <c r="RA21" s="253"/>
      <c r="RB21" s="253"/>
      <c r="RC21" s="253"/>
      <c r="RD21" s="253"/>
      <c r="RE21" s="253"/>
      <c r="RF21" s="253"/>
      <c r="RG21" s="253"/>
      <c r="RH21" s="253"/>
      <c r="RI21" s="253"/>
      <c r="RJ21" s="253"/>
      <c r="RK21" s="253"/>
      <c r="RL21" s="253"/>
      <c r="RM21" s="253"/>
      <c r="RN21" s="253"/>
      <c r="RO21" s="253"/>
      <c r="RP21" s="253"/>
      <c r="RQ21" s="253"/>
      <c r="RR21" s="253"/>
      <c r="RS21" s="253"/>
      <c r="RT21" s="253"/>
      <c r="RU21" s="253"/>
      <c r="RV21" s="253"/>
      <c r="RW21" s="253"/>
      <c r="RX21" s="253"/>
      <c r="RY21" s="253"/>
      <c r="RZ21" s="253"/>
      <c r="SA21" s="253"/>
      <c r="SB21" s="253"/>
      <c r="SC21" s="253"/>
      <c r="SD21" s="253"/>
      <c r="SE21" s="253"/>
      <c r="SF21" s="253"/>
      <c r="SG21" s="253"/>
      <c r="SH21" s="253"/>
      <c r="SI21" s="253"/>
      <c r="SJ21" s="253"/>
      <c r="SK21" s="253"/>
      <c r="SL21" s="253"/>
      <c r="SM21" s="253"/>
      <c r="SN21" s="253"/>
      <c r="SO21" s="253"/>
      <c r="SP21" s="253"/>
      <c r="SQ21" s="253"/>
      <c r="SR21" s="253"/>
      <c r="SS21" s="253"/>
      <c r="ST21" s="253"/>
      <c r="SU21" s="253"/>
      <c r="SV21" s="253"/>
      <c r="SW21" s="253"/>
      <c r="SX21" s="253"/>
      <c r="SY21" s="253"/>
      <c r="SZ21" s="253"/>
      <c r="TA21" s="253"/>
      <c r="TB21" s="253"/>
      <c r="TC21" s="253"/>
      <c r="TD21" s="253"/>
      <c r="TE21" s="253"/>
      <c r="TF21" s="253"/>
      <c r="TG21" s="253"/>
      <c r="TH21" s="253"/>
      <c r="TI21" s="253"/>
      <c r="TJ21" s="253"/>
      <c r="TK21" s="253"/>
      <c r="TL21" s="253"/>
      <c r="TM21" s="253"/>
      <c r="TN21" s="253"/>
      <c r="TO21" s="253"/>
      <c r="TP21" s="253"/>
      <c r="TQ21" s="253"/>
      <c r="TR21" s="253"/>
      <c r="TS21" s="253"/>
      <c r="TT21" s="253"/>
      <c r="TU21" s="253"/>
      <c r="TV21" s="253"/>
      <c r="TW21" s="253"/>
      <c r="TX21" s="253"/>
      <c r="TY21" s="253"/>
      <c r="TZ21" s="253"/>
      <c r="UA21" s="253"/>
      <c r="UB21" s="253"/>
      <c r="UC21" s="253"/>
      <c r="UD21" s="253"/>
      <c r="UE21" s="253"/>
      <c r="UF21" s="253"/>
      <c r="UG21" s="253"/>
      <c r="UH21" s="253"/>
      <c r="UI21" s="253"/>
      <c r="UJ21" s="253"/>
      <c r="UK21" s="253"/>
      <c r="UL21" s="253"/>
      <c r="UM21" s="253"/>
      <c r="UN21" s="253"/>
      <c r="UO21" s="253"/>
      <c r="UP21" s="253"/>
      <c r="UQ21" s="253"/>
      <c r="UR21" s="253"/>
      <c r="US21" s="253"/>
      <c r="UT21" s="253"/>
      <c r="UU21" s="253"/>
      <c r="UV21" s="253"/>
      <c r="UW21" s="253"/>
      <c r="UX21" s="253"/>
      <c r="UY21" s="253"/>
      <c r="UZ21" s="253"/>
      <c r="VA21" s="253"/>
      <c r="VB21" s="253"/>
      <c r="VC21" s="253"/>
      <c r="VD21" s="253"/>
      <c r="VE21" s="253"/>
      <c r="VF21" s="253"/>
      <c r="VG21" s="253"/>
      <c r="VH21" s="253"/>
      <c r="VI21" s="253"/>
      <c r="VJ21" s="253"/>
      <c r="VK21" s="253"/>
      <c r="VL21" s="253"/>
      <c r="VM21" s="253"/>
      <c r="VN21" s="253"/>
      <c r="VO21" s="253"/>
      <c r="VP21" s="253"/>
      <c r="VQ21" s="253"/>
      <c r="VR21" s="253"/>
      <c r="VS21" s="253"/>
      <c r="VT21" s="253"/>
      <c r="VU21" s="253"/>
      <c r="VV21" s="253"/>
      <c r="VW21" s="253"/>
      <c r="VX21" s="253"/>
      <c r="VY21" s="253"/>
      <c r="VZ21" s="253"/>
      <c r="WA21" s="253"/>
      <c r="WB21" s="253"/>
      <c r="WC21" s="253"/>
      <c r="WD21" s="253"/>
      <c r="WE21" s="253"/>
      <c r="WF21" s="253"/>
      <c r="WG21" s="253"/>
      <c r="WH21" s="253"/>
      <c r="WI21" s="253"/>
      <c r="WJ21" s="253"/>
      <c r="WK21" s="253"/>
      <c r="WL21" s="253"/>
      <c r="WM21" s="253"/>
      <c r="WN21" s="253"/>
      <c r="WO21" s="253"/>
      <c r="WP21" s="253"/>
      <c r="WQ21" s="253"/>
      <c r="WR21" s="253"/>
      <c r="WS21" s="253"/>
      <c r="WT21" s="253"/>
      <c r="WU21" s="253"/>
      <c r="WV21" s="253"/>
      <c r="WW21" s="253"/>
      <c r="WX21" s="253"/>
      <c r="WY21" s="253"/>
      <c r="WZ21" s="253"/>
      <c r="XA21" s="253"/>
      <c r="XB21" s="253"/>
      <c r="XC21" s="253"/>
      <c r="XD21" s="253"/>
      <c r="XE21" s="253"/>
      <c r="XF21" s="253"/>
      <c r="XG21" s="253"/>
      <c r="XH21" s="253"/>
      <c r="XI21" s="253"/>
      <c r="XJ21" s="253"/>
      <c r="XK21" s="253"/>
      <c r="XL21" s="253"/>
      <c r="XM21" s="253"/>
      <c r="XN21" s="253"/>
      <c r="XO21" s="253"/>
      <c r="XP21" s="253"/>
      <c r="XQ21" s="253"/>
      <c r="XR21" s="253"/>
      <c r="XS21" s="253"/>
      <c r="XT21" s="253"/>
      <c r="XU21" s="253"/>
      <c r="XV21" s="253"/>
      <c r="XW21" s="253"/>
      <c r="XX21" s="253"/>
      <c r="XY21" s="253"/>
      <c r="XZ21" s="253"/>
      <c r="YA21" s="253"/>
      <c r="YB21" s="253"/>
      <c r="YC21" s="253"/>
      <c r="YD21" s="253"/>
      <c r="YE21" s="253"/>
      <c r="YF21" s="253"/>
      <c r="YG21" s="253"/>
      <c r="YH21" s="253"/>
      <c r="YI21" s="253"/>
      <c r="YJ21" s="253"/>
      <c r="YK21" s="253"/>
      <c r="YL21" s="253"/>
      <c r="YM21" s="253"/>
      <c r="YN21" s="253"/>
      <c r="YO21" s="253"/>
      <c r="YP21" s="253"/>
      <c r="YQ21" s="253"/>
      <c r="YR21" s="253"/>
      <c r="YS21" s="253"/>
      <c r="YT21" s="253"/>
      <c r="YU21" s="253"/>
      <c r="YV21" s="253"/>
      <c r="YW21" s="253"/>
      <c r="YX21" s="253"/>
      <c r="YY21" s="253"/>
      <c r="YZ21" s="253"/>
      <c r="ZA21" s="253"/>
      <c r="ZB21" s="253"/>
      <c r="ZC21" s="253"/>
      <c r="ZD21" s="253"/>
      <c r="ZE21" s="253"/>
      <c r="ZF21" s="253"/>
      <c r="ZG21" s="253"/>
      <c r="ZH21" s="253"/>
      <c r="ZI21" s="253"/>
      <c r="ZJ21" s="253"/>
      <c r="ZK21" s="253"/>
      <c r="ZL21" s="253"/>
      <c r="ZM21" s="253"/>
      <c r="ZN21" s="253"/>
      <c r="ZO21" s="253"/>
      <c r="ZP21" s="253"/>
      <c r="ZQ21" s="253"/>
      <c r="ZR21" s="253"/>
      <c r="ZS21" s="253"/>
      <c r="ZT21" s="253"/>
      <c r="ZU21" s="253"/>
      <c r="ZV21" s="253"/>
      <c r="ZW21" s="253"/>
      <c r="ZX21" s="253"/>
      <c r="ZY21" s="253"/>
      <c r="ZZ21" s="253"/>
      <c r="AAA21" s="253"/>
      <c r="AAB21" s="253"/>
      <c r="AAC21" s="253"/>
      <c r="AAD21" s="253"/>
      <c r="AAE21" s="253"/>
      <c r="AAF21" s="253"/>
      <c r="AAG21" s="253"/>
      <c r="AAH21" s="253"/>
      <c r="AAI21" s="253"/>
      <c r="AAJ21" s="253"/>
      <c r="AAK21" s="253"/>
      <c r="AAL21" s="253"/>
      <c r="AAM21" s="253"/>
      <c r="AAN21" s="253"/>
      <c r="AAO21" s="253"/>
      <c r="AAP21" s="253"/>
      <c r="AAQ21" s="253"/>
      <c r="AAR21" s="253"/>
      <c r="AAS21" s="253"/>
      <c r="AAT21" s="253"/>
      <c r="AAU21" s="253"/>
      <c r="AAV21" s="253"/>
      <c r="AAW21" s="253"/>
      <c r="AAX21" s="253"/>
      <c r="AAY21" s="253"/>
      <c r="AAZ21" s="253"/>
      <c r="ABA21" s="253"/>
      <c r="ABB21" s="253"/>
      <c r="ABC21" s="253"/>
      <c r="ABD21" s="253"/>
      <c r="ABE21" s="253"/>
      <c r="ABF21" s="253"/>
      <c r="ABG21" s="253"/>
      <c r="ABH21" s="253"/>
      <c r="ABI21" s="253"/>
      <c r="ABJ21" s="253"/>
      <c r="ABK21" s="253"/>
      <c r="ABL21" s="253"/>
      <c r="ABM21" s="253"/>
      <c r="ABN21" s="253"/>
      <c r="ABO21" s="253"/>
      <c r="ABP21" s="253"/>
      <c r="ABQ21" s="253"/>
      <c r="ABR21" s="253"/>
      <c r="ABS21" s="253"/>
      <c r="ABT21" s="253"/>
      <c r="ABU21" s="253"/>
      <c r="ABV21" s="253"/>
      <c r="ABW21" s="253"/>
      <c r="ABX21" s="253"/>
      <c r="ABY21" s="253"/>
      <c r="ABZ21" s="253"/>
      <c r="ACA21" s="253"/>
      <c r="ACB21" s="253"/>
      <c r="ACC21" s="253"/>
      <c r="ACD21" s="253"/>
      <c r="ACE21" s="253"/>
      <c r="ACF21" s="253"/>
      <c r="ACG21" s="253"/>
      <c r="ACH21" s="253"/>
      <c r="ACI21" s="253"/>
      <c r="ACJ21" s="253"/>
      <c r="ACK21" s="253"/>
      <c r="ACL21" s="253"/>
      <c r="ACM21" s="253"/>
      <c r="ACN21" s="253"/>
      <c r="ACO21" s="253"/>
      <c r="ACP21" s="253"/>
      <c r="ACQ21" s="253"/>
      <c r="ACR21" s="253"/>
      <c r="ACS21" s="253"/>
      <c r="ACT21" s="253"/>
      <c r="ACU21" s="253"/>
      <c r="ACV21" s="253"/>
      <c r="ACW21" s="253"/>
      <c r="ACX21" s="253"/>
      <c r="ACY21" s="253"/>
      <c r="ACZ21" s="253"/>
      <c r="ADA21" s="253"/>
      <c r="ADB21" s="253"/>
      <c r="ADC21" s="253"/>
      <c r="ADD21" s="253"/>
      <c r="ADE21" s="253"/>
      <c r="ADF21" s="253"/>
      <c r="ADG21" s="253"/>
      <c r="ADH21" s="253"/>
      <c r="ADI21" s="253"/>
      <c r="ADJ21" s="253"/>
      <c r="ADK21" s="253"/>
      <c r="ADL21" s="253"/>
      <c r="ADM21" s="253"/>
      <c r="ADN21" s="253"/>
      <c r="ADO21" s="253"/>
      <c r="ADP21" s="253"/>
      <c r="ADQ21" s="253"/>
      <c r="ADR21" s="253"/>
      <c r="ADS21" s="253"/>
      <c r="ADT21" s="253"/>
      <c r="ADU21" s="253"/>
      <c r="ADV21" s="253"/>
      <c r="ADW21" s="253"/>
      <c r="ADX21" s="253"/>
      <c r="ADY21" s="253"/>
      <c r="ADZ21" s="253"/>
      <c r="AEA21" s="253"/>
      <c r="AEB21" s="253"/>
      <c r="AEC21" s="253"/>
      <c r="AED21" s="253"/>
      <c r="AEE21" s="253"/>
      <c r="AEF21" s="253"/>
      <c r="AEG21" s="253"/>
      <c r="AEH21" s="253"/>
      <c r="AEI21" s="253"/>
      <c r="AEJ21" s="253"/>
      <c r="AEK21" s="253"/>
      <c r="AEL21" s="253"/>
      <c r="AEM21" s="253"/>
      <c r="AEN21" s="253"/>
      <c r="AEO21" s="253"/>
      <c r="AEP21" s="253"/>
      <c r="AEQ21" s="253"/>
      <c r="AER21" s="253"/>
      <c r="AES21" s="253"/>
      <c r="AET21" s="253"/>
      <c r="AEU21" s="253"/>
      <c r="AEV21" s="253"/>
      <c r="AEW21" s="253"/>
      <c r="AEX21" s="253"/>
      <c r="AEY21" s="253"/>
      <c r="AEZ21" s="253"/>
      <c r="AFA21" s="253"/>
      <c r="AFB21" s="253"/>
      <c r="AFC21" s="253"/>
      <c r="AFD21" s="253"/>
      <c r="AFE21" s="253"/>
      <c r="AFF21" s="253"/>
      <c r="AFG21" s="253"/>
      <c r="AFH21" s="253"/>
      <c r="AFI21" s="253"/>
      <c r="AFJ21" s="253"/>
      <c r="AFK21" s="253"/>
      <c r="AFL21" s="253"/>
      <c r="AFM21" s="253"/>
      <c r="AFN21" s="253"/>
      <c r="AFO21" s="253"/>
      <c r="AFP21" s="253"/>
      <c r="AFQ21" s="253"/>
      <c r="AFR21" s="253"/>
      <c r="AFS21" s="253"/>
      <c r="AFT21" s="253"/>
      <c r="AFU21" s="253"/>
      <c r="AFV21" s="253"/>
      <c r="AFW21" s="253"/>
      <c r="AFX21" s="253"/>
      <c r="AFY21" s="253"/>
      <c r="AFZ21" s="253"/>
      <c r="AGA21" s="253"/>
      <c r="AGB21" s="253"/>
      <c r="AGC21" s="253"/>
      <c r="AGD21" s="253"/>
      <c r="AGE21" s="253"/>
      <c r="AGF21" s="253"/>
      <c r="AGG21" s="253"/>
      <c r="AGH21" s="253"/>
      <c r="AGI21" s="253"/>
      <c r="AGJ21" s="253"/>
      <c r="AGK21" s="253"/>
      <c r="AGL21" s="253"/>
      <c r="AGM21" s="253"/>
      <c r="AGN21" s="253"/>
      <c r="AGO21" s="253"/>
      <c r="AGP21" s="253"/>
      <c r="AGQ21" s="253"/>
      <c r="AGR21" s="253"/>
      <c r="AGS21" s="253"/>
      <c r="AGT21" s="253"/>
      <c r="AGU21" s="253"/>
      <c r="AGV21" s="253"/>
      <c r="AGW21" s="253"/>
      <c r="AGX21" s="253"/>
      <c r="AGY21" s="253"/>
      <c r="AGZ21" s="253"/>
      <c r="AHA21" s="253"/>
      <c r="AHB21" s="253"/>
      <c r="AHC21" s="253"/>
      <c r="AHD21" s="253"/>
      <c r="AHE21" s="253"/>
      <c r="AHF21" s="253"/>
      <c r="AHG21" s="253"/>
      <c r="AHH21" s="253"/>
      <c r="AHI21" s="253"/>
      <c r="AHJ21" s="253"/>
      <c r="AHK21" s="253"/>
      <c r="AHL21" s="253"/>
      <c r="AHM21" s="253"/>
      <c r="AHN21" s="253"/>
      <c r="AHO21" s="253"/>
      <c r="AHP21" s="253"/>
      <c r="AHQ21" s="253"/>
      <c r="AHR21" s="253"/>
      <c r="AHS21" s="253"/>
      <c r="AHT21" s="253"/>
      <c r="AHU21" s="253"/>
      <c r="AHV21" s="253"/>
      <c r="AHW21" s="253"/>
      <c r="AHX21" s="253"/>
      <c r="AHY21" s="253"/>
      <c r="AHZ21" s="253"/>
      <c r="AIA21" s="253"/>
      <c r="AIB21" s="253"/>
      <c r="AIC21" s="253"/>
      <c r="AID21" s="253"/>
      <c r="AIE21" s="253"/>
      <c r="AIF21" s="253"/>
      <c r="AIG21" s="253"/>
      <c r="AIH21" s="253"/>
      <c r="AII21" s="253"/>
      <c r="AIJ21" s="253"/>
      <c r="AIK21" s="253"/>
      <c r="AIL21" s="253"/>
      <c r="AIM21" s="253"/>
      <c r="AIN21" s="253"/>
      <c r="AIO21" s="253"/>
      <c r="AIP21" s="253"/>
      <c r="AIQ21" s="253"/>
      <c r="AIR21" s="253"/>
      <c r="AIS21" s="253"/>
      <c r="AIT21" s="253"/>
      <c r="AIU21" s="253"/>
      <c r="AIV21" s="253"/>
      <c r="AIW21" s="253"/>
      <c r="AIX21" s="253"/>
      <c r="AIY21" s="253"/>
      <c r="AIZ21" s="253"/>
      <c r="AJA21" s="253"/>
      <c r="AJB21" s="253"/>
      <c r="AJC21" s="253"/>
      <c r="AJD21" s="253"/>
      <c r="AJE21" s="253"/>
      <c r="AJF21" s="253"/>
      <c r="AJG21" s="253"/>
      <c r="AJH21" s="253"/>
      <c r="AJI21" s="253"/>
      <c r="AJJ21" s="253"/>
      <c r="AJK21" s="253"/>
      <c r="AJL21" s="253"/>
      <c r="AJM21" s="253"/>
      <c r="AJN21" s="253"/>
      <c r="AJO21" s="253"/>
      <c r="AJP21" s="253"/>
      <c r="AJQ21" s="253"/>
      <c r="AJR21" s="253"/>
      <c r="AJS21" s="253"/>
      <c r="AJT21" s="253"/>
      <c r="AJU21" s="253"/>
      <c r="AJV21" s="253"/>
      <c r="AJW21" s="253"/>
      <c r="AJX21" s="253"/>
      <c r="AJY21" s="253"/>
      <c r="AJZ21" s="253"/>
      <c r="AKA21" s="253"/>
      <c r="AKB21" s="253"/>
      <c r="AKC21" s="253"/>
      <c r="AKD21" s="253"/>
      <c r="AKE21" s="253"/>
      <c r="AKF21" s="253"/>
      <c r="AKG21" s="253"/>
      <c r="AKH21" s="253"/>
      <c r="AKI21" s="253"/>
      <c r="AKJ21" s="253"/>
      <c r="AKK21" s="253"/>
      <c r="AKL21" s="253"/>
      <c r="AKM21" s="253"/>
      <c r="AKN21" s="253"/>
      <c r="AKO21" s="253"/>
      <c r="AKP21" s="253"/>
      <c r="AKQ21" s="253"/>
      <c r="AKR21" s="253"/>
      <c r="AKS21" s="253"/>
      <c r="AKT21" s="253"/>
      <c r="AKU21" s="253"/>
      <c r="AKV21" s="253"/>
      <c r="AKW21" s="253"/>
      <c r="AKX21" s="253"/>
      <c r="AKY21" s="253"/>
      <c r="AKZ21" s="253"/>
      <c r="ALA21" s="253"/>
      <c r="ALB21" s="253"/>
      <c r="ALC21" s="253"/>
      <c r="ALD21" s="253"/>
      <c r="ALE21" s="253"/>
      <c r="ALF21" s="253"/>
      <c r="ALG21" s="253"/>
      <c r="ALH21" s="253"/>
      <c r="ALI21" s="253"/>
      <c r="ALJ21" s="253"/>
      <c r="ALK21" s="253"/>
      <c r="ALL21" s="253"/>
      <c r="ALM21" s="253"/>
      <c r="ALN21" s="253"/>
      <c r="ALO21" s="253"/>
      <c r="ALP21" s="253"/>
      <c r="ALQ21" s="253"/>
      <c r="ALR21" s="253"/>
      <c r="ALS21" s="253"/>
      <c r="ALT21" s="253"/>
      <c r="ALU21" s="253"/>
      <c r="ALV21" s="253"/>
      <c r="ALW21" s="253"/>
      <c r="ALX21" s="253"/>
      <c r="ALY21" s="253"/>
      <c r="ALZ21" s="253"/>
      <c r="AMA21" s="253"/>
      <c r="AMB21" s="253"/>
      <c r="AMC21" s="253"/>
      <c r="AMD21" s="253"/>
      <c r="AME21" s="253"/>
      <c r="AMF21" s="253"/>
      <c r="AMG21" s="253"/>
      <c r="AMH21" s="253"/>
      <c r="AMI21" s="253"/>
      <c r="AMJ21" s="253"/>
    </row>
    <row r="22" spans="1:1024" s="252" customFormat="1" ht="11.25">
      <c r="A22" s="269" t="s">
        <v>149</v>
      </c>
      <c r="B22" s="271"/>
      <c r="C22" s="270"/>
      <c r="D22" s="270"/>
      <c r="F22" s="253"/>
      <c r="G22" s="253"/>
      <c r="H22" s="253"/>
      <c r="I22" s="253"/>
      <c r="J22" s="253"/>
      <c r="K22" s="253"/>
      <c r="L22" s="253"/>
      <c r="M22" s="253"/>
      <c r="N22" s="253"/>
      <c r="O22" s="253"/>
      <c r="P22" s="253"/>
      <c r="Q22" s="253"/>
      <c r="R22" s="253"/>
      <c r="S22" s="253"/>
      <c r="T22" s="253"/>
      <c r="U22" s="253"/>
      <c r="V22" s="253"/>
      <c r="W22" s="253"/>
      <c r="X22" s="253"/>
      <c r="Y22" s="253"/>
      <c r="Z22" s="253"/>
      <c r="AA22" s="253"/>
      <c r="AB22" s="253"/>
      <c r="AC22" s="253"/>
      <c r="AD22" s="253"/>
      <c r="AE22" s="253"/>
      <c r="AF22" s="253"/>
      <c r="AG22" s="253"/>
      <c r="AH22" s="253"/>
      <c r="AI22" s="253"/>
      <c r="AJ22" s="253"/>
      <c r="AK22" s="253"/>
      <c r="AL22" s="253"/>
      <c r="AM22" s="253"/>
      <c r="AN22" s="253"/>
      <c r="AO22" s="253"/>
      <c r="AP22" s="253"/>
      <c r="AQ22" s="253"/>
      <c r="AR22" s="253"/>
      <c r="AS22" s="253"/>
      <c r="AT22" s="253"/>
      <c r="AU22" s="253"/>
      <c r="AV22" s="253"/>
      <c r="AW22" s="253"/>
      <c r="AX22" s="253"/>
      <c r="AY22" s="253"/>
      <c r="AZ22" s="253"/>
      <c r="BA22" s="253"/>
      <c r="BB22" s="253"/>
      <c r="BC22" s="253"/>
      <c r="BD22" s="253"/>
      <c r="BE22" s="253"/>
      <c r="BF22" s="253"/>
      <c r="BG22" s="253"/>
      <c r="BH22" s="253"/>
      <c r="BI22" s="253"/>
      <c r="BJ22" s="253"/>
      <c r="BK22" s="253"/>
      <c r="BL22" s="253"/>
      <c r="BM22" s="253"/>
      <c r="BN22" s="253"/>
      <c r="BO22" s="253"/>
      <c r="BP22" s="253"/>
      <c r="BQ22" s="253"/>
      <c r="BR22" s="253"/>
      <c r="BS22" s="253"/>
      <c r="BT22" s="253"/>
      <c r="BU22" s="253"/>
      <c r="BV22" s="253"/>
      <c r="BW22" s="253"/>
      <c r="BX22" s="253"/>
      <c r="BY22" s="253"/>
      <c r="BZ22" s="253"/>
      <c r="CA22" s="253"/>
      <c r="CB22" s="253"/>
      <c r="CC22" s="253"/>
      <c r="CD22" s="253"/>
      <c r="CE22" s="253"/>
      <c r="CF22" s="253"/>
      <c r="CG22" s="253"/>
      <c r="CH22" s="253"/>
      <c r="CI22" s="253"/>
      <c r="CJ22" s="253"/>
      <c r="CK22" s="253"/>
      <c r="CL22" s="253"/>
      <c r="CM22" s="253"/>
      <c r="CN22" s="253"/>
      <c r="CO22" s="253"/>
      <c r="CP22" s="253"/>
      <c r="CQ22" s="253"/>
      <c r="CR22" s="253"/>
      <c r="CS22" s="253"/>
      <c r="CT22" s="253"/>
      <c r="CU22" s="253"/>
      <c r="CV22" s="253"/>
      <c r="CW22" s="253"/>
      <c r="CX22" s="253"/>
      <c r="CY22" s="253"/>
      <c r="CZ22" s="253"/>
      <c r="DA22" s="253"/>
      <c r="DB22" s="253"/>
      <c r="DC22" s="253"/>
      <c r="DD22" s="253"/>
      <c r="DE22" s="253"/>
      <c r="DF22" s="253"/>
      <c r="DG22" s="253"/>
      <c r="DH22" s="253"/>
      <c r="DI22" s="253"/>
      <c r="DJ22" s="253"/>
      <c r="DK22" s="253"/>
      <c r="DL22" s="253"/>
      <c r="DM22" s="253"/>
      <c r="DN22" s="253"/>
      <c r="DO22" s="253"/>
      <c r="DP22" s="253"/>
      <c r="DQ22" s="253"/>
      <c r="DR22" s="253"/>
      <c r="DS22" s="253"/>
      <c r="DT22" s="253"/>
      <c r="DU22" s="253"/>
      <c r="DV22" s="253"/>
      <c r="DW22" s="253"/>
      <c r="DX22" s="253"/>
      <c r="DY22" s="253"/>
      <c r="DZ22" s="253"/>
      <c r="EA22" s="253"/>
      <c r="EB22" s="253"/>
      <c r="EC22" s="253"/>
      <c r="ED22" s="253"/>
      <c r="EE22" s="253"/>
      <c r="EF22" s="253"/>
      <c r="EG22" s="253"/>
      <c r="EH22" s="253"/>
      <c r="EI22" s="253"/>
      <c r="EJ22" s="253"/>
      <c r="EK22" s="253"/>
      <c r="EL22" s="253"/>
      <c r="EM22" s="253"/>
      <c r="EN22" s="253"/>
      <c r="EO22" s="253"/>
      <c r="EP22" s="253"/>
      <c r="EQ22" s="253"/>
      <c r="ER22" s="253"/>
      <c r="ES22" s="253"/>
      <c r="ET22" s="253"/>
      <c r="EU22" s="253"/>
      <c r="EV22" s="253"/>
      <c r="EW22" s="253"/>
      <c r="EX22" s="253"/>
      <c r="EY22" s="253"/>
      <c r="EZ22" s="253"/>
      <c r="FA22" s="253"/>
      <c r="FB22" s="253"/>
      <c r="FC22" s="253"/>
      <c r="FD22" s="253"/>
      <c r="FE22" s="253"/>
      <c r="FF22" s="253"/>
      <c r="FG22" s="253"/>
      <c r="FH22" s="253"/>
      <c r="FI22" s="253"/>
      <c r="FJ22" s="253"/>
      <c r="FK22" s="253"/>
      <c r="FL22" s="253"/>
      <c r="FM22" s="253"/>
      <c r="FN22" s="253"/>
      <c r="FO22" s="253"/>
      <c r="FP22" s="253"/>
      <c r="FQ22" s="253"/>
      <c r="FR22" s="253"/>
      <c r="FS22" s="253"/>
      <c r="FT22" s="253"/>
      <c r="FU22" s="253"/>
      <c r="FV22" s="253"/>
      <c r="FW22" s="253"/>
      <c r="FX22" s="253"/>
      <c r="FY22" s="253"/>
      <c r="FZ22" s="253"/>
      <c r="GA22" s="253"/>
      <c r="GB22" s="253"/>
      <c r="GC22" s="253"/>
      <c r="GD22" s="253"/>
      <c r="GE22" s="253"/>
      <c r="GF22" s="253"/>
      <c r="GG22" s="253"/>
      <c r="GH22" s="253"/>
      <c r="GI22" s="253"/>
      <c r="GJ22" s="253"/>
      <c r="GK22" s="253"/>
      <c r="GL22" s="253"/>
      <c r="GM22" s="253"/>
      <c r="GN22" s="253"/>
      <c r="GO22" s="253"/>
      <c r="GP22" s="253"/>
      <c r="GQ22" s="253"/>
      <c r="GR22" s="253"/>
      <c r="GS22" s="253"/>
      <c r="GT22" s="253"/>
      <c r="GU22" s="253"/>
      <c r="GV22" s="253"/>
      <c r="GW22" s="253"/>
      <c r="GX22" s="253"/>
      <c r="GY22" s="253"/>
      <c r="GZ22" s="253"/>
      <c r="HA22" s="253"/>
      <c r="HB22" s="253"/>
      <c r="HC22" s="253"/>
      <c r="HD22" s="253"/>
      <c r="HE22" s="253"/>
      <c r="HF22" s="253"/>
      <c r="HG22" s="253"/>
      <c r="HH22" s="253"/>
      <c r="HI22" s="253"/>
      <c r="HJ22" s="253"/>
      <c r="HK22" s="253"/>
      <c r="HL22" s="253"/>
      <c r="HM22" s="253"/>
      <c r="HN22" s="253"/>
      <c r="HO22" s="253"/>
      <c r="HP22" s="253"/>
      <c r="HQ22" s="253"/>
      <c r="HR22" s="253"/>
      <c r="HS22" s="253"/>
      <c r="HT22" s="253"/>
      <c r="HU22" s="253"/>
      <c r="HV22" s="253"/>
      <c r="HW22" s="253"/>
      <c r="HX22" s="253"/>
      <c r="HY22" s="253"/>
      <c r="HZ22" s="253"/>
      <c r="IA22" s="253"/>
      <c r="IB22" s="253"/>
      <c r="IC22" s="253"/>
      <c r="ID22" s="253"/>
      <c r="IE22" s="253"/>
      <c r="IF22" s="253"/>
      <c r="IG22" s="253"/>
      <c r="IH22" s="253"/>
      <c r="II22" s="253"/>
      <c r="IJ22" s="253"/>
      <c r="IK22" s="253"/>
      <c r="IL22" s="253"/>
      <c r="IM22" s="253"/>
      <c r="IN22" s="253"/>
      <c r="IO22" s="253"/>
      <c r="IP22" s="253"/>
      <c r="IQ22" s="253"/>
      <c r="IR22" s="253"/>
      <c r="IS22" s="253"/>
      <c r="IT22" s="253"/>
      <c r="IU22" s="253"/>
      <c r="IV22" s="253"/>
      <c r="IW22" s="253"/>
      <c r="IX22" s="253"/>
      <c r="IY22" s="253"/>
      <c r="IZ22" s="253"/>
      <c r="JA22" s="253"/>
      <c r="JB22" s="253"/>
      <c r="JC22" s="253"/>
      <c r="JD22" s="253"/>
      <c r="JE22" s="253"/>
      <c r="JF22" s="253"/>
      <c r="JG22" s="253"/>
      <c r="JH22" s="253"/>
      <c r="JI22" s="253"/>
      <c r="JJ22" s="253"/>
      <c r="JK22" s="253"/>
      <c r="JL22" s="253"/>
      <c r="JM22" s="253"/>
      <c r="JN22" s="253"/>
      <c r="JO22" s="253"/>
      <c r="JP22" s="253"/>
      <c r="JQ22" s="253"/>
      <c r="JR22" s="253"/>
      <c r="JS22" s="253"/>
      <c r="JT22" s="253"/>
      <c r="JU22" s="253"/>
      <c r="JV22" s="253"/>
      <c r="JW22" s="253"/>
      <c r="JX22" s="253"/>
      <c r="JY22" s="253"/>
      <c r="JZ22" s="253"/>
      <c r="KA22" s="253"/>
      <c r="KB22" s="253"/>
      <c r="KC22" s="253"/>
      <c r="KD22" s="253"/>
      <c r="KE22" s="253"/>
      <c r="KF22" s="253"/>
      <c r="KG22" s="253"/>
      <c r="KH22" s="253"/>
      <c r="KI22" s="253"/>
      <c r="KJ22" s="253"/>
      <c r="KK22" s="253"/>
      <c r="KL22" s="253"/>
      <c r="KM22" s="253"/>
      <c r="KN22" s="253"/>
      <c r="KO22" s="253"/>
      <c r="KP22" s="253"/>
      <c r="KQ22" s="253"/>
      <c r="KR22" s="253"/>
      <c r="KS22" s="253"/>
      <c r="KT22" s="253"/>
      <c r="KU22" s="253"/>
      <c r="KV22" s="253"/>
      <c r="KW22" s="253"/>
      <c r="KX22" s="253"/>
      <c r="KY22" s="253"/>
      <c r="KZ22" s="253"/>
      <c r="LA22" s="253"/>
      <c r="LB22" s="253"/>
      <c r="LC22" s="253"/>
      <c r="LD22" s="253"/>
      <c r="LE22" s="253"/>
      <c r="LF22" s="253"/>
      <c r="LG22" s="253"/>
      <c r="LH22" s="253"/>
      <c r="LI22" s="253"/>
      <c r="LJ22" s="253"/>
      <c r="LK22" s="253"/>
      <c r="LL22" s="253"/>
      <c r="LM22" s="253"/>
      <c r="LN22" s="253"/>
      <c r="LO22" s="253"/>
      <c r="LP22" s="253"/>
      <c r="LQ22" s="253"/>
      <c r="LR22" s="253"/>
      <c r="LS22" s="253"/>
      <c r="LT22" s="253"/>
      <c r="LU22" s="253"/>
      <c r="LV22" s="253"/>
      <c r="LW22" s="253"/>
      <c r="LX22" s="253"/>
      <c r="LY22" s="253"/>
      <c r="LZ22" s="253"/>
      <c r="MA22" s="253"/>
      <c r="MB22" s="253"/>
      <c r="MC22" s="253"/>
      <c r="MD22" s="253"/>
      <c r="ME22" s="253"/>
      <c r="MF22" s="253"/>
      <c r="MG22" s="253"/>
      <c r="MH22" s="253"/>
      <c r="MI22" s="253"/>
      <c r="MJ22" s="253"/>
      <c r="MK22" s="253"/>
      <c r="ML22" s="253"/>
      <c r="MM22" s="253"/>
      <c r="MN22" s="253"/>
      <c r="MO22" s="253"/>
      <c r="MP22" s="253"/>
      <c r="MQ22" s="253"/>
      <c r="MR22" s="253"/>
      <c r="MS22" s="253"/>
      <c r="MT22" s="253"/>
      <c r="MU22" s="253"/>
      <c r="MV22" s="253"/>
      <c r="MW22" s="253"/>
      <c r="MX22" s="253"/>
      <c r="MY22" s="253"/>
      <c r="MZ22" s="253"/>
      <c r="NA22" s="253"/>
      <c r="NB22" s="253"/>
      <c r="NC22" s="253"/>
      <c r="ND22" s="253"/>
      <c r="NE22" s="253"/>
      <c r="NF22" s="253"/>
      <c r="NG22" s="253"/>
      <c r="NH22" s="253"/>
      <c r="NI22" s="253"/>
      <c r="NJ22" s="253"/>
      <c r="NK22" s="253"/>
      <c r="NL22" s="253"/>
      <c r="NM22" s="253"/>
      <c r="NN22" s="253"/>
      <c r="NO22" s="253"/>
      <c r="NP22" s="253"/>
      <c r="NQ22" s="253"/>
      <c r="NR22" s="253"/>
      <c r="NS22" s="253"/>
      <c r="NT22" s="253"/>
      <c r="NU22" s="253"/>
      <c r="NV22" s="253"/>
      <c r="NW22" s="253"/>
      <c r="NX22" s="253"/>
      <c r="NY22" s="253"/>
      <c r="NZ22" s="253"/>
      <c r="OA22" s="253"/>
      <c r="OB22" s="253"/>
      <c r="OC22" s="253"/>
      <c r="OD22" s="253"/>
      <c r="OE22" s="253"/>
      <c r="OF22" s="253"/>
      <c r="OG22" s="253"/>
      <c r="OH22" s="253"/>
      <c r="OI22" s="253"/>
      <c r="OJ22" s="253"/>
      <c r="OK22" s="253"/>
      <c r="OL22" s="253"/>
      <c r="OM22" s="253"/>
      <c r="ON22" s="253"/>
      <c r="OO22" s="253"/>
      <c r="OP22" s="253"/>
      <c r="OQ22" s="253"/>
      <c r="OR22" s="253"/>
      <c r="OS22" s="253"/>
      <c r="OT22" s="253"/>
      <c r="OU22" s="253"/>
      <c r="OV22" s="253"/>
      <c r="OW22" s="253"/>
      <c r="OX22" s="253"/>
      <c r="OY22" s="253"/>
      <c r="OZ22" s="253"/>
      <c r="PA22" s="253"/>
      <c r="PB22" s="253"/>
      <c r="PC22" s="253"/>
      <c r="PD22" s="253"/>
      <c r="PE22" s="253"/>
      <c r="PF22" s="253"/>
      <c r="PG22" s="253"/>
      <c r="PH22" s="253"/>
      <c r="PI22" s="253"/>
      <c r="PJ22" s="253"/>
      <c r="PK22" s="253"/>
      <c r="PL22" s="253"/>
      <c r="PM22" s="253"/>
      <c r="PN22" s="253"/>
      <c r="PO22" s="253"/>
      <c r="PP22" s="253"/>
      <c r="PQ22" s="253"/>
      <c r="PR22" s="253"/>
      <c r="PS22" s="253"/>
      <c r="PT22" s="253"/>
      <c r="PU22" s="253"/>
      <c r="PV22" s="253"/>
      <c r="PW22" s="253"/>
      <c r="PX22" s="253"/>
      <c r="PY22" s="253"/>
      <c r="PZ22" s="253"/>
      <c r="QA22" s="253"/>
      <c r="QB22" s="253"/>
      <c r="QC22" s="253"/>
      <c r="QD22" s="253"/>
      <c r="QE22" s="253"/>
      <c r="QF22" s="253"/>
      <c r="QG22" s="253"/>
      <c r="QH22" s="253"/>
      <c r="QI22" s="253"/>
      <c r="QJ22" s="253"/>
      <c r="QK22" s="253"/>
      <c r="QL22" s="253"/>
      <c r="QM22" s="253"/>
      <c r="QN22" s="253"/>
      <c r="QO22" s="253"/>
      <c r="QP22" s="253"/>
      <c r="QQ22" s="253"/>
      <c r="QR22" s="253"/>
      <c r="QS22" s="253"/>
      <c r="QT22" s="253"/>
      <c r="QU22" s="253"/>
      <c r="QV22" s="253"/>
      <c r="QW22" s="253"/>
      <c r="QX22" s="253"/>
      <c r="QY22" s="253"/>
      <c r="QZ22" s="253"/>
      <c r="RA22" s="253"/>
      <c r="RB22" s="253"/>
      <c r="RC22" s="253"/>
      <c r="RD22" s="253"/>
      <c r="RE22" s="253"/>
      <c r="RF22" s="253"/>
      <c r="RG22" s="253"/>
      <c r="RH22" s="253"/>
      <c r="RI22" s="253"/>
      <c r="RJ22" s="253"/>
      <c r="RK22" s="253"/>
      <c r="RL22" s="253"/>
      <c r="RM22" s="253"/>
      <c r="RN22" s="253"/>
      <c r="RO22" s="253"/>
      <c r="RP22" s="253"/>
      <c r="RQ22" s="253"/>
      <c r="RR22" s="253"/>
      <c r="RS22" s="253"/>
      <c r="RT22" s="253"/>
      <c r="RU22" s="253"/>
      <c r="RV22" s="253"/>
      <c r="RW22" s="253"/>
      <c r="RX22" s="253"/>
      <c r="RY22" s="253"/>
      <c r="RZ22" s="253"/>
      <c r="SA22" s="253"/>
      <c r="SB22" s="253"/>
      <c r="SC22" s="253"/>
      <c r="SD22" s="253"/>
      <c r="SE22" s="253"/>
      <c r="SF22" s="253"/>
      <c r="SG22" s="253"/>
      <c r="SH22" s="253"/>
      <c r="SI22" s="253"/>
      <c r="SJ22" s="253"/>
      <c r="SK22" s="253"/>
      <c r="SL22" s="253"/>
      <c r="SM22" s="253"/>
      <c r="SN22" s="253"/>
      <c r="SO22" s="253"/>
      <c r="SP22" s="253"/>
      <c r="SQ22" s="253"/>
      <c r="SR22" s="253"/>
      <c r="SS22" s="253"/>
      <c r="ST22" s="253"/>
      <c r="SU22" s="253"/>
      <c r="SV22" s="253"/>
      <c r="SW22" s="253"/>
      <c r="SX22" s="253"/>
      <c r="SY22" s="253"/>
      <c r="SZ22" s="253"/>
      <c r="TA22" s="253"/>
      <c r="TB22" s="253"/>
      <c r="TC22" s="253"/>
      <c r="TD22" s="253"/>
      <c r="TE22" s="253"/>
      <c r="TF22" s="253"/>
      <c r="TG22" s="253"/>
      <c r="TH22" s="253"/>
      <c r="TI22" s="253"/>
      <c r="TJ22" s="253"/>
      <c r="TK22" s="253"/>
      <c r="TL22" s="253"/>
      <c r="TM22" s="253"/>
      <c r="TN22" s="253"/>
      <c r="TO22" s="253"/>
      <c r="TP22" s="253"/>
      <c r="TQ22" s="253"/>
      <c r="TR22" s="253"/>
      <c r="TS22" s="253"/>
      <c r="TT22" s="253"/>
      <c r="TU22" s="253"/>
      <c r="TV22" s="253"/>
      <c r="TW22" s="253"/>
      <c r="TX22" s="253"/>
      <c r="TY22" s="253"/>
      <c r="TZ22" s="253"/>
      <c r="UA22" s="253"/>
      <c r="UB22" s="253"/>
      <c r="UC22" s="253"/>
      <c r="UD22" s="253"/>
      <c r="UE22" s="253"/>
      <c r="UF22" s="253"/>
      <c r="UG22" s="253"/>
      <c r="UH22" s="253"/>
      <c r="UI22" s="253"/>
      <c r="UJ22" s="253"/>
      <c r="UK22" s="253"/>
      <c r="UL22" s="253"/>
      <c r="UM22" s="253"/>
      <c r="UN22" s="253"/>
      <c r="UO22" s="253"/>
      <c r="UP22" s="253"/>
      <c r="UQ22" s="253"/>
      <c r="UR22" s="253"/>
      <c r="US22" s="253"/>
      <c r="UT22" s="253"/>
      <c r="UU22" s="253"/>
      <c r="UV22" s="253"/>
      <c r="UW22" s="253"/>
      <c r="UX22" s="253"/>
      <c r="UY22" s="253"/>
      <c r="UZ22" s="253"/>
      <c r="VA22" s="253"/>
      <c r="VB22" s="253"/>
      <c r="VC22" s="253"/>
      <c r="VD22" s="253"/>
      <c r="VE22" s="253"/>
      <c r="VF22" s="253"/>
      <c r="VG22" s="253"/>
      <c r="VH22" s="253"/>
      <c r="VI22" s="253"/>
      <c r="VJ22" s="253"/>
      <c r="VK22" s="253"/>
      <c r="VL22" s="253"/>
      <c r="VM22" s="253"/>
      <c r="VN22" s="253"/>
      <c r="VO22" s="253"/>
      <c r="VP22" s="253"/>
      <c r="VQ22" s="253"/>
      <c r="VR22" s="253"/>
      <c r="VS22" s="253"/>
      <c r="VT22" s="253"/>
      <c r="VU22" s="253"/>
      <c r="VV22" s="253"/>
      <c r="VW22" s="253"/>
      <c r="VX22" s="253"/>
      <c r="VY22" s="253"/>
      <c r="VZ22" s="253"/>
      <c r="WA22" s="253"/>
      <c r="WB22" s="253"/>
      <c r="WC22" s="253"/>
      <c r="WD22" s="253"/>
      <c r="WE22" s="253"/>
      <c r="WF22" s="253"/>
      <c r="WG22" s="253"/>
      <c r="WH22" s="253"/>
      <c r="WI22" s="253"/>
      <c r="WJ22" s="253"/>
      <c r="WK22" s="253"/>
      <c r="WL22" s="253"/>
      <c r="WM22" s="253"/>
      <c r="WN22" s="253"/>
      <c r="WO22" s="253"/>
      <c r="WP22" s="253"/>
      <c r="WQ22" s="253"/>
      <c r="WR22" s="253"/>
      <c r="WS22" s="253"/>
      <c r="WT22" s="253"/>
      <c r="WU22" s="253"/>
      <c r="WV22" s="253"/>
      <c r="WW22" s="253"/>
      <c r="WX22" s="253"/>
      <c r="WY22" s="253"/>
      <c r="WZ22" s="253"/>
      <c r="XA22" s="253"/>
      <c r="XB22" s="253"/>
      <c r="XC22" s="253"/>
      <c r="XD22" s="253"/>
      <c r="XE22" s="253"/>
      <c r="XF22" s="253"/>
      <c r="XG22" s="253"/>
      <c r="XH22" s="253"/>
      <c r="XI22" s="253"/>
      <c r="XJ22" s="253"/>
      <c r="XK22" s="253"/>
      <c r="XL22" s="253"/>
      <c r="XM22" s="253"/>
      <c r="XN22" s="253"/>
      <c r="XO22" s="253"/>
      <c r="XP22" s="253"/>
      <c r="XQ22" s="253"/>
      <c r="XR22" s="253"/>
      <c r="XS22" s="253"/>
      <c r="XT22" s="253"/>
      <c r="XU22" s="253"/>
      <c r="XV22" s="253"/>
      <c r="XW22" s="253"/>
      <c r="XX22" s="253"/>
      <c r="XY22" s="253"/>
      <c r="XZ22" s="253"/>
      <c r="YA22" s="253"/>
      <c r="YB22" s="253"/>
      <c r="YC22" s="253"/>
      <c r="YD22" s="253"/>
      <c r="YE22" s="253"/>
      <c r="YF22" s="253"/>
      <c r="YG22" s="253"/>
      <c r="YH22" s="253"/>
      <c r="YI22" s="253"/>
      <c r="YJ22" s="253"/>
      <c r="YK22" s="253"/>
      <c r="YL22" s="253"/>
      <c r="YM22" s="253"/>
      <c r="YN22" s="253"/>
      <c r="YO22" s="253"/>
      <c r="YP22" s="253"/>
      <c r="YQ22" s="253"/>
      <c r="YR22" s="253"/>
      <c r="YS22" s="253"/>
      <c r="YT22" s="253"/>
      <c r="YU22" s="253"/>
      <c r="YV22" s="253"/>
      <c r="YW22" s="253"/>
      <c r="YX22" s="253"/>
      <c r="YY22" s="253"/>
      <c r="YZ22" s="253"/>
      <c r="ZA22" s="253"/>
      <c r="ZB22" s="253"/>
      <c r="ZC22" s="253"/>
      <c r="ZD22" s="253"/>
      <c r="ZE22" s="253"/>
      <c r="ZF22" s="253"/>
      <c r="ZG22" s="253"/>
      <c r="ZH22" s="253"/>
      <c r="ZI22" s="253"/>
      <c r="ZJ22" s="253"/>
      <c r="ZK22" s="253"/>
      <c r="ZL22" s="253"/>
      <c r="ZM22" s="253"/>
      <c r="ZN22" s="253"/>
      <c r="ZO22" s="253"/>
      <c r="ZP22" s="253"/>
      <c r="ZQ22" s="253"/>
      <c r="ZR22" s="253"/>
      <c r="ZS22" s="253"/>
      <c r="ZT22" s="253"/>
      <c r="ZU22" s="253"/>
      <c r="ZV22" s="253"/>
      <c r="ZW22" s="253"/>
      <c r="ZX22" s="253"/>
      <c r="ZY22" s="253"/>
      <c r="ZZ22" s="253"/>
      <c r="AAA22" s="253"/>
      <c r="AAB22" s="253"/>
      <c r="AAC22" s="253"/>
      <c r="AAD22" s="253"/>
      <c r="AAE22" s="253"/>
      <c r="AAF22" s="253"/>
      <c r="AAG22" s="253"/>
      <c r="AAH22" s="253"/>
      <c r="AAI22" s="253"/>
      <c r="AAJ22" s="253"/>
      <c r="AAK22" s="253"/>
      <c r="AAL22" s="253"/>
      <c r="AAM22" s="253"/>
      <c r="AAN22" s="253"/>
      <c r="AAO22" s="253"/>
      <c r="AAP22" s="253"/>
      <c r="AAQ22" s="253"/>
      <c r="AAR22" s="253"/>
      <c r="AAS22" s="253"/>
      <c r="AAT22" s="253"/>
      <c r="AAU22" s="253"/>
      <c r="AAV22" s="253"/>
      <c r="AAW22" s="253"/>
      <c r="AAX22" s="253"/>
      <c r="AAY22" s="253"/>
      <c r="AAZ22" s="253"/>
      <c r="ABA22" s="253"/>
      <c r="ABB22" s="253"/>
      <c r="ABC22" s="253"/>
      <c r="ABD22" s="253"/>
      <c r="ABE22" s="253"/>
      <c r="ABF22" s="253"/>
      <c r="ABG22" s="253"/>
      <c r="ABH22" s="253"/>
      <c r="ABI22" s="253"/>
      <c r="ABJ22" s="253"/>
      <c r="ABK22" s="253"/>
      <c r="ABL22" s="253"/>
      <c r="ABM22" s="253"/>
      <c r="ABN22" s="253"/>
      <c r="ABO22" s="253"/>
      <c r="ABP22" s="253"/>
      <c r="ABQ22" s="253"/>
      <c r="ABR22" s="253"/>
      <c r="ABS22" s="253"/>
      <c r="ABT22" s="253"/>
      <c r="ABU22" s="253"/>
      <c r="ABV22" s="253"/>
      <c r="ABW22" s="253"/>
      <c r="ABX22" s="253"/>
      <c r="ABY22" s="253"/>
      <c r="ABZ22" s="253"/>
      <c r="ACA22" s="253"/>
      <c r="ACB22" s="253"/>
      <c r="ACC22" s="253"/>
      <c r="ACD22" s="253"/>
      <c r="ACE22" s="253"/>
      <c r="ACF22" s="253"/>
      <c r="ACG22" s="253"/>
      <c r="ACH22" s="253"/>
      <c r="ACI22" s="253"/>
      <c r="ACJ22" s="253"/>
      <c r="ACK22" s="253"/>
      <c r="ACL22" s="253"/>
      <c r="ACM22" s="253"/>
      <c r="ACN22" s="253"/>
      <c r="ACO22" s="253"/>
      <c r="ACP22" s="253"/>
      <c r="ACQ22" s="253"/>
      <c r="ACR22" s="253"/>
      <c r="ACS22" s="253"/>
      <c r="ACT22" s="253"/>
      <c r="ACU22" s="253"/>
      <c r="ACV22" s="253"/>
      <c r="ACW22" s="253"/>
      <c r="ACX22" s="253"/>
      <c r="ACY22" s="253"/>
      <c r="ACZ22" s="253"/>
      <c r="ADA22" s="253"/>
      <c r="ADB22" s="253"/>
      <c r="ADC22" s="253"/>
      <c r="ADD22" s="253"/>
      <c r="ADE22" s="253"/>
      <c r="ADF22" s="253"/>
      <c r="ADG22" s="253"/>
      <c r="ADH22" s="253"/>
      <c r="ADI22" s="253"/>
      <c r="ADJ22" s="253"/>
      <c r="ADK22" s="253"/>
      <c r="ADL22" s="253"/>
      <c r="ADM22" s="253"/>
      <c r="ADN22" s="253"/>
      <c r="ADO22" s="253"/>
      <c r="ADP22" s="253"/>
      <c r="ADQ22" s="253"/>
      <c r="ADR22" s="253"/>
      <c r="ADS22" s="253"/>
      <c r="ADT22" s="253"/>
      <c r="ADU22" s="253"/>
      <c r="ADV22" s="253"/>
      <c r="ADW22" s="253"/>
      <c r="ADX22" s="253"/>
      <c r="ADY22" s="253"/>
      <c r="ADZ22" s="253"/>
      <c r="AEA22" s="253"/>
      <c r="AEB22" s="253"/>
      <c r="AEC22" s="253"/>
      <c r="AED22" s="253"/>
      <c r="AEE22" s="253"/>
      <c r="AEF22" s="253"/>
      <c r="AEG22" s="253"/>
      <c r="AEH22" s="253"/>
      <c r="AEI22" s="253"/>
      <c r="AEJ22" s="253"/>
      <c r="AEK22" s="253"/>
      <c r="AEL22" s="253"/>
      <c r="AEM22" s="253"/>
      <c r="AEN22" s="253"/>
      <c r="AEO22" s="253"/>
      <c r="AEP22" s="253"/>
      <c r="AEQ22" s="253"/>
      <c r="AER22" s="253"/>
      <c r="AES22" s="253"/>
      <c r="AET22" s="253"/>
      <c r="AEU22" s="253"/>
      <c r="AEV22" s="253"/>
      <c r="AEW22" s="253"/>
      <c r="AEX22" s="253"/>
      <c r="AEY22" s="253"/>
      <c r="AEZ22" s="253"/>
      <c r="AFA22" s="253"/>
      <c r="AFB22" s="253"/>
      <c r="AFC22" s="253"/>
      <c r="AFD22" s="253"/>
      <c r="AFE22" s="253"/>
      <c r="AFF22" s="253"/>
      <c r="AFG22" s="253"/>
      <c r="AFH22" s="253"/>
      <c r="AFI22" s="253"/>
      <c r="AFJ22" s="253"/>
      <c r="AFK22" s="253"/>
      <c r="AFL22" s="253"/>
      <c r="AFM22" s="253"/>
      <c r="AFN22" s="253"/>
      <c r="AFO22" s="253"/>
      <c r="AFP22" s="253"/>
      <c r="AFQ22" s="253"/>
      <c r="AFR22" s="253"/>
      <c r="AFS22" s="253"/>
      <c r="AFT22" s="253"/>
      <c r="AFU22" s="253"/>
      <c r="AFV22" s="253"/>
      <c r="AFW22" s="253"/>
      <c r="AFX22" s="253"/>
      <c r="AFY22" s="253"/>
      <c r="AFZ22" s="253"/>
      <c r="AGA22" s="253"/>
      <c r="AGB22" s="253"/>
      <c r="AGC22" s="253"/>
      <c r="AGD22" s="253"/>
      <c r="AGE22" s="253"/>
      <c r="AGF22" s="253"/>
      <c r="AGG22" s="253"/>
      <c r="AGH22" s="253"/>
      <c r="AGI22" s="253"/>
      <c r="AGJ22" s="253"/>
      <c r="AGK22" s="253"/>
      <c r="AGL22" s="253"/>
      <c r="AGM22" s="253"/>
      <c r="AGN22" s="253"/>
      <c r="AGO22" s="253"/>
      <c r="AGP22" s="253"/>
      <c r="AGQ22" s="253"/>
      <c r="AGR22" s="253"/>
      <c r="AGS22" s="253"/>
      <c r="AGT22" s="253"/>
      <c r="AGU22" s="253"/>
      <c r="AGV22" s="253"/>
      <c r="AGW22" s="253"/>
      <c r="AGX22" s="253"/>
      <c r="AGY22" s="253"/>
      <c r="AGZ22" s="253"/>
      <c r="AHA22" s="253"/>
      <c r="AHB22" s="253"/>
      <c r="AHC22" s="253"/>
      <c r="AHD22" s="253"/>
      <c r="AHE22" s="253"/>
      <c r="AHF22" s="253"/>
      <c r="AHG22" s="253"/>
      <c r="AHH22" s="253"/>
      <c r="AHI22" s="253"/>
      <c r="AHJ22" s="253"/>
      <c r="AHK22" s="253"/>
      <c r="AHL22" s="253"/>
      <c r="AHM22" s="253"/>
      <c r="AHN22" s="253"/>
      <c r="AHO22" s="253"/>
      <c r="AHP22" s="253"/>
      <c r="AHQ22" s="253"/>
      <c r="AHR22" s="253"/>
      <c r="AHS22" s="253"/>
      <c r="AHT22" s="253"/>
      <c r="AHU22" s="253"/>
      <c r="AHV22" s="253"/>
      <c r="AHW22" s="253"/>
      <c r="AHX22" s="253"/>
      <c r="AHY22" s="253"/>
      <c r="AHZ22" s="253"/>
      <c r="AIA22" s="253"/>
      <c r="AIB22" s="253"/>
      <c r="AIC22" s="253"/>
      <c r="AID22" s="253"/>
      <c r="AIE22" s="253"/>
      <c r="AIF22" s="253"/>
      <c r="AIG22" s="253"/>
      <c r="AIH22" s="253"/>
      <c r="AII22" s="253"/>
      <c r="AIJ22" s="253"/>
      <c r="AIK22" s="253"/>
      <c r="AIL22" s="253"/>
      <c r="AIM22" s="253"/>
      <c r="AIN22" s="253"/>
      <c r="AIO22" s="253"/>
      <c r="AIP22" s="253"/>
      <c r="AIQ22" s="253"/>
      <c r="AIR22" s="253"/>
      <c r="AIS22" s="253"/>
      <c r="AIT22" s="253"/>
      <c r="AIU22" s="253"/>
      <c r="AIV22" s="253"/>
      <c r="AIW22" s="253"/>
      <c r="AIX22" s="253"/>
      <c r="AIY22" s="253"/>
      <c r="AIZ22" s="253"/>
      <c r="AJA22" s="253"/>
      <c r="AJB22" s="253"/>
      <c r="AJC22" s="253"/>
      <c r="AJD22" s="253"/>
      <c r="AJE22" s="253"/>
      <c r="AJF22" s="253"/>
      <c r="AJG22" s="253"/>
      <c r="AJH22" s="253"/>
      <c r="AJI22" s="253"/>
      <c r="AJJ22" s="253"/>
      <c r="AJK22" s="253"/>
      <c r="AJL22" s="253"/>
      <c r="AJM22" s="253"/>
      <c r="AJN22" s="253"/>
      <c r="AJO22" s="253"/>
      <c r="AJP22" s="253"/>
      <c r="AJQ22" s="253"/>
      <c r="AJR22" s="253"/>
      <c r="AJS22" s="253"/>
      <c r="AJT22" s="253"/>
      <c r="AJU22" s="253"/>
      <c r="AJV22" s="253"/>
      <c r="AJW22" s="253"/>
      <c r="AJX22" s="253"/>
      <c r="AJY22" s="253"/>
      <c r="AJZ22" s="253"/>
      <c r="AKA22" s="253"/>
      <c r="AKB22" s="253"/>
      <c r="AKC22" s="253"/>
      <c r="AKD22" s="253"/>
      <c r="AKE22" s="253"/>
      <c r="AKF22" s="253"/>
      <c r="AKG22" s="253"/>
      <c r="AKH22" s="253"/>
      <c r="AKI22" s="253"/>
      <c r="AKJ22" s="253"/>
      <c r="AKK22" s="253"/>
      <c r="AKL22" s="253"/>
      <c r="AKM22" s="253"/>
      <c r="AKN22" s="253"/>
      <c r="AKO22" s="253"/>
      <c r="AKP22" s="253"/>
      <c r="AKQ22" s="253"/>
      <c r="AKR22" s="253"/>
      <c r="AKS22" s="253"/>
      <c r="AKT22" s="253"/>
      <c r="AKU22" s="253"/>
      <c r="AKV22" s="253"/>
      <c r="AKW22" s="253"/>
      <c r="AKX22" s="253"/>
      <c r="AKY22" s="253"/>
      <c r="AKZ22" s="253"/>
      <c r="ALA22" s="253"/>
      <c r="ALB22" s="253"/>
      <c r="ALC22" s="253"/>
      <c r="ALD22" s="253"/>
      <c r="ALE22" s="253"/>
      <c r="ALF22" s="253"/>
      <c r="ALG22" s="253"/>
      <c r="ALH22" s="253"/>
      <c r="ALI22" s="253"/>
      <c r="ALJ22" s="253"/>
      <c r="ALK22" s="253"/>
      <c r="ALL22" s="253"/>
      <c r="ALM22" s="253"/>
      <c r="ALN22" s="253"/>
      <c r="ALO22" s="253"/>
      <c r="ALP22" s="253"/>
      <c r="ALQ22" s="253"/>
      <c r="ALR22" s="253"/>
      <c r="ALS22" s="253"/>
      <c r="ALT22" s="253"/>
      <c r="ALU22" s="253"/>
      <c r="ALV22" s="253"/>
      <c r="ALW22" s="253"/>
      <c r="ALX22" s="253"/>
      <c r="ALY22" s="253"/>
      <c r="ALZ22" s="253"/>
      <c r="AMA22" s="253"/>
      <c r="AMB22" s="253"/>
      <c r="AMC22" s="253"/>
      <c r="AMD22" s="253"/>
      <c r="AME22" s="253"/>
      <c r="AMF22" s="253"/>
      <c r="AMG22" s="253"/>
      <c r="AMH22" s="253"/>
      <c r="AMI22" s="253"/>
      <c r="AMJ22" s="253"/>
    </row>
    <row r="23" spans="1:1024" s="252" customFormat="1" ht="11.25">
      <c r="A23" s="269" t="s">
        <v>151</v>
      </c>
      <c r="B23" s="270"/>
      <c r="C23" s="270"/>
      <c r="D23" s="270"/>
      <c r="F23" s="253"/>
      <c r="G23" s="253"/>
      <c r="H23" s="253"/>
      <c r="I23" s="253"/>
      <c r="J23" s="253"/>
      <c r="K23" s="253"/>
      <c r="L23" s="253"/>
      <c r="M23" s="253"/>
      <c r="N23" s="253"/>
      <c r="O23" s="253"/>
      <c r="P23" s="253"/>
      <c r="Q23" s="253"/>
      <c r="R23" s="253"/>
      <c r="S23" s="253"/>
      <c r="T23" s="253"/>
      <c r="U23" s="253"/>
      <c r="V23" s="253"/>
      <c r="W23" s="253"/>
      <c r="X23" s="253"/>
      <c r="Y23" s="253"/>
      <c r="Z23" s="253"/>
      <c r="AA23" s="253"/>
      <c r="AB23" s="253"/>
      <c r="AC23" s="253"/>
      <c r="AD23" s="253"/>
      <c r="AE23" s="253"/>
      <c r="AF23" s="253"/>
      <c r="AG23" s="253"/>
      <c r="AH23" s="253"/>
      <c r="AI23" s="253"/>
      <c r="AJ23" s="253"/>
      <c r="AK23" s="253"/>
      <c r="AL23" s="253"/>
      <c r="AM23" s="253"/>
      <c r="AN23" s="253"/>
      <c r="AO23" s="253"/>
      <c r="AP23" s="253"/>
      <c r="AQ23" s="253"/>
      <c r="AR23" s="253"/>
      <c r="AS23" s="253"/>
      <c r="AT23" s="253"/>
      <c r="AU23" s="253"/>
      <c r="AV23" s="253"/>
      <c r="AW23" s="253"/>
      <c r="AX23" s="253"/>
      <c r="AY23" s="253"/>
      <c r="AZ23" s="253"/>
      <c r="BA23" s="253"/>
      <c r="BB23" s="253"/>
      <c r="BC23" s="253"/>
      <c r="BD23" s="253"/>
      <c r="BE23" s="253"/>
      <c r="BF23" s="253"/>
      <c r="BG23" s="253"/>
      <c r="BH23" s="253"/>
      <c r="BI23" s="253"/>
      <c r="BJ23" s="253"/>
      <c r="BK23" s="253"/>
      <c r="BL23" s="253"/>
      <c r="BM23" s="253"/>
      <c r="BN23" s="253"/>
      <c r="BO23" s="253"/>
      <c r="BP23" s="253"/>
      <c r="BQ23" s="253"/>
      <c r="BR23" s="253"/>
      <c r="BS23" s="253"/>
      <c r="BT23" s="253"/>
      <c r="BU23" s="253"/>
      <c r="BV23" s="253"/>
      <c r="BW23" s="253"/>
      <c r="BX23" s="253"/>
      <c r="BY23" s="253"/>
      <c r="BZ23" s="253"/>
      <c r="CA23" s="253"/>
      <c r="CB23" s="253"/>
      <c r="CC23" s="253"/>
      <c r="CD23" s="253"/>
      <c r="CE23" s="253"/>
      <c r="CF23" s="253"/>
      <c r="CG23" s="253"/>
      <c r="CH23" s="253"/>
      <c r="CI23" s="253"/>
      <c r="CJ23" s="253"/>
      <c r="CK23" s="253"/>
      <c r="CL23" s="253"/>
      <c r="CM23" s="253"/>
      <c r="CN23" s="253"/>
      <c r="CO23" s="253"/>
      <c r="CP23" s="253"/>
      <c r="CQ23" s="253"/>
      <c r="CR23" s="253"/>
      <c r="CS23" s="253"/>
      <c r="CT23" s="253"/>
      <c r="CU23" s="253"/>
      <c r="CV23" s="253"/>
      <c r="CW23" s="253"/>
      <c r="CX23" s="253"/>
      <c r="CY23" s="253"/>
      <c r="CZ23" s="253"/>
      <c r="DA23" s="253"/>
      <c r="DB23" s="253"/>
      <c r="DC23" s="253"/>
      <c r="DD23" s="253"/>
      <c r="DE23" s="253"/>
      <c r="DF23" s="253"/>
      <c r="DG23" s="253"/>
      <c r="DH23" s="253"/>
      <c r="DI23" s="253"/>
      <c r="DJ23" s="253"/>
      <c r="DK23" s="253"/>
      <c r="DL23" s="253"/>
      <c r="DM23" s="253"/>
      <c r="DN23" s="253"/>
      <c r="DO23" s="253"/>
      <c r="DP23" s="253"/>
      <c r="DQ23" s="253"/>
      <c r="DR23" s="253"/>
      <c r="DS23" s="253"/>
      <c r="DT23" s="253"/>
      <c r="DU23" s="253"/>
      <c r="DV23" s="253"/>
      <c r="DW23" s="253"/>
      <c r="DX23" s="253"/>
      <c r="DY23" s="253"/>
      <c r="DZ23" s="253"/>
      <c r="EA23" s="253"/>
      <c r="EB23" s="253"/>
      <c r="EC23" s="253"/>
      <c r="ED23" s="253"/>
      <c r="EE23" s="253"/>
      <c r="EF23" s="253"/>
      <c r="EG23" s="253"/>
      <c r="EH23" s="253"/>
      <c r="EI23" s="253"/>
      <c r="EJ23" s="253"/>
      <c r="EK23" s="253"/>
      <c r="EL23" s="253"/>
      <c r="EM23" s="253"/>
      <c r="EN23" s="253"/>
      <c r="EO23" s="253"/>
      <c r="EP23" s="253"/>
      <c r="EQ23" s="253"/>
      <c r="ER23" s="253"/>
      <c r="ES23" s="253"/>
      <c r="ET23" s="253"/>
      <c r="EU23" s="253"/>
      <c r="EV23" s="253"/>
      <c r="EW23" s="253"/>
      <c r="EX23" s="253"/>
      <c r="EY23" s="253"/>
      <c r="EZ23" s="253"/>
      <c r="FA23" s="253"/>
      <c r="FB23" s="253"/>
      <c r="FC23" s="253"/>
      <c r="FD23" s="253"/>
      <c r="FE23" s="253"/>
      <c r="FF23" s="253"/>
      <c r="FG23" s="253"/>
      <c r="FH23" s="253"/>
      <c r="FI23" s="253"/>
      <c r="FJ23" s="253"/>
      <c r="FK23" s="253"/>
      <c r="FL23" s="253"/>
      <c r="FM23" s="253"/>
      <c r="FN23" s="253"/>
      <c r="FO23" s="253"/>
      <c r="FP23" s="253"/>
      <c r="FQ23" s="253"/>
      <c r="FR23" s="253"/>
      <c r="FS23" s="253"/>
      <c r="FT23" s="253"/>
      <c r="FU23" s="253"/>
      <c r="FV23" s="253"/>
      <c r="FW23" s="253"/>
      <c r="FX23" s="253"/>
      <c r="FY23" s="253"/>
      <c r="FZ23" s="253"/>
      <c r="GA23" s="253"/>
      <c r="GB23" s="253"/>
      <c r="GC23" s="253"/>
      <c r="GD23" s="253"/>
      <c r="GE23" s="253"/>
      <c r="GF23" s="253"/>
      <c r="GG23" s="253"/>
      <c r="GH23" s="253"/>
      <c r="GI23" s="253"/>
      <c r="GJ23" s="253"/>
      <c r="GK23" s="253"/>
      <c r="GL23" s="253"/>
      <c r="GM23" s="253"/>
      <c r="GN23" s="253"/>
      <c r="GO23" s="253"/>
      <c r="GP23" s="253"/>
      <c r="GQ23" s="253"/>
      <c r="GR23" s="253"/>
      <c r="GS23" s="253"/>
      <c r="GT23" s="253"/>
      <c r="GU23" s="253"/>
      <c r="GV23" s="253"/>
      <c r="GW23" s="253"/>
      <c r="GX23" s="253"/>
      <c r="GY23" s="253"/>
      <c r="GZ23" s="253"/>
      <c r="HA23" s="253"/>
      <c r="HB23" s="253"/>
      <c r="HC23" s="253"/>
      <c r="HD23" s="253"/>
      <c r="HE23" s="253"/>
      <c r="HF23" s="253"/>
      <c r="HG23" s="253"/>
      <c r="HH23" s="253"/>
      <c r="HI23" s="253"/>
      <c r="HJ23" s="253"/>
      <c r="HK23" s="253"/>
      <c r="HL23" s="253"/>
      <c r="HM23" s="253"/>
      <c r="HN23" s="253"/>
      <c r="HO23" s="253"/>
      <c r="HP23" s="253"/>
      <c r="HQ23" s="253"/>
      <c r="HR23" s="253"/>
      <c r="HS23" s="253"/>
      <c r="HT23" s="253"/>
      <c r="HU23" s="253"/>
      <c r="HV23" s="253"/>
      <c r="HW23" s="253"/>
      <c r="HX23" s="253"/>
      <c r="HY23" s="253"/>
      <c r="HZ23" s="253"/>
      <c r="IA23" s="253"/>
      <c r="IB23" s="253"/>
      <c r="IC23" s="253"/>
      <c r="ID23" s="253"/>
      <c r="IE23" s="253"/>
      <c r="IF23" s="253"/>
      <c r="IG23" s="253"/>
      <c r="IH23" s="253"/>
      <c r="II23" s="253"/>
      <c r="IJ23" s="253"/>
      <c r="IK23" s="253"/>
      <c r="IL23" s="253"/>
      <c r="IM23" s="253"/>
      <c r="IN23" s="253"/>
      <c r="IO23" s="253"/>
      <c r="IP23" s="253"/>
      <c r="IQ23" s="253"/>
      <c r="IR23" s="253"/>
      <c r="IS23" s="253"/>
      <c r="IT23" s="253"/>
      <c r="IU23" s="253"/>
      <c r="IV23" s="253"/>
      <c r="IW23" s="253"/>
      <c r="IX23" s="253"/>
      <c r="IY23" s="253"/>
      <c r="IZ23" s="253"/>
      <c r="JA23" s="253"/>
      <c r="JB23" s="253"/>
      <c r="JC23" s="253"/>
      <c r="JD23" s="253"/>
      <c r="JE23" s="253"/>
      <c r="JF23" s="253"/>
      <c r="JG23" s="253"/>
      <c r="JH23" s="253"/>
      <c r="JI23" s="253"/>
      <c r="JJ23" s="253"/>
      <c r="JK23" s="253"/>
      <c r="JL23" s="253"/>
      <c r="JM23" s="253"/>
      <c r="JN23" s="253"/>
      <c r="JO23" s="253"/>
      <c r="JP23" s="253"/>
      <c r="JQ23" s="253"/>
      <c r="JR23" s="253"/>
      <c r="JS23" s="253"/>
      <c r="JT23" s="253"/>
      <c r="JU23" s="253"/>
      <c r="JV23" s="253"/>
      <c r="JW23" s="253"/>
      <c r="JX23" s="253"/>
      <c r="JY23" s="253"/>
      <c r="JZ23" s="253"/>
      <c r="KA23" s="253"/>
      <c r="KB23" s="253"/>
      <c r="KC23" s="253"/>
      <c r="KD23" s="253"/>
      <c r="KE23" s="253"/>
      <c r="KF23" s="253"/>
      <c r="KG23" s="253"/>
      <c r="KH23" s="253"/>
      <c r="KI23" s="253"/>
      <c r="KJ23" s="253"/>
      <c r="KK23" s="253"/>
      <c r="KL23" s="253"/>
      <c r="KM23" s="253"/>
      <c r="KN23" s="253"/>
      <c r="KO23" s="253"/>
      <c r="KP23" s="253"/>
      <c r="KQ23" s="253"/>
      <c r="KR23" s="253"/>
      <c r="KS23" s="253"/>
      <c r="KT23" s="253"/>
      <c r="KU23" s="253"/>
      <c r="KV23" s="253"/>
      <c r="KW23" s="253"/>
      <c r="KX23" s="253"/>
      <c r="KY23" s="253"/>
      <c r="KZ23" s="253"/>
      <c r="LA23" s="253"/>
      <c r="LB23" s="253"/>
      <c r="LC23" s="253"/>
      <c r="LD23" s="253"/>
      <c r="LE23" s="253"/>
      <c r="LF23" s="253"/>
      <c r="LG23" s="253"/>
      <c r="LH23" s="253"/>
      <c r="LI23" s="253"/>
      <c r="LJ23" s="253"/>
      <c r="LK23" s="253"/>
      <c r="LL23" s="253"/>
      <c r="LM23" s="253"/>
      <c r="LN23" s="253"/>
      <c r="LO23" s="253"/>
      <c r="LP23" s="253"/>
      <c r="LQ23" s="253"/>
      <c r="LR23" s="253"/>
      <c r="LS23" s="253"/>
      <c r="LT23" s="253"/>
      <c r="LU23" s="253"/>
      <c r="LV23" s="253"/>
      <c r="LW23" s="253"/>
      <c r="LX23" s="253"/>
      <c r="LY23" s="253"/>
      <c r="LZ23" s="253"/>
      <c r="MA23" s="253"/>
      <c r="MB23" s="253"/>
      <c r="MC23" s="253"/>
      <c r="MD23" s="253"/>
      <c r="ME23" s="253"/>
      <c r="MF23" s="253"/>
      <c r="MG23" s="253"/>
      <c r="MH23" s="253"/>
      <c r="MI23" s="253"/>
      <c r="MJ23" s="253"/>
      <c r="MK23" s="253"/>
      <c r="ML23" s="253"/>
      <c r="MM23" s="253"/>
      <c r="MN23" s="253"/>
      <c r="MO23" s="253"/>
      <c r="MP23" s="253"/>
      <c r="MQ23" s="253"/>
      <c r="MR23" s="253"/>
      <c r="MS23" s="253"/>
      <c r="MT23" s="253"/>
      <c r="MU23" s="253"/>
      <c r="MV23" s="253"/>
      <c r="MW23" s="253"/>
      <c r="MX23" s="253"/>
      <c r="MY23" s="253"/>
      <c r="MZ23" s="253"/>
      <c r="NA23" s="253"/>
      <c r="NB23" s="253"/>
      <c r="NC23" s="253"/>
      <c r="ND23" s="253"/>
      <c r="NE23" s="253"/>
      <c r="NF23" s="253"/>
      <c r="NG23" s="253"/>
      <c r="NH23" s="253"/>
      <c r="NI23" s="253"/>
      <c r="NJ23" s="253"/>
      <c r="NK23" s="253"/>
      <c r="NL23" s="253"/>
      <c r="NM23" s="253"/>
      <c r="NN23" s="253"/>
      <c r="NO23" s="253"/>
      <c r="NP23" s="253"/>
      <c r="NQ23" s="253"/>
      <c r="NR23" s="253"/>
      <c r="NS23" s="253"/>
      <c r="NT23" s="253"/>
      <c r="NU23" s="253"/>
      <c r="NV23" s="253"/>
      <c r="NW23" s="253"/>
      <c r="NX23" s="253"/>
      <c r="NY23" s="253"/>
      <c r="NZ23" s="253"/>
      <c r="OA23" s="253"/>
      <c r="OB23" s="253"/>
      <c r="OC23" s="253"/>
      <c r="OD23" s="253"/>
      <c r="OE23" s="253"/>
      <c r="OF23" s="253"/>
      <c r="OG23" s="253"/>
      <c r="OH23" s="253"/>
      <c r="OI23" s="253"/>
      <c r="OJ23" s="253"/>
      <c r="OK23" s="253"/>
      <c r="OL23" s="253"/>
      <c r="OM23" s="253"/>
      <c r="ON23" s="253"/>
      <c r="OO23" s="253"/>
      <c r="OP23" s="253"/>
      <c r="OQ23" s="253"/>
      <c r="OR23" s="253"/>
      <c r="OS23" s="253"/>
      <c r="OT23" s="253"/>
      <c r="OU23" s="253"/>
      <c r="OV23" s="253"/>
      <c r="OW23" s="253"/>
      <c r="OX23" s="253"/>
      <c r="OY23" s="253"/>
      <c r="OZ23" s="253"/>
      <c r="PA23" s="253"/>
      <c r="PB23" s="253"/>
      <c r="PC23" s="253"/>
      <c r="PD23" s="253"/>
      <c r="PE23" s="253"/>
      <c r="PF23" s="253"/>
      <c r="PG23" s="253"/>
      <c r="PH23" s="253"/>
      <c r="PI23" s="253"/>
      <c r="PJ23" s="253"/>
      <c r="PK23" s="253"/>
      <c r="PL23" s="253"/>
      <c r="PM23" s="253"/>
      <c r="PN23" s="253"/>
      <c r="PO23" s="253"/>
      <c r="PP23" s="253"/>
      <c r="PQ23" s="253"/>
      <c r="PR23" s="253"/>
      <c r="PS23" s="253"/>
      <c r="PT23" s="253"/>
      <c r="PU23" s="253"/>
      <c r="PV23" s="253"/>
      <c r="PW23" s="253"/>
      <c r="PX23" s="253"/>
      <c r="PY23" s="253"/>
      <c r="PZ23" s="253"/>
      <c r="QA23" s="253"/>
      <c r="QB23" s="253"/>
      <c r="QC23" s="253"/>
      <c r="QD23" s="253"/>
      <c r="QE23" s="253"/>
      <c r="QF23" s="253"/>
      <c r="QG23" s="253"/>
      <c r="QH23" s="253"/>
      <c r="QI23" s="253"/>
      <c r="QJ23" s="253"/>
      <c r="QK23" s="253"/>
      <c r="QL23" s="253"/>
      <c r="QM23" s="253"/>
      <c r="QN23" s="253"/>
      <c r="QO23" s="253"/>
      <c r="QP23" s="253"/>
      <c r="QQ23" s="253"/>
      <c r="QR23" s="253"/>
      <c r="QS23" s="253"/>
      <c r="QT23" s="253"/>
      <c r="QU23" s="253"/>
      <c r="QV23" s="253"/>
      <c r="QW23" s="253"/>
      <c r="QX23" s="253"/>
      <c r="QY23" s="253"/>
      <c r="QZ23" s="253"/>
      <c r="RA23" s="253"/>
      <c r="RB23" s="253"/>
      <c r="RC23" s="253"/>
      <c r="RD23" s="253"/>
      <c r="RE23" s="253"/>
      <c r="RF23" s="253"/>
      <c r="RG23" s="253"/>
      <c r="RH23" s="253"/>
      <c r="RI23" s="253"/>
      <c r="RJ23" s="253"/>
      <c r="RK23" s="253"/>
      <c r="RL23" s="253"/>
      <c r="RM23" s="253"/>
      <c r="RN23" s="253"/>
      <c r="RO23" s="253"/>
      <c r="RP23" s="253"/>
      <c r="RQ23" s="253"/>
      <c r="RR23" s="253"/>
      <c r="RS23" s="253"/>
      <c r="RT23" s="253"/>
      <c r="RU23" s="253"/>
      <c r="RV23" s="253"/>
      <c r="RW23" s="253"/>
      <c r="RX23" s="253"/>
      <c r="RY23" s="253"/>
      <c r="RZ23" s="253"/>
      <c r="SA23" s="253"/>
      <c r="SB23" s="253"/>
      <c r="SC23" s="253"/>
      <c r="SD23" s="253"/>
      <c r="SE23" s="253"/>
      <c r="SF23" s="253"/>
      <c r="SG23" s="253"/>
      <c r="SH23" s="253"/>
      <c r="SI23" s="253"/>
      <c r="SJ23" s="253"/>
      <c r="SK23" s="253"/>
      <c r="SL23" s="253"/>
      <c r="SM23" s="253"/>
      <c r="SN23" s="253"/>
      <c r="SO23" s="253"/>
      <c r="SP23" s="253"/>
      <c r="SQ23" s="253"/>
      <c r="SR23" s="253"/>
      <c r="SS23" s="253"/>
      <c r="ST23" s="253"/>
      <c r="SU23" s="253"/>
      <c r="SV23" s="253"/>
      <c r="SW23" s="253"/>
      <c r="SX23" s="253"/>
      <c r="SY23" s="253"/>
      <c r="SZ23" s="253"/>
      <c r="TA23" s="253"/>
      <c r="TB23" s="253"/>
      <c r="TC23" s="253"/>
      <c r="TD23" s="253"/>
      <c r="TE23" s="253"/>
      <c r="TF23" s="253"/>
      <c r="TG23" s="253"/>
      <c r="TH23" s="253"/>
      <c r="TI23" s="253"/>
      <c r="TJ23" s="253"/>
      <c r="TK23" s="253"/>
      <c r="TL23" s="253"/>
      <c r="TM23" s="253"/>
      <c r="TN23" s="253"/>
      <c r="TO23" s="253"/>
      <c r="TP23" s="253"/>
      <c r="TQ23" s="253"/>
      <c r="TR23" s="253"/>
      <c r="TS23" s="253"/>
      <c r="TT23" s="253"/>
      <c r="TU23" s="253"/>
      <c r="TV23" s="253"/>
      <c r="TW23" s="253"/>
      <c r="TX23" s="253"/>
      <c r="TY23" s="253"/>
      <c r="TZ23" s="253"/>
      <c r="UA23" s="253"/>
      <c r="UB23" s="253"/>
      <c r="UC23" s="253"/>
      <c r="UD23" s="253"/>
      <c r="UE23" s="253"/>
      <c r="UF23" s="253"/>
      <c r="UG23" s="253"/>
      <c r="UH23" s="253"/>
      <c r="UI23" s="253"/>
      <c r="UJ23" s="253"/>
      <c r="UK23" s="253"/>
      <c r="UL23" s="253"/>
      <c r="UM23" s="253"/>
      <c r="UN23" s="253"/>
      <c r="UO23" s="253"/>
      <c r="UP23" s="253"/>
      <c r="UQ23" s="253"/>
      <c r="UR23" s="253"/>
      <c r="US23" s="253"/>
      <c r="UT23" s="253"/>
      <c r="UU23" s="253"/>
      <c r="UV23" s="253"/>
      <c r="UW23" s="253"/>
      <c r="UX23" s="253"/>
      <c r="UY23" s="253"/>
      <c r="UZ23" s="253"/>
      <c r="VA23" s="253"/>
      <c r="VB23" s="253"/>
      <c r="VC23" s="253"/>
      <c r="VD23" s="253"/>
      <c r="VE23" s="253"/>
      <c r="VF23" s="253"/>
      <c r="VG23" s="253"/>
      <c r="VH23" s="253"/>
      <c r="VI23" s="253"/>
      <c r="VJ23" s="253"/>
      <c r="VK23" s="253"/>
      <c r="VL23" s="253"/>
      <c r="VM23" s="253"/>
      <c r="VN23" s="253"/>
      <c r="VO23" s="253"/>
      <c r="VP23" s="253"/>
      <c r="VQ23" s="253"/>
      <c r="VR23" s="253"/>
      <c r="VS23" s="253"/>
      <c r="VT23" s="253"/>
      <c r="VU23" s="253"/>
      <c r="VV23" s="253"/>
      <c r="VW23" s="253"/>
      <c r="VX23" s="253"/>
      <c r="VY23" s="253"/>
      <c r="VZ23" s="253"/>
      <c r="WA23" s="253"/>
      <c r="WB23" s="253"/>
      <c r="WC23" s="253"/>
      <c r="WD23" s="253"/>
      <c r="WE23" s="253"/>
      <c r="WF23" s="253"/>
      <c r="WG23" s="253"/>
      <c r="WH23" s="253"/>
      <c r="WI23" s="253"/>
      <c r="WJ23" s="253"/>
      <c r="WK23" s="253"/>
      <c r="WL23" s="253"/>
      <c r="WM23" s="253"/>
      <c r="WN23" s="253"/>
      <c r="WO23" s="253"/>
      <c r="WP23" s="253"/>
      <c r="WQ23" s="253"/>
      <c r="WR23" s="253"/>
      <c r="WS23" s="253"/>
      <c r="WT23" s="253"/>
      <c r="WU23" s="253"/>
      <c r="WV23" s="253"/>
      <c r="WW23" s="253"/>
      <c r="WX23" s="253"/>
      <c r="WY23" s="253"/>
      <c r="WZ23" s="253"/>
      <c r="XA23" s="253"/>
      <c r="XB23" s="253"/>
      <c r="XC23" s="253"/>
      <c r="XD23" s="253"/>
      <c r="XE23" s="253"/>
      <c r="XF23" s="253"/>
      <c r="XG23" s="253"/>
      <c r="XH23" s="253"/>
      <c r="XI23" s="253"/>
      <c r="XJ23" s="253"/>
      <c r="XK23" s="253"/>
      <c r="XL23" s="253"/>
      <c r="XM23" s="253"/>
      <c r="XN23" s="253"/>
      <c r="XO23" s="253"/>
      <c r="XP23" s="253"/>
      <c r="XQ23" s="253"/>
      <c r="XR23" s="253"/>
      <c r="XS23" s="253"/>
      <c r="XT23" s="253"/>
      <c r="XU23" s="253"/>
      <c r="XV23" s="253"/>
      <c r="XW23" s="253"/>
      <c r="XX23" s="253"/>
      <c r="XY23" s="253"/>
      <c r="XZ23" s="253"/>
      <c r="YA23" s="253"/>
      <c r="YB23" s="253"/>
      <c r="YC23" s="253"/>
      <c r="YD23" s="253"/>
      <c r="YE23" s="253"/>
      <c r="YF23" s="253"/>
      <c r="YG23" s="253"/>
      <c r="YH23" s="253"/>
      <c r="YI23" s="253"/>
      <c r="YJ23" s="253"/>
      <c r="YK23" s="253"/>
      <c r="YL23" s="253"/>
      <c r="YM23" s="253"/>
      <c r="YN23" s="253"/>
      <c r="YO23" s="253"/>
      <c r="YP23" s="253"/>
      <c r="YQ23" s="253"/>
      <c r="YR23" s="253"/>
      <c r="YS23" s="253"/>
      <c r="YT23" s="253"/>
      <c r="YU23" s="253"/>
      <c r="YV23" s="253"/>
      <c r="YW23" s="253"/>
      <c r="YX23" s="253"/>
      <c r="YY23" s="253"/>
      <c r="YZ23" s="253"/>
      <c r="ZA23" s="253"/>
      <c r="ZB23" s="253"/>
      <c r="ZC23" s="253"/>
      <c r="ZD23" s="253"/>
      <c r="ZE23" s="253"/>
      <c r="ZF23" s="253"/>
      <c r="ZG23" s="253"/>
      <c r="ZH23" s="253"/>
      <c r="ZI23" s="253"/>
      <c r="ZJ23" s="253"/>
      <c r="ZK23" s="253"/>
      <c r="ZL23" s="253"/>
      <c r="ZM23" s="253"/>
      <c r="ZN23" s="253"/>
      <c r="ZO23" s="253"/>
      <c r="ZP23" s="253"/>
      <c r="ZQ23" s="253"/>
      <c r="ZR23" s="253"/>
      <c r="ZS23" s="253"/>
      <c r="ZT23" s="253"/>
      <c r="ZU23" s="253"/>
      <c r="ZV23" s="253"/>
      <c r="ZW23" s="253"/>
      <c r="ZX23" s="253"/>
      <c r="ZY23" s="253"/>
      <c r="ZZ23" s="253"/>
      <c r="AAA23" s="253"/>
      <c r="AAB23" s="253"/>
      <c r="AAC23" s="253"/>
      <c r="AAD23" s="253"/>
      <c r="AAE23" s="253"/>
      <c r="AAF23" s="253"/>
      <c r="AAG23" s="253"/>
      <c r="AAH23" s="253"/>
      <c r="AAI23" s="253"/>
      <c r="AAJ23" s="253"/>
      <c r="AAK23" s="253"/>
      <c r="AAL23" s="253"/>
      <c r="AAM23" s="253"/>
      <c r="AAN23" s="253"/>
      <c r="AAO23" s="253"/>
      <c r="AAP23" s="253"/>
      <c r="AAQ23" s="253"/>
      <c r="AAR23" s="253"/>
      <c r="AAS23" s="253"/>
      <c r="AAT23" s="253"/>
      <c r="AAU23" s="253"/>
      <c r="AAV23" s="253"/>
      <c r="AAW23" s="253"/>
      <c r="AAX23" s="253"/>
      <c r="AAY23" s="253"/>
      <c r="AAZ23" s="253"/>
      <c r="ABA23" s="253"/>
      <c r="ABB23" s="253"/>
      <c r="ABC23" s="253"/>
      <c r="ABD23" s="253"/>
      <c r="ABE23" s="253"/>
      <c r="ABF23" s="253"/>
      <c r="ABG23" s="253"/>
      <c r="ABH23" s="253"/>
      <c r="ABI23" s="253"/>
      <c r="ABJ23" s="253"/>
      <c r="ABK23" s="253"/>
      <c r="ABL23" s="253"/>
      <c r="ABM23" s="253"/>
      <c r="ABN23" s="253"/>
      <c r="ABO23" s="253"/>
      <c r="ABP23" s="253"/>
      <c r="ABQ23" s="253"/>
      <c r="ABR23" s="253"/>
      <c r="ABS23" s="253"/>
      <c r="ABT23" s="253"/>
      <c r="ABU23" s="253"/>
      <c r="ABV23" s="253"/>
      <c r="ABW23" s="253"/>
      <c r="ABX23" s="253"/>
      <c r="ABY23" s="253"/>
      <c r="ABZ23" s="253"/>
      <c r="ACA23" s="253"/>
      <c r="ACB23" s="253"/>
      <c r="ACC23" s="253"/>
      <c r="ACD23" s="253"/>
      <c r="ACE23" s="253"/>
      <c r="ACF23" s="253"/>
      <c r="ACG23" s="253"/>
      <c r="ACH23" s="253"/>
      <c r="ACI23" s="253"/>
      <c r="ACJ23" s="253"/>
      <c r="ACK23" s="253"/>
      <c r="ACL23" s="253"/>
      <c r="ACM23" s="253"/>
      <c r="ACN23" s="253"/>
      <c r="ACO23" s="253"/>
      <c r="ACP23" s="253"/>
      <c r="ACQ23" s="253"/>
      <c r="ACR23" s="253"/>
      <c r="ACS23" s="253"/>
      <c r="ACT23" s="253"/>
      <c r="ACU23" s="253"/>
      <c r="ACV23" s="253"/>
      <c r="ACW23" s="253"/>
      <c r="ACX23" s="253"/>
      <c r="ACY23" s="253"/>
      <c r="ACZ23" s="253"/>
      <c r="ADA23" s="253"/>
      <c r="ADB23" s="253"/>
      <c r="ADC23" s="253"/>
      <c r="ADD23" s="253"/>
      <c r="ADE23" s="253"/>
      <c r="ADF23" s="253"/>
      <c r="ADG23" s="253"/>
      <c r="ADH23" s="253"/>
      <c r="ADI23" s="253"/>
      <c r="ADJ23" s="253"/>
      <c r="ADK23" s="253"/>
      <c r="ADL23" s="253"/>
      <c r="ADM23" s="253"/>
      <c r="ADN23" s="253"/>
      <c r="ADO23" s="253"/>
      <c r="ADP23" s="253"/>
      <c r="ADQ23" s="253"/>
      <c r="ADR23" s="253"/>
      <c r="ADS23" s="253"/>
      <c r="ADT23" s="253"/>
      <c r="ADU23" s="253"/>
      <c r="ADV23" s="253"/>
      <c r="ADW23" s="253"/>
      <c r="ADX23" s="253"/>
      <c r="ADY23" s="253"/>
      <c r="ADZ23" s="253"/>
      <c r="AEA23" s="253"/>
      <c r="AEB23" s="253"/>
      <c r="AEC23" s="253"/>
      <c r="AED23" s="253"/>
      <c r="AEE23" s="253"/>
      <c r="AEF23" s="253"/>
      <c r="AEG23" s="253"/>
      <c r="AEH23" s="253"/>
      <c r="AEI23" s="253"/>
      <c r="AEJ23" s="253"/>
      <c r="AEK23" s="253"/>
      <c r="AEL23" s="253"/>
      <c r="AEM23" s="253"/>
      <c r="AEN23" s="253"/>
      <c r="AEO23" s="253"/>
      <c r="AEP23" s="253"/>
      <c r="AEQ23" s="253"/>
      <c r="AER23" s="253"/>
      <c r="AES23" s="253"/>
      <c r="AET23" s="253"/>
      <c r="AEU23" s="253"/>
      <c r="AEV23" s="253"/>
      <c r="AEW23" s="253"/>
      <c r="AEX23" s="253"/>
      <c r="AEY23" s="253"/>
      <c r="AEZ23" s="253"/>
      <c r="AFA23" s="253"/>
      <c r="AFB23" s="253"/>
      <c r="AFC23" s="253"/>
      <c r="AFD23" s="253"/>
      <c r="AFE23" s="253"/>
      <c r="AFF23" s="253"/>
      <c r="AFG23" s="253"/>
      <c r="AFH23" s="253"/>
      <c r="AFI23" s="253"/>
      <c r="AFJ23" s="253"/>
      <c r="AFK23" s="253"/>
      <c r="AFL23" s="253"/>
      <c r="AFM23" s="253"/>
      <c r="AFN23" s="253"/>
      <c r="AFO23" s="253"/>
      <c r="AFP23" s="253"/>
      <c r="AFQ23" s="253"/>
      <c r="AFR23" s="253"/>
      <c r="AFS23" s="253"/>
      <c r="AFT23" s="253"/>
      <c r="AFU23" s="253"/>
      <c r="AFV23" s="253"/>
      <c r="AFW23" s="253"/>
      <c r="AFX23" s="253"/>
      <c r="AFY23" s="253"/>
      <c r="AFZ23" s="253"/>
      <c r="AGA23" s="253"/>
      <c r="AGB23" s="253"/>
      <c r="AGC23" s="253"/>
      <c r="AGD23" s="253"/>
      <c r="AGE23" s="253"/>
      <c r="AGF23" s="253"/>
      <c r="AGG23" s="253"/>
      <c r="AGH23" s="253"/>
      <c r="AGI23" s="253"/>
      <c r="AGJ23" s="253"/>
      <c r="AGK23" s="253"/>
      <c r="AGL23" s="253"/>
      <c r="AGM23" s="253"/>
      <c r="AGN23" s="253"/>
      <c r="AGO23" s="253"/>
      <c r="AGP23" s="253"/>
      <c r="AGQ23" s="253"/>
      <c r="AGR23" s="253"/>
      <c r="AGS23" s="253"/>
      <c r="AGT23" s="253"/>
      <c r="AGU23" s="253"/>
      <c r="AGV23" s="253"/>
      <c r="AGW23" s="253"/>
      <c r="AGX23" s="253"/>
      <c r="AGY23" s="253"/>
      <c r="AGZ23" s="253"/>
      <c r="AHA23" s="253"/>
      <c r="AHB23" s="253"/>
      <c r="AHC23" s="253"/>
      <c r="AHD23" s="253"/>
      <c r="AHE23" s="253"/>
      <c r="AHF23" s="253"/>
      <c r="AHG23" s="253"/>
      <c r="AHH23" s="253"/>
      <c r="AHI23" s="253"/>
      <c r="AHJ23" s="253"/>
      <c r="AHK23" s="253"/>
      <c r="AHL23" s="253"/>
      <c r="AHM23" s="253"/>
      <c r="AHN23" s="253"/>
      <c r="AHO23" s="253"/>
      <c r="AHP23" s="253"/>
      <c r="AHQ23" s="253"/>
      <c r="AHR23" s="253"/>
      <c r="AHS23" s="253"/>
      <c r="AHT23" s="253"/>
      <c r="AHU23" s="253"/>
      <c r="AHV23" s="253"/>
      <c r="AHW23" s="253"/>
      <c r="AHX23" s="253"/>
      <c r="AHY23" s="253"/>
      <c r="AHZ23" s="253"/>
      <c r="AIA23" s="253"/>
      <c r="AIB23" s="253"/>
      <c r="AIC23" s="253"/>
      <c r="AID23" s="253"/>
      <c r="AIE23" s="253"/>
      <c r="AIF23" s="253"/>
      <c r="AIG23" s="253"/>
      <c r="AIH23" s="253"/>
      <c r="AII23" s="253"/>
      <c r="AIJ23" s="253"/>
      <c r="AIK23" s="253"/>
      <c r="AIL23" s="253"/>
      <c r="AIM23" s="253"/>
      <c r="AIN23" s="253"/>
      <c r="AIO23" s="253"/>
      <c r="AIP23" s="253"/>
      <c r="AIQ23" s="253"/>
      <c r="AIR23" s="253"/>
      <c r="AIS23" s="253"/>
      <c r="AIT23" s="253"/>
      <c r="AIU23" s="253"/>
      <c r="AIV23" s="253"/>
      <c r="AIW23" s="253"/>
      <c r="AIX23" s="253"/>
      <c r="AIY23" s="253"/>
      <c r="AIZ23" s="253"/>
      <c r="AJA23" s="253"/>
      <c r="AJB23" s="253"/>
      <c r="AJC23" s="253"/>
      <c r="AJD23" s="253"/>
      <c r="AJE23" s="253"/>
      <c r="AJF23" s="253"/>
      <c r="AJG23" s="253"/>
      <c r="AJH23" s="253"/>
      <c r="AJI23" s="253"/>
      <c r="AJJ23" s="253"/>
      <c r="AJK23" s="253"/>
      <c r="AJL23" s="253"/>
      <c r="AJM23" s="253"/>
      <c r="AJN23" s="253"/>
      <c r="AJO23" s="253"/>
      <c r="AJP23" s="253"/>
      <c r="AJQ23" s="253"/>
      <c r="AJR23" s="253"/>
      <c r="AJS23" s="253"/>
      <c r="AJT23" s="253"/>
      <c r="AJU23" s="253"/>
      <c r="AJV23" s="253"/>
      <c r="AJW23" s="253"/>
      <c r="AJX23" s="253"/>
      <c r="AJY23" s="253"/>
      <c r="AJZ23" s="253"/>
      <c r="AKA23" s="253"/>
      <c r="AKB23" s="253"/>
      <c r="AKC23" s="253"/>
      <c r="AKD23" s="253"/>
      <c r="AKE23" s="253"/>
      <c r="AKF23" s="253"/>
      <c r="AKG23" s="253"/>
      <c r="AKH23" s="253"/>
      <c r="AKI23" s="253"/>
      <c r="AKJ23" s="253"/>
      <c r="AKK23" s="253"/>
      <c r="AKL23" s="253"/>
      <c r="AKM23" s="253"/>
      <c r="AKN23" s="253"/>
      <c r="AKO23" s="253"/>
      <c r="AKP23" s="253"/>
      <c r="AKQ23" s="253"/>
      <c r="AKR23" s="253"/>
      <c r="AKS23" s="253"/>
      <c r="AKT23" s="253"/>
      <c r="AKU23" s="253"/>
      <c r="AKV23" s="253"/>
      <c r="AKW23" s="253"/>
      <c r="AKX23" s="253"/>
      <c r="AKY23" s="253"/>
      <c r="AKZ23" s="253"/>
      <c r="ALA23" s="253"/>
      <c r="ALB23" s="253"/>
      <c r="ALC23" s="253"/>
      <c r="ALD23" s="253"/>
      <c r="ALE23" s="253"/>
      <c r="ALF23" s="253"/>
      <c r="ALG23" s="253"/>
      <c r="ALH23" s="253"/>
      <c r="ALI23" s="253"/>
      <c r="ALJ23" s="253"/>
      <c r="ALK23" s="253"/>
      <c r="ALL23" s="253"/>
      <c r="ALM23" s="253"/>
      <c r="ALN23" s="253"/>
      <c r="ALO23" s="253"/>
      <c r="ALP23" s="253"/>
      <c r="ALQ23" s="253"/>
      <c r="ALR23" s="253"/>
      <c r="ALS23" s="253"/>
      <c r="ALT23" s="253"/>
      <c r="ALU23" s="253"/>
      <c r="ALV23" s="253"/>
      <c r="ALW23" s="253"/>
      <c r="ALX23" s="253"/>
      <c r="ALY23" s="253"/>
      <c r="ALZ23" s="253"/>
      <c r="AMA23" s="253"/>
      <c r="AMB23" s="253"/>
      <c r="AMC23" s="253"/>
      <c r="AMD23" s="253"/>
      <c r="AME23" s="253"/>
      <c r="AMF23" s="253"/>
      <c r="AMG23" s="253"/>
      <c r="AMH23" s="253"/>
      <c r="AMI23" s="253"/>
      <c r="AMJ23" s="253"/>
    </row>
    <row r="24" spans="1:1024" s="252" customFormat="1" ht="11.25">
      <c r="A24" s="269" t="s">
        <v>1985</v>
      </c>
      <c r="B24" s="270"/>
      <c r="C24" s="270"/>
      <c r="D24" s="270"/>
      <c r="F24" s="253"/>
      <c r="G24" s="253"/>
      <c r="H24" s="253"/>
      <c r="I24" s="253"/>
      <c r="J24" s="253"/>
      <c r="K24" s="253"/>
      <c r="L24" s="253"/>
      <c r="M24" s="253"/>
      <c r="N24" s="253"/>
      <c r="O24" s="253"/>
      <c r="P24" s="253"/>
      <c r="Q24" s="253"/>
      <c r="R24" s="253"/>
      <c r="S24" s="253"/>
      <c r="T24" s="253"/>
      <c r="U24" s="253"/>
      <c r="V24" s="253"/>
      <c r="W24" s="253"/>
      <c r="X24" s="253"/>
      <c r="Y24" s="253"/>
      <c r="Z24" s="253"/>
      <c r="AA24" s="253"/>
      <c r="AB24" s="253"/>
      <c r="AC24" s="253"/>
      <c r="AD24" s="253"/>
      <c r="AE24" s="253"/>
      <c r="AF24" s="253"/>
      <c r="AG24" s="253"/>
      <c r="AH24" s="253"/>
      <c r="AI24" s="253"/>
      <c r="AJ24" s="253"/>
      <c r="AK24" s="253"/>
      <c r="AL24" s="253"/>
      <c r="AM24" s="253"/>
      <c r="AN24" s="253"/>
      <c r="AO24" s="253"/>
      <c r="AP24" s="253"/>
      <c r="AQ24" s="253"/>
      <c r="AR24" s="253"/>
      <c r="AS24" s="253"/>
      <c r="AT24" s="253"/>
      <c r="AU24" s="253"/>
      <c r="AV24" s="253"/>
      <c r="AW24" s="253"/>
      <c r="AX24" s="253"/>
      <c r="AY24" s="253"/>
      <c r="AZ24" s="253"/>
      <c r="BA24" s="253"/>
      <c r="BB24" s="253"/>
      <c r="BC24" s="253"/>
      <c r="BD24" s="253"/>
      <c r="BE24" s="253"/>
      <c r="BF24" s="253"/>
      <c r="BG24" s="253"/>
      <c r="BH24" s="253"/>
      <c r="BI24" s="253"/>
      <c r="BJ24" s="253"/>
      <c r="BK24" s="253"/>
      <c r="BL24" s="253"/>
      <c r="BM24" s="253"/>
      <c r="BN24" s="253"/>
      <c r="BO24" s="253"/>
      <c r="BP24" s="253"/>
      <c r="BQ24" s="253"/>
      <c r="BR24" s="253"/>
      <c r="BS24" s="253"/>
      <c r="BT24" s="253"/>
      <c r="BU24" s="253"/>
      <c r="BV24" s="253"/>
      <c r="BW24" s="253"/>
      <c r="BX24" s="253"/>
      <c r="BY24" s="253"/>
      <c r="BZ24" s="253"/>
      <c r="CA24" s="253"/>
      <c r="CB24" s="253"/>
      <c r="CC24" s="253"/>
      <c r="CD24" s="253"/>
      <c r="CE24" s="253"/>
      <c r="CF24" s="253"/>
      <c r="CG24" s="253"/>
      <c r="CH24" s="253"/>
      <c r="CI24" s="253"/>
      <c r="CJ24" s="253"/>
      <c r="CK24" s="253"/>
      <c r="CL24" s="253"/>
      <c r="CM24" s="253"/>
      <c r="CN24" s="253"/>
      <c r="CO24" s="253"/>
      <c r="CP24" s="253"/>
      <c r="CQ24" s="253"/>
      <c r="CR24" s="253"/>
      <c r="CS24" s="253"/>
      <c r="CT24" s="253"/>
      <c r="CU24" s="253"/>
      <c r="CV24" s="253"/>
      <c r="CW24" s="253"/>
      <c r="CX24" s="253"/>
      <c r="CY24" s="253"/>
      <c r="CZ24" s="253"/>
      <c r="DA24" s="253"/>
      <c r="DB24" s="253"/>
      <c r="DC24" s="253"/>
      <c r="DD24" s="253"/>
      <c r="DE24" s="253"/>
      <c r="DF24" s="253"/>
      <c r="DG24" s="253"/>
      <c r="DH24" s="253"/>
      <c r="DI24" s="253"/>
      <c r="DJ24" s="253"/>
      <c r="DK24" s="253"/>
      <c r="DL24" s="253"/>
      <c r="DM24" s="253"/>
      <c r="DN24" s="253"/>
      <c r="DO24" s="253"/>
      <c r="DP24" s="253"/>
      <c r="DQ24" s="253"/>
      <c r="DR24" s="253"/>
      <c r="DS24" s="253"/>
      <c r="DT24" s="253"/>
      <c r="DU24" s="253"/>
      <c r="DV24" s="253"/>
      <c r="DW24" s="253"/>
      <c r="DX24" s="253"/>
      <c r="DY24" s="253"/>
      <c r="DZ24" s="253"/>
      <c r="EA24" s="253"/>
      <c r="EB24" s="253"/>
      <c r="EC24" s="253"/>
      <c r="ED24" s="253"/>
      <c r="EE24" s="253"/>
      <c r="EF24" s="253"/>
      <c r="EG24" s="253"/>
      <c r="EH24" s="253"/>
      <c r="EI24" s="253"/>
      <c r="EJ24" s="253"/>
      <c r="EK24" s="253"/>
      <c r="EL24" s="253"/>
      <c r="EM24" s="253"/>
      <c r="EN24" s="253"/>
      <c r="EO24" s="253"/>
      <c r="EP24" s="253"/>
      <c r="EQ24" s="253"/>
      <c r="ER24" s="253"/>
      <c r="ES24" s="253"/>
      <c r="ET24" s="253"/>
      <c r="EU24" s="253"/>
      <c r="EV24" s="253"/>
      <c r="EW24" s="253"/>
      <c r="EX24" s="253"/>
      <c r="EY24" s="253"/>
      <c r="EZ24" s="253"/>
      <c r="FA24" s="253"/>
      <c r="FB24" s="253"/>
      <c r="FC24" s="253"/>
      <c r="FD24" s="253"/>
      <c r="FE24" s="253"/>
      <c r="FF24" s="253"/>
      <c r="FG24" s="253"/>
      <c r="FH24" s="253"/>
      <c r="FI24" s="253"/>
      <c r="FJ24" s="253"/>
      <c r="FK24" s="253"/>
      <c r="FL24" s="253"/>
      <c r="FM24" s="253"/>
      <c r="FN24" s="253"/>
      <c r="FO24" s="253"/>
      <c r="FP24" s="253"/>
      <c r="FQ24" s="253"/>
      <c r="FR24" s="253"/>
      <c r="FS24" s="253"/>
      <c r="FT24" s="253"/>
      <c r="FU24" s="253"/>
      <c r="FV24" s="253"/>
      <c r="FW24" s="253"/>
      <c r="FX24" s="253"/>
      <c r="FY24" s="253"/>
      <c r="FZ24" s="253"/>
      <c r="GA24" s="253"/>
      <c r="GB24" s="253"/>
      <c r="GC24" s="253"/>
      <c r="GD24" s="253"/>
      <c r="GE24" s="253"/>
      <c r="GF24" s="253"/>
      <c r="GG24" s="253"/>
      <c r="GH24" s="253"/>
      <c r="GI24" s="253"/>
      <c r="GJ24" s="253"/>
      <c r="GK24" s="253"/>
      <c r="GL24" s="253"/>
      <c r="GM24" s="253"/>
      <c r="GN24" s="253"/>
      <c r="GO24" s="253"/>
      <c r="GP24" s="253"/>
      <c r="GQ24" s="253"/>
      <c r="GR24" s="253"/>
      <c r="GS24" s="253"/>
      <c r="GT24" s="253"/>
      <c r="GU24" s="253"/>
      <c r="GV24" s="253"/>
      <c r="GW24" s="253"/>
      <c r="GX24" s="253"/>
      <c r="GY24" s="253"/>
      <c r="GZ24" s="253"/>
      <c r="HA24" s="253"/>
      <c r="HB24" s="253"/>
      <c r="HC24" s="253"/>
      <c r="HD24" s="253"/>
      <c r="HE24" s="253"/>
      <c r="HF24" s="253"/>
      <c r="HG24" s="253"/>
      <c r="HH24" s="253"/>
      <c r="HI24" s="253"/>
      <c r="HJ24" s="253"/>
      <c r="HK24" s="253"/>
      <c r="HL24" s="253"/>
      <c r="HM24" s="253"/>
      <c r="HN24" s="253"/>
      <c r="HO24" s="253"/>
      <c r="HP24" s="253"/>
      <c r="HQ24" s="253"/>
      <c r="HR24" s="253"/>
      <c r="HS24" s="253"/>
      <c r="HT24" s="253"/>
      <c r="HU24" s="253"/>
      <c r="HV24" s="253"/>
      <c r="HW24" s="253"/>
      <c r="HX24" s="253"/>
      <c r="HY24" s="253"/>
      <c r="HZ24" s="253"/>
      <c r="IA24" s="253"/>
      <c r="IB24" s="253"/>
      <c r="IC24" s="253"/>
      <c r="ID24" s="253"/>
      <c r="IE24" s="253"/>
      <c r="IF24" s="253"/>
      <c r="IG24" s="253"/>
      <c r="IH24" s="253"/>
      <c r="II24" s="253"/>
      <c r="IJ24" s="253"/>
      <c r="IK24" s="253"/>
      <c r="IL24" s="253"/>
      <c r="IM24" s="253"/>
      <c r="IN24" s="253"/>
      <c r="IO24" s="253"/>
      <c r="IP24" s="253"/>
      <c r="IQ24" s="253"/>
      <c r="IR24" s="253"/>
      <c r="IS24" s="253"/>
      <c r="IT24" s="253"/>
      <c r="IU24" s="253"/>
      <c r="IV24" s="253"/>
      <c r="IW24" s="253"/>
      <c r="IX24" s="253"/>
      <c r="IY24" s="253"/>
      <c r="IZ24" s="253"/>
      <c r="JA24" s="253"/>
      <c r="JB24" s="253"/>
      <c r="JC24" s="253"/>
      <c r="JD24" s="253"/>
      <c r="JE24" s="253"/>
      <c r="JF24" s="253"/>
      <c r="JG24" s="253"/>
      <c r="JH24" s="253"/>
      <c r="JI24" s="253"/>
      <c r="JJ24" s="253"/>
      <c r="JK24" s="253"/>
      <c r="JL24" s="253"/>
      <c r="JM24" s="253"/>
      <c r="JN24" s="253"/>
      <c r="JO24" s="253"/>
      <c r="JP24" s="253"/>
      <c r="JQ24" s="253"/>
      <c r="JR24" s="253"/>
      <c r="JS24" s="253"/>
      <c r="JT24" s="253"/>
      <c r="JU24" s="253"/>
      <c r="JV24" s="253"/>
      <c r="JW24" s="253"/>
      <c r="JX24" s="253"/>
      <c r="JY24" s="253"/>
      <c r="JZ24" s="253"/>
      <c r="KA24" s="253"/>
      <c r="KB24" s="253"/>
      <c r="KC24" s="253"/>
      <c r="KD24" s="253"/>
      <c r="KE24" s="253"/>
      <c r="KF24" s="253"/>
      <c r="KG24" s="253"/>
      <c r="KH24" s="253"/>
      <c r="KI24" s="253"/>
      <c r="KJ24" s="253"/>
      <c r="KK24" s="253"/>
      <c r="KL24" s="253"/>
      <c r="KM24" s="253"/>
      <c r="KN24" s="253"/>
      <c r="KO24" s="253"/>
      <c r="KP24" s="253"/>
      <c r="KQ24" s="253"/>
      <c r="KR24" s="253"/>
      <c r="KS24" s="253"/>
      <c r="KT24" s="253"/>
      <c r="KU24" s="253"/>
      <c r="KV24" s="253"/>
      <c r="KW24" s="253"/>
      <c r="KX24" s="253"/>
      <c r="KY24" s="253"/>
      <c r="KZ24" s="253"/>
      <c r="LA24" s="253"/>
      <c r="LB24" s="253"/>
      <c r="LC24" s="253"/>
      <c r="LD24" s="253"/>
      <c r="LE24" s="253"/>
      <c r="LF24" s="253"/>
      <c r="LG24" s="253"/>
      <c r="LH24" s="253"/>
      <c r="LI24" s="253"/>
      <c r="LJ24" s="253"/>
      <c r="LK24" s="253"/>
      <c r="LL24" s="253"/>
      <c r="LM24" s="253"/>
      <c r="LN24" s="253"/>
      <c r="LO24" s="253"/>
      <c r="LP24" s="253"/>
      <c r="LQ24" s="253"/>
      <c r="LR24" s="253"/>
      <c r="LS24" s="253"/>
      <c r="LT24" s="253"/>
      <c r="LU24" s="253"/>
      <c r="LV24" s="253"/>
      <c r="LW24" s="253"/>
      <c r="LX24" s="253"/>
      <c r="LY24" s="253"/>
      <c r="LZ24" s="253"/>
      <c r="MA24" s="253"/>
      <c r="MB24" s="253"/>
      <c r="MC24" s="253"/>
      <c r="MD24" s="253"/>
      <c r="ME24" s="253"/>
      <c r="MF24" s="253"/>
      <c r="MG24" s="253"/>
      <c r="MH24" s="253"/>
      <c r="MI24" s="253"/>
      <c r="MJ24" s="253"/>
      <c r="MK24" s="253"/>
      <c r="ML24" s="253"/>
      <c r="MM24" s="253"/>
      <c r="MN24" s="253"/>
      <c r="MO24" s="253"/>
      <c r="MP24" s="253"/>
      <c r="MQ24" s="253"/>
      <c r="MR24" s="253"/>
      <c r="MS24" s="253"/>
      <c r="MT24" s="253"/>
      <c r="MU24" s="253"/>
      <c r="MV24" s="253"/>
      <c r="MW24" s="253"/>
      <c r="MX24" s="253"/>
      <c r="MY24" s="253"/>
      <c r="MZ24" s="253"/>
      <c r="NA24" s="253"/>
      <c r="NB24" s="253"/>
      <c r="NC24" s="253"/>
      <c r="ND24" s="253"/>
      <c r="NE24" s="253"/>
      <c r="NF24" s="253"/>
      <c r="NG24" s="253"/>
      <c r="NH24" s="253"/>
      <c r="NI24" s="253"/>
      <c r="NJ24" s="253"/>
      <c r="NK24" s="253"/>
      <c r="NL24" s="253"/>
      <c r="NM24" s="253"/>
      <c r="NN24" s="253"/>
      <c r="NO24" s="253"/>
      <c r="NP24" s="253"/>
      <c r="NQ24" s="253"/>
      <c r="NR24" s="253"/>
      <c r="NS24" s="253"/>
      <c r="NT24" s="253"/>
      <c r="NU24" s="253"/>
      <c r="NV24" s="253"/>
      <c r="NW24" s="253"/>
      <c r="NX24" s="253"/>
      <c r="NY24" s="253"/>
      <c r="NZ24" s="253"/>
      <c r="OA24" s="253"/>
      <c r="OB24" s="253"/>
      <c r="OC24" s="253"/>
      <c r="OD24" s="253"/>
      <c r="OE24" s="253"/>
      <c r="OF24" s="253"/>
      <c r="OG24" s="253"/>
      <c r="OH24" s="253"/>
      <c r="OI24" s="253"/>
      <c r="OJ24" s="253"/>
      <c r="OK24" s="253"/>
      <c r="OL24" s="253"/>
      <c r="OM24" s="253"/>
      <c r="ON24" s="253"/>
      <c r="OO24" s="253"/>
      <c r="OP24" s="253"/>
      <c r="OQ24" s="253"/>
      <c r="OR24" s="253"/>
      <c r="OS24" s="253"/>
      <c r="OT24" s="253"/>
      <c r="OU24" s="253"/>
      <c r="OV24" s="253"/>
      <c r="OW24" s="253"/>
      <c r="OX24" s="253"/>
      <c r="OY24" s="253"/>
      <c r="OZ24" s="253"/>
      <c r="PA24" s="253"/>
      <c r="PB24" s="253"/>
      <c r="PC24" s="253"/>
      <c r="PD24" s="253"/>
      <c r="PE24" s="253"/>
      <c r="PF24" s="253"/>
      <c r="PG24" s="253"/>
      <c r="PH24" s="253"/>
      <c r="PI24" s="253"/>
      <c r="PJ24" s="253"/>
      <c r="PK24" s="253"/>
      <c r="PL24" s="253"/>
      <c r="PM24" s="253"/>
      <c r="PN24" s="253"/>
      <c r="PO24" s="253"/>
      <c r="PP24" s="253"/>
      <c r="PQ24" s="253"/>
      <c r="PR24" s="253"/>
      <c r="PS24" s="253"/>
      <c r="PT24" s="253"/>
      <c r="PU24" s="253"/>
      <c r="PV24" s="253"/>
      <c r="PW24" s="253"/>
      <c r="PX24" s="253"/>
      <c r="PY24" s="253"/>
      <c r="PZ24" s="253"/>
      <c r="QA24" s="253"/>
      <c r="QB24" s="253"/>
      <c r="QC24" s="253"/>
      <c r="QD24" s="253"/>
      <c r="QE24" s="253"/>
      <c r="QF24" s="253"/>
      <c r="QG24" s="253"/>
      <c r="QH24" s="253"/>
      <c r="QI24" s="253"/>
      <c r="QJ24" s="253"/>
      <c r="QK24" s="253"/>
      <c r="QL24" s="253"/>
      <c r="QM24" s="253"/>
      <c r="QN24" s="253"/>
      <c r="QO24" s="253"/>
      <c r="QP24" s="253"/>
      <c r="QQ24" s="253"/>
      <c r="QR24" s="253"/>
      <c r="QS24" s="253"/>
      <c r="QT24" s="253"/>
      <c r="QU24" s="253"/>
      <c r="QV24" s="253"/>
      <c r="QW24" s="253"/>
      <c r="QX24" s="253"/>
      <c r="QY24" s="253"/>
      <c r="QZ24" s="253"/>
      <c r="RA24" s="253"/>
      <c r="RB24" s="253"/>
      <c r="RC24" s="253"/>
      <c r="RD24" s="253"/>
      <c r="RE24" s="253"/>
      <c r="RF24" s="253"/>
      <c r="RG24" s="253"/>
      <c r="RH24" s="253"/>
      <c r="RI24" s="253"/>
      <c r="RJ24" s="253"/>
      <c r="RK24" s="253"/>
      <c r="RL24" s="253"/>
      <c r="RM24" s="253"/>
      <c r="RN24" s="253"/>
      <c r="RO24" s="253"/>
      <c r="RP24" s="253"/>
      <c r="RQ24" s="253"/>
      <c r="RR24" s="253"/>
      <c r="RS24" s="253"/>
      <c r="RT24" s="253"/>
      <c r="RU24" s="253"/>
      <c r="RV24" s="253"/>
      <c r="RW24" s="253"/>
      <c r="RX24" s="253"/>
      <c r="RY24" s="253"/>
      <c r="RZ24" s="253"/>
      <c r="SA24" s="253"/>
      <c r="SB24" s="253"/>
      <c r="SC24" s="253"/>
      <c r="SD24" s="253"/>
      <c r="SE24" s="253"/>
      <c r="SF24" s="253"/>
      <c r="SG24" s="253"/>
      <c r="SH24" s="253"/>
      <c r="SI24" s="253"/>
      <c r="SJ24" s="253"/>
      <c r="SK24" s="253"/>
      <c r="SL24" s="253"/>
      <c r="SM24" s="253"/>
      <c r="SN24" s="253"/>
      <c r="SO24" s="253"/>
      <c r="SP24" s="253"/>
      <c r="SQ24" s="253"/>
      <c r="SR24" s="253"/>
      <c r="SS24" s="253"/>
      <c r="ST24" s="253"/>
      <c r="SU24" s="253"/>
      <c r="SV24" s="253"/>
      <c r="SW24" s="253"/>
      <c r="SX24" s="253"/>
      <c r="SY24" s="253"/>
      <c r="SZ24" s="253"/>
      <c r="TA24" s="253"/>
      <c r="TB24" s="253"/>
      <c r="TC24" s="253"/>
      <c r="TD24" s="253"/>
      <c r="TE24" s="253"/>
      <c r="TF24" s="253"/>
      <c r="TG24" s="253"/>
      <c r="TH24" s="253"/>
      <c r="TI24" s="253"/>
      <c r="TJ24" s="253"/>
      <c r="TK24" s="253"/>
      <c r="TL24" s="253"/>
      <c r="TM24" s="253"/>
      <c r="TN24" s="253"/>
      <c r="TO24" s="253"/>
      <c r="TP24" s="253"/>
      <c r="TQ24" s="253"/>
      <c r="TR24" s="253"/>
      <c r="TS24" s="253"/>
      <c r="TT24" s="253"/>
      <c r="TU24" s="253"/>
      <c r="TV24" s="253"/>
      <c r="TW24" s="253"/>
      <c r="TX24" s="253"/>
      <c r="TY24" s="253"/>
      <c r="TZ24" s="253"/>
      <c r="UA24" s="253"/>
      <c r="UB24" s="253"/>
      <c r="UC24" s="253"/>
      <c r="UD24" s="253"/>
      <c r="UE24" s="253"/>
      <c r="UF24" s="253"/>
      <c r="UG24" s="253"/>
      <c r="UH24" s="253"/>
      <c r="UI24" s="253"/>
      <c r="UJ24" s="253"/>
      <c r="UK24" s="253"/>
      <c r="UL24" s="253"/>
      <c r="UM24" s="253"/>
      <c r="UN24" s="253"/>
      <c r="UO24" s="253"/>
      <c r="UP24" s="253"/>
      <c r="UQ24" s="253"/>
      <c r="UR24" s="253"/>
      <c r="US24" s="253"/>
      <c r="UT24" s="253"/>
      <c r="UU24" s="253"/>
      <c r="UV24" s="253"/>
      <c r="UW24" s="253"/>
      <c r="UX24" s="253"/>
      <c r="UY24" s="253"/>
      <c r="UZ24" s="253"/>
      <c r="VA24" s="253"/>
      <c r="VB24" s="253"/>
      <c r="VC24" s="253"/>
      <c r="VD24" s="253"/>
      <c r="VE24" s="253"/>
      <c r="VF24" s="253"/>
      <c r="VG24" s="253"/>
      <c r="VH24" s="253"/>
      <c r="VI24" s="253"/>
      <c r="VJ24" s="253"/>
      <c r="VK24" s="253"/>
      <c r="VL24" s="253"/>
      <c r="VM24" s="253"/>
      <c r="VN24" s="253"/>
      <c r="VO24" s="253"/>
      <c r="VP24" s="253"/>
      <c r="VQ24" s="253"/>
      <c r="VR24" s="253"/>
      <c r="VS24" s="253"/>
      <c r="VT24" s="253"/>
      <c r="VU24" s="253"/>
      <c r="VV24" s="253"/>
      <c r="VW24" s="253"/>
      <c r="VX24" s="253"/>
      <c r="VY24" s="253"/>
      <c r="VZ24" s="253"/>
      <c r="WA24" s="253"/>
      <c r="WB24" s="253"/>
      <c r="WC24" s="253"/>
      <c r="WD24" s="253"/>
      <c r="WE24" s="253"/>
      <c r="WF24" s="253"/>
      <c r="WG24" s="253"/>
      <c r="WH24" s="253"/>
      <c r="WI24" s="253"/>
      <c r="WJ24" s="253"/>
      <c r="WK24" s="253"/>
      <c r="WL24" s="253"/>
      <c r="WM24" s="253"/>
      <c r="WN24" s="253"/>
      <c r="WO24" s="253"/>
      <c r="WP24" s="253"/>
      <c r="WQ24" s="253"/>
      <c r="WR24" s="253"/>
      <c r="WS24" s="253"/>
      <c r="WT24" s="253"/>
      <c r="WU24" s="253"/>
      <c r="WV24" s="253"/>
      <c r="WW24" s="253"/>
      <c r="WX24" s="253"/>
      <c r="WY24" s="253"/>
      <c r="WZ24" s="253"/>
      <c r="XA24" s="253"/>
      <c r="XB24" s="253"/>
      <c r="XC24" s="253"/>
      <c r="XD24" s="253"/>
      <c r="XE24" s="253"/>
      <c r="XF24" s="253"/>
      <c r="XG24" s="253"/>
      <c r="XH24" s="253"/>
      <c r="XI24" s="253"/>
      <c r="XJ24" s="253"/>
      <c r="XK24" s="253"/>
      <c r="XL24" s="253"/>
      <c r="XM24" s="253"/>
      <c r="XN24" s="253"/>
      <c r="XO24" s="253"/>
      <c r="XP24" s="253"/>
      <c r="XQ24" s="253"/>
      <c r="XR24" s="253"/>
      <c r="XS24" s="253"/>
      <c r="XT24" s="253"/>
      <c r="XU24" s="253"/>
      <c r="XV24" s="253"/>
      <c r="XW24" s="253"/>
      <c r="XX24" s="253"/>
      <c r="XY24" s="253"/>
      <c r="XZ24" s="253"/>
      <c r="YA24" s="253"/>
      <c r="YB24" s="253"/>
      <c r="YC24" s="253"/>
      <c r="YD24" s="253"/>
      <c r="YE24" s="253"/>
      <c r="YF24" s="253"/>
      <c r="YG24" s="253"/>
      <c r="YH24" s="253"/>
      <c r="YI24" s="253"/>
      <c r="YJ24" s="253"/>
      <c r="YK24" s="253"/>
      <c r="YL24" s="253"/>
      <c r="YM24" s="253"/>
      <c r="YN24" s="253"/>
      <c r="YO24" s="253"/>
      <c r="YP24" s="253"/>
      <c r="YQ24" s="253"/>
      <c r="YR24" s="253"/>
      <c r="YS24" s="253"/>
      <c r="YT24" s="253"/>
      <c r="YU24" s="253"/>
      <c r="YV24" s="253"/>
      <c r="YW24" s="253"/>
      <c r="YX24" s="253"/>
      <c r="YY24" s="253"/>
      <c r="YZ24" s="253"/>
      <c r="ZA24" s="253"/>
      <c r="ZB24" s="253"/>
      <c r="ZC24" s="253"/>
      <c r="ZD24" s="253"/>
      <c r="ZE24" s="253"/>
      <c r="ZF24" s="253"/>
      <c r="ZG24" s="253"/>
      <c r="ZH24" s="253"/>
      <c r="ZI24" s="253"/>
      <c r="ZJ24" s="253"/>
      <c r="ZK24" s="253"/>
      <c r="ZL24" s="253"/>
      <c r="ZM24" s="253"/>
      <c r="ZN24" s="253"/>
      <c r="ZO24" s="253"/>
      <c r="ZP24" s="253"/>
      <c r="ZQ24" s="253"/>
      <c r="ZR24" s="253"/>
      <c r="ZS24" s="253"/>
      <c r="ZT24" s="253"/>
      <c r="ZU24" s="253"/>
      <c r="ZV24" s="253"/>
      <c r="ZW24" s="253"/>
      <c r="ZX24" s="253"/>
      <c r="ZY24" s="253"/>
      <c r="ZZ24" s="253"/>
      <c r="AAA24" s="253"/>
      <c r="AAB24" s="253"/>
      <c r="AAC24" s="253"/>
      <c r="AAD24" s="253"/>
      <c r="AAE24" s="253"/>
      <c r="AAF24" s="253"/>
      <c r="AAG24" s="253"/>
      <c r="AAH24" s="253"/>
      <c r="AAI24" s="253"/>
      <c r="AAJ24" s="253"/>
      <c r="AAK24" s="253"/>
      <c r="AAL24" s="253"/>
      <c r="AAM24" s="253"/>
      <c r="AAN24" s="253"/>
      <c r="AAO24" s="253"/>
      <c r="AAP24" s="253"/>
      <c r="AAQ24" s="253"/>
      <c r="AAR24" s="253"/>
      <c r="AAS24" s="253"/>
      <c r="AAT24" s="253"/>
      <c r="AAU24" s="253"/>
      <c r="AAV24" s="253"/>
      <c r="AAW24" s="253"/>
      <c r="AAX24" s="253"/>
      <c r="AAY24" s="253"/>
      <c r="AAZ24" s="253"/>
      <c r="ABA24" s="253"/>
      <c r="ABB24" s="253"/>
      <c r="ABC24" s="253"/>
      <c r="ABD24" s="253"/>
      <c r="ABE24" s="253"/>
      <c r="ABF24" s="253"/>
      <c r="ABG24" s="253"/>
      <c r="ABH24" s="253"/>
      <c r="ABI24" s="253"/>
      <c r="ABJ24" s="253"/>
      <c r="ABK24" s="253"/>
      <c r="ABL24" s="253"/>
      <c r="ABM24" s="253"/>
      <c r="ABN24" s="253"/>
      <c r="ABO24" s="253"/>
      <c r="ABP24" s="253"/>
      <c r="ABQ24" s="253"/>
      <c r="ABR24" s="253"/>
      <c r="ABS24" s="253"/>
      <c r="ABT24" s="253"/>
      <c r="ABU24" s="253"/>
      <c r="ABV24" s="253"/>
      <c r="ABW24" s="253"/>
      <c r="ABX24" s="253"/>
      <c r="ABY24" s="253"/>
      <c r="ABZ24" s="253"/>
      <c r="ACA24" s="253"/>
      <c r="ACB24" s="253"/>
      <c r="ACC24" s="253"/>
      <c r="ACD24" s="253"/>
      <c r="ACE24" s="253"/>
      <c r="ACF24" s="253"/>
      <c r="ACG24" s="253"/>
      <c r="ACH24" s="253"/>
      <c r="ACI24" s="253"/>
      <c r="ACJ24" s="253"/>
      <c r="ACK24" s="253"/>
      <c r="ACL24" s="253"/>
      <c r="ACM24" s="253"/>
      <c r="ACN24" s="253"/>
      <c r="ACO24" s="253"/>
      <c r="ACP24" s="253"/>
      <c r="ACQ24" s="253"/>
      <c r="ACR24" s="253"/>
      <c r="ACS24" s="253"/>
      <c r="ACT24" s="253"/>
      <c r="ACU24" s="253"/>
      <c r="ACV24" s="253"/>
      <c r="ACW24" s="253"/>
      <c r="ACX24" s="253"/>
      <c r="ACY24" s="253"/>
      <c r="ACZ24" s="253"/>
      <c r="ADA24" s="253"/>
      <c r="ADB24" s="253"/>
      <c r="ADC24" s="253"/>
      <c r="ADD24" s="253"/>
      <c r="ADE24" s="253"/>
      <c r="ADF24" s="253"/>
      <c r="ADG24" s="253"/>
      <c r="ADH24" s="253"/>
      <c r="ADI24" s="253"/>
      <c r="ADJ24" s="253"/>
      <c r="ADK24" s="253"/>
      <c r="ADL24" s="253"/>
      <c r="ADM24" s="253"/>
      <c r="ADN24" s="253"/>
      <c r="ADO24" s="253"/>
      <c r="ADP24" s="253"/>
      <c r="ADQ24" s="253"/>
      <c r="ADR24" s="253"/>
      <c r="ADS24" s="253"/>
      <c r="ADT24" s="253"/>
      <c r="ADU24" s="253"/>
      <c r="ADV24" s="253"/>
      <c r="ADW24" s="253"/>
      <c r="ADX24" s="253"/>
      <c r="ADY24" s="253"/>
      <c r="ADZ24" s="253"/>
      <c r="AEA24" s="253"/>
      <c r="AEB24" s="253"/>
      <c r="AEC24" s="253"/>
      <c r="AED24" s="253"/>
      <c r="AEE24" s="253"/>
      <c r="AEF24" s="253"/>
      <c r="AEG24" s="253"/>
      <c r="AEH24" s="253"/>
      <c r="AEI24" s="253"/>
      <c r="AEJ24" s="253"/>
      <c r="AEK24" s="253"/>
      <c r="AEL24" s="253"/>
      <c r="AEM24" s="253"/>
      <c r="AEN24" s="253"/>
      <c r="AEO24" s="253"/>
      <c r="AEP24" s="253"/>
      <c r="AEQ24" s="253"/>
      <c r="AER24" s="253"/>
      <c r="AES24" s="253"/>
      <c r="AET24" s="253"/>
      <c r="AEU24" s="253"/>
      <c r="AEV24" s="253"/>
      <c r="AEW24" s="253"/>
      <c r="AEX24" s="253"/>
      <c r="AEY24" s="253"/>
      <c r="AEZ24" s="253"/>
      <c r="AFA24" s="253"/>
      <c r="AFB24" s="253"/>
      <c r="AFC24" s="253"/>
      <c r="AFD24" s="253"/>
      <c r="AFE24" s="253"/>
      <c r="AFF24" s="253"/>
      <c r="AFG24" s="253"/>
      <c r="AFH24" s="253"/>
      <c r="AFI24" s="253"/>
      <c r="AFJ24" s="253"/>
      <c r="AFK24" s="253"/>
      <c r="AFL24" s="253"/>
      <c r="AFM24" s="253"/>
      <c r="AFN24" s="253"/>
      <c r="AFO24" s="253"/>
      <c r="AFP24" s="253"/>
      <c r="AFQ24" s="253"/>
      <c r="AFR24" s="253"/>
      <c r="AFS24" s="253"/>
      <c r="AFT24" s="253"/>
      <c r="AFU24" s="253"/>
      <c r="AFV24" s="253"/>
      <c r="AFW24" s="253"/>
      <c r="AFX24" s="253"/>
      <c r="AFY24" s="253"/>
      <c r="AFZ24" s="253"/>
      <c r="AGA24" s="253"/>
      <c r="AGB24" s="253"/>
      <c r="AGC24" s="253"/>
      <c r="AGD24" s="253"/>
      <c r="AGE24" s="253"/>
      <c r="AGF24" s="253"/>
      <c r="AGG24" s="253"/>
      <c r="AGH24" s="253"/>
      <c r="AGI24" s="253"/>
      <c r="AGJ24" s="253"/>
      <c r="AGK24" s="253"/>
      <c r="AGL24" s="253"/>
      <c r="AGM24" s="253"/>
      <c r="AGN24" s="253"/>
      <c r="AGO24" s="253"/>
      <c r="AGP24" s="253"/>
      <c r="AGQ24" s="253"/>
      <c r="AGR24" s="253"/>
      <c r="AGS24" s="253"/>
      <c r="AGT24" s="253"/>
      <c r="AGU24" s="253"/>
      <c r="AGV24" s="253"/>
      <c r="AGW24" s="253"/>
      <c r="AGX24" s="253"/>
      <c r="AGY24" s="253"/>
      <c r="AGZ24" s="253"/>
      <c r="AHA24" s="253"/>
      <c r="AHB24" s="253"/>
      <c r="AHC24" s="253"/>
      <c r="AHD24" s="253"/>
      <c r="AHE24" s="253"/>
      <c r="AHF24" s="253"/>
      <c r="AHG24" s="253"/>
      <c r="AHH24" s="253"/>
      <c r="AHI24" s="253"/>
      <c r="AHJ24" s="253"/>
      <c r="AHK24" s="253"/>
      <c r="AHL24" s="253"/>
      <c r="AHM24" s="253"/>
      <c r="AHN24" s="253"/>
      <c r="AHO24" s="253"/>
      <c r="AHP24" s="253"/>
      <c r="AHQ24" s="253"/>
      <c r="AHR24" s="253"/>
      <c r="AHS24" s="253"/>
      <c r="AHT24" s="253"/>
      <c r="AHU24" s="253"/>
      <c r="AHV24" s="253"/>
      <c r="AHW24" s="253"/>
      <c r="AHX24" s="253"/>
      <c r="AHY24" s="253"/>
      <c r="AHZ24" s="253"/>
      <c r="AIA24" s="253"/>
      <c r="AIB24" s="253"/>
      <c r="AIC24" s="253"/>
      <c r="AID24" s="253"/>
      <c r="AIE24" s="253"/>
      <c r="AIF24" s="253"/>
      <c r="AIG24" s="253"/>
      <c r="AIH24" s="253"/>
      <c r="AII24" s="253"/>
      <c r="AIJ24" s="253"/>
      <c r="AIK24" s="253"/>
      <c r="AIL24" s="253"/>
      <c r="AIM24" s="253"/>
      <c r="AIN24" s="253"/>
      <c r="AIO24" s="253"/>
      <c r="AIP24" s="253"/>
      <c r="AIQ24" s="253"/>
      <c r="AIR24" s="253"/>
      <c r="AIS24" s="253"/>
      <c r="AIT24" s="253"/>
      <c r="AIU24" s="253"/>
      <c r="AIV24" s="253"/>
      <c r="AIW24" s="253"/>
      <c r="AIX24" s="253"/>
      <c r="AIY24" s="253"/>
      <c r="AIZ24" s="253"/>
      <c r="AJA24" s="253"/>
      <c r="AJB24" s="253"/>
      <c r="AJC24" s="253"/>
      <c r="AJD24" s="253"/>
      <c r="AJE24" s="253"/>
      <c r="AJF24" s="253"/>
      <c r="AJG24" s="253"/>
      <c r="AJH24" s="253"/>
      <c r="AJI24" s="253"/>
      <c r="AJJ24" s="253"/>
      <c r="AJK24" s="253"/>
      <c r="AJL24" s="253"/>
      <c r="AJM24" s="253"/>
      <c r="AJN24" s="253"/>
      <c r="AJO24" s="253"/>
      <c r="AJP24" s="253"/>
      <c r="AJQ24" s="253"/>
      <c r="AJR24" s="253"/>
      <c r="AJS24" s="253"/>
      <c r="AJT24" s="253"/>
      <c r="AJU24" s="253"/>
      <c r="AJV24" s="253"/>
      <c r="AJW24" s="253"/>
      <c r="AJX24" s="253"/>
      <c r="AJY24" s="253"/>
      <c r="AJZ24" s="253"/>
      <c r="AKA24" s="253"/>
      <c r="AKB24" s="253"/>
      <c r="AKC24" s="253"/>
      <c r="AKD24" s="253"/>
      <c r="AKE24" s="253"/>
      <c r="AKF24" s="253"/>
      <c r="AKG24" s="253"/>
      <c r="AKH24" s="253"/>
      <c r="AKI24" s="253"/>
      <c r="AKJ24" s="253"/>
      <c r="AKK24" s="253"/>
      <c r="AKL24" s="253"/>
      <c r="AKM24" s="253"/>
      <c r="AKN24" s="253"/>
      <c r="AKO24" s="253"/>
      <c r="AKP24" s="253"/>
      <c r="AKQ24" s="253"/>
      <c r="AKR24" s="253"/>
      <c r="AKS24" s="253"/>
      <c r="AKT24" s="253"/>
      <c r="AKU24" s="253"/>
      <c r="AKV24" s="253"/>
      <c r="AKW24" s="253"/>
      <c r="AKX24" s="253"/>
      <c r="AKY24" s="253"/>
      <c r="AKZ24" s="253"/>
      <c r="ALA24" s="253"/>
      <c r="ALB24" s="253"/>
      <c r="ALC24" s="253"/>
      <c r="ALD24" s="253"/>
      <c r="ALE24" s="253"/>
      <c r="ALF24" s="253"/>
      <c r="ALG24" s="253"/>
      <c r="ALH24" s="253"/>
      <c r="ALI24" s="253"/>
      <c r="ALJ24" s="253"/>
      <c r="ALK24" s="253"/>
      <c r="ALL24" s="253"/>
      <c r="ALM24" s="253"/>
      <c r="ALN24" s="253"/>
      <c r="ALO24" s="253"/>
      <c r="ALP24" s="253"/>
      <c r="ALQ24" s="253"/>
      <c r="ALR24" s="253"/>
      <c r="ALS24" s="253"/>
      <c r="ALT24" s="253"/>
      <c r="ALU24" s="253"/>
      <c r="ALV24" s="253"/>
      <c r="ALW24" s="253"/>
      <c r="ALX24" s="253"/>
      <c r="ALY24" s="253"/>
      <c r="ALZ24" s="253"/>
      <c r="AMA24" s="253"/>
      <c r="AMB24" s="253"/>
      <c r="AMC24" s="253"/>
      <c r="AMD24" s="253"/>
      <c r="AME24" s="253"/>
      <c r="AMF24" s="253"/>
      <c r="AMG24" s="253"/>
      <c r="AMH24" s="253"/>
      <c r="AMI24" s="253"/>
      <c r="AMJ24" s="253"/>
    </row>
    <row r="25" spans="1:1024" s="252" customFormat="1" ht="11.25">
      <c r="A25" s="269" t="s">
        <v>1986</v>
      </c>
      <c r="B25" s="271"/>
      <c r="C25" s="270"/>
      <c r="D25" s="270"/>
      <c r="F25" s="253"/>
      <c r="G25" s="253"/>
      <c r="H25" s="253"/>
      <c r="I25" s="253"/>
      <c r="J25" s="253"/>
      <c r="K25" s="253"/>
      <c r="L25" s="253"/>
      <c r="M25" s="253"/>
      <c r="N25" s="253"/>
      <c r="O25" s="253"/>
      <c r="P25" s="253"/>
      <c r="Q25" s="253"/>
      <c r="R25" s="253"/>
      <c r="S25" s="253"/>
      <c r="T25" s="253"/>
      <c r="U25" s="253"/>
      <c r="V25" s="253"/>
      <c r="W25" s="253"/>
      <c r="X25" s="253"/>
      <c r="Y25" s="253"/>
      <c r="Z25" s="253"/>
      <c r="AA25" s="253"/>
      <c r="AB25" s="253"/>
      <c r="AC25" s="253"/>
      <c r="AD25" s="253"/>
      <c r="AE25" s="253"/>
      <c r="AF25" s="253"/>
      <c r="AG25" s="253"/>
      <c r="AH25" s="253"/>
      <c r="AI25" s="253"/>
      <c r="AJ25" s="253"/>
      <c r="AK25" s="253"/>
      <c r="AL25" s="253"/>
      <c r="AM25" s="253"/>
      <c r="AN25" s="253"/>
      <c r="AO25" s="253"/>
      <c r="AP25" s="253"/>
      <c r="AQ25" s="253"/>
      <c r="AR25" s="253"/>
      <c r="AS25" s="253"/>
      <c r="AT25" s="253"/>
      <c r="AU25" s="253"/>
      <c r="AV25" s="253"/>
      <c r="AW25" s="253"/>
      <c r="AX25" s="253"/>
      <c r="AY25" s="253"/>
      <c r="AZ25" s="253"/>
      <c r="BA25" s="253"/>
      <c r="BB25" s="253"/>
      <c r="BC25" s="253"/>
      <c r="BD25" s="253"/>
      <c r="BE25" s="253"/>
      <c r="BF25" s="253"/>
      <c r="BG25" s="253"/>
      <c r="BH25" s="253"/>
      <c r="BI25" s="253"/>
      <c r="BJ25" s="253"/>
      <c r="BK25" s="253"/>
      <c r="BL25" s="253"/>
      <c r="BM25" s="253"/>
      <c r="BN25" s="253"/>
      <c r="BO25" s="253"/>
      <c r="BP25" s="253"/>
      <c r="BQ25" s="253"/>
      <c r="BR25" s="253"/>
      <c r="BS25" s="253"/>
      <c r="BT25" s="253"/>
      <c r="BU25" s="253"/>
      <c r="BV25" s="253"/>
      <c r="BW25" s="253"/>
      <c r="BX25" s="253"/>
      <c r="BY25" s="253"/>
      <c r="BZ25" s="253"/>
      <c r="CA25" s="253"/>
      <c r="CB25" s="253"/>
      <c r="CC25" s="253"/>
      <c r="CD25" s="253"/>
      <c r="CE25" s="253"/>
      <c r="CF25" s="253"/>
      <c r="CG25" s="253"/>
      <c r="CH25" s="253"/>
      <c r="CI25" s="253"/>
      <c r="CJ25" s="253"/>
      <c r="CK25" s="253"/>
      <c r="CL25" s="253"/>
      <c r="CM25" s="253"/>
      <c r="CN25" s="253"/>
      <c r="CO25" s="253"/>
      <c r="CP25" s="253"/>
      <c r="CQ25" s="253"/>
      <c r="CR25" s="253"/>
      <c r="CS25" s="253"/>
      <c r="CT25" s="253"/>
      <c r="CU25" s="253"/>
      <c r="CV25" s="253"/>
      <c r="CW25" s="253"/>
      <c r="CX25" s="253"/>
      <c r="CY25" s="253"/>
      <c r="CZ25" s="253"/>
      <c r="DA25" s="253"/>
      <c r="DB25" s="253"/>
      <c r="DC25" s="253"/>
      <c r="DD25" s="253"/>
      <c r="DE25" s="253"/>
      <c r="DF25" s="253"/>
      <c r="DG25" s="253"/>
      <c r="DH25" s="253"/>
      <c r="DI25" s="253"/>
      <c r="DJ25" s="253"/>
      <c r="DK25" s="253"/>
      <c r="DL25" s="253"/>
      <c r="DM25" s="253"/>
      <c r="DN25" s="253"/>
      <c r="DO25" s="253"/>
      <c r="DP25" s="253"/>
      <c r="DQ25" s="253"/>
      <c r="DR25" s="253"/>
      <c r="DS25" s="253"/>
      <c r="DT25" s="253"/>
      <c r="DU25" s="253"/>
      <c r="DV25" s="253"/>
      <c r="DW25" s="253"/>
      <c r="DX25" s="253"/>
      <c r="DY25" s="253"/>
      <c r="DZ25" s="253"/>
      <c r="EA25" s="253"/>
      <c r="EB25" s="253"/>
      <c r="EC25" s="253"/>
      <c r="ED25" s="253"/>
      <c r="EE25" s="253"/>
      <c r="EF25" s="253"/>
      <c r="EG25" s="253"/>
      <c r="EH25" s="253"/>
      <c r="EI25" s="253"/>
      <c r="EJ25" s="253"/>
      <c r="EK25" s="253"/>
      <c r="EL25" s="253"/>
      <c r="EM25" s="253"/>
      <c r="EN25" s="253"/>
      <c r="EO25" s="253"/>
      <c r="EP25" s="253"/>
      <c r="EQ25" s="253"/>
      <c r="ER25" s="253"/>
      <c r="ES25" s="253"/>
      <c r="ET25" s="253"/>
      <c r="EU25" s="253"/>
      <c r="EV25" s="253"/>
      <c r="EW25" s="253"/>
      <c r="EX25" s="253"/>
      <c r="EY25" s="253"/>
      <c r="EZ25" s="253"/>
      <c r="FA25" s="253"/>
      <c r="FB25" s="253"/>
      <c r="FC25" s="253"/>
      <c r="FD25" s="253"/>
      <c r="FE25" s="253"/>
      <c r="FF25" s="253"/>
      <c r="FG25" s="253"/>
      <c r="FH25" s="253"/>
      <c r="FI25" s="253"/>
      <c r="FJ25" s="253"/>
      <c r="FK25" s="253"/>
      <c r="FL25" s="253"/>
      <c r="FM25" s="253"/>
      <c r="FN25" s="253"/>
      <c r="FO25" s="253"/>
      <c r="FP25" s="253"/>
      <c r="FQ25" s="253"/>
      <c r="FR25" s="253"/>
      <c r="FS25" s="253"/>
      <c r="FT25" s="253"/>
      <c r="FU25" s="253"/>
      <c r="FV25" s="253"/>
      <c r="FW25" s="253"/>
      <c r="FX25" s="253"/>
      <c r="FY25" s="253"/>
      <c r="FZ25" s="253"/>
      <c r="GA25" s="253"/>
      <c r="GB25" s="253"/>
      <c r="GC25" s="253"/>
      <c r="GD25" s="253"/>
      <c r="GE25" s="253"/>
      <c r="GF25" s="253"/>
      <c r="GG25" s="253"/>
      <c r="GH25" s="253"/>
      <c r="GI25" s="253"/>
      <c r="GJ25" s="253"/>
      <c r="GK25" s="253"/>
      <c r="GL25" s="253"/>
      <c r="GM25" s="253"/>
      <c r="GN25" s="253"/>
      <c r="GO25" s="253"/>
      <c r="GP25" s="253"/>
      <c r="GQ25" s="253"/>
      <c r="GR25" s="253"/>
      <c r="GS25" s="253"/>
      <c r="GT25" s="253"/>
      <c r="GU25" s="253"/>
      <c r="GV25" s="253"/>
      <c r="GW25" s="253"/>
      <c r="GX25" s="253"/>
      <c r="GY25" s="253"/>
      <c r="GZ25" s="253"/>
      <c r="HA25" s="253"/>
      <c r="HB25" s="253"/>
      <c r="HC25" s="253"/>
      <c r="HD25" s="253"/>
      <c r="HE25" s="253"/>
      <c r="HF25" s="253"/>
      <c r="HG25" s="253"/>
      <c r="HH25" s="253"/>
      <c r="HI25" s="253"/>
      <c r="HJ25" s="253"/>
      <c r="HK25" s="253"/>
      <c r="HL25" s="253"/>
      <c r="HM25" s="253"/>
      <c r="HN25" s="253"/>
      <c r="HO25" s="253"/>
      <c r="HP25" s="253"/>
      <c r="HQ25" s="253"/>
      <c r="HR25" s="253"/>
      <c r="HS25" s="253"/>
      <c r="HT25" s="253"/>
      <c r="HU25" s="253"/>
      <c r="HV25" s="253"/>
      <c r="HW25" s="253"/>
      <c r="HX25" s="253"/>
      <c r="HY25" s="253"/>
      <c r="HZ25" s="253"/>
      <c r="IA25" s="253"/>
      <c r="IB25" s="253"/>
      <c r="IC25" s="253"/>
      <c r="ID25" s="253"/>
      <c r="IE25" s="253"/>
      <c r="IF25" s="253"/>
      <c r="IG25" s="253"/>
      <c r="IH25" s="253"/>
      <c r="II25" s="253"/>
      <c r="IJ25" s="253"/>
      <c r="IK25" s="253"/>
      <c r="IL25" s="253"/>
      <c r="IM25" s="253"/>
      <c r="IN25" s="253"/>
      <c r="IO25" s="253"/>
      <c r="IP25" s="253"/>
      <c r="IQ25" s="253"/>
      <c r="IR25" s="253"/>
      <c r="IS25" s="253"/>
      <c r="IT25" s="253"/>
      <c r="IU25" s="253"/>
      <c r="IV25" s="253"/>
      <c r="IW25" s="253"/>
      <c r="IX25" s="253"/>
      <c r="IY25" s="253"/>
      <c r="IZ25" s="253"/>
      <c r="JA25" s="253"/>
      <c r="JB25" s="253"/>
      <c r="JC25" s="253"/>
      <c r="JD25" s="253"/>
      <c r="JE25" s="253"/>
      <c r="JF25" s="253"/>
      <c r="JG25" s="253"/>
      <c r="JH25" s="253"/>
      <c r="JI25" s="253"/>
      <c r="JJ25" s="253"/>
      <c r="JK25" s="253"/>
      <c r="JL25" s="253"/>
      <c r="JM25" s="253"/>
      <c r="JN25" s="253"/>
      <c r="JO25" s="253"/>
      <c r="JP25" s="253"/>
      <c r="JQ25" s="253"/>
      <c r="JR25" s="253"/>
      <c r="JS25" s="253"/>
      <c r="JT25" s="253"/>
      <c r="JU25" s="253"/>
      <c r="JV25" s="253"/>
      <c r="JW25" s="253"/>
      <c r="JX25" s="253"/>
      <c r="JY25" s="253"/>
      <c r="JZ25" s="253"/>
      <c r="KA25" s="253"/>
      <c r="KB25" s="253"/>
      <c r="KC25" s="253"/>
      <c r="KD25" s="253"/>
      <c r="KE25" s="253"/>
      <c r="KF25" s="253"/>
      <c r="KG25" s="253"/>
      <c r="KH25" s="253"/>
      <c r="KI25" s="253"/>
      <c r="KJ25" s="253"/>
      <c r="KK25" s="253"/>
      <c r="KL25" s="253"/>
      <c r="KM25" s="253"/>
      <c r="KN25" s="253"/>
      <c r="KO25" s="253"/>
      <c r="KP25" s="253"/>
      <c r="KQ25" s="253"/>
      <c r="KR25" s="253"/>
      <c r="KS25" s="253"/>
      <c r="KT25" s="253"/>
      <c r="KU25" s="253"/>
      <c r="KV25" s="253"/>
      <c r="KW25" s="253"/>
      <c r="KX25" s="253"/>
      <c r="KY25" s="253"/>
      <c r="KZ25" s="253"/>
      <c r="LA25" s="253"/>
      <c r="LB25" s="253"/>
      <c r="LC25" s="253"/>
      <c r="LD25" s="253"/>
      <c r="LE25" s="253"/>
      <c r="LF25" s="253"/>
      <c r="LG25" s="253"/>
      <c r="LH25" s="253"/>
      <c r="LI25" s="253"/>
      <c r="LJ25" s="253"/>
      <c r="LK25" s="253"/>
      <c r="LL25" s="253"/>
      <c r="LM25" s="253"/>
      <c r="LN25" s="253"/>
      <c r="LO25" s="253"/>
      <c r="LP25" s="253"/>
      <c r="LQ25" s="253"/>
      <c r="LR25" s="253"/>
      <c r="LS25" s="253"/>
      <c r="LT25" s="253"/>
      <c r="LU25" s="253"/>
      <c r="LV25" s="253"/>
      <c r="LW25" s="253"/>
      <c r="LX25" s="253"/>
      <c r="LY25" s="253"/>
      <c r="LZ25" s="253"/>
      <c r="MA25" s="253"/>
      <c r="MB25" s="253"/>
      <c r="MC25" s="253"/>
      <c r="MD25" s="253"/>
      <c r="ME25" s="253"/>
      <c r="MF25" s="253"/>
      <c r="MG25" s="253"/>
      <c r="MH25" s="253"/>
      <c r="MI25" s="253"/>
      <c r="MJ25" s="253"/>
      <c r="MK25" s="253"/>
      <c r="ML25" s="253"/>
      <c r="MM25" s="253"/>
      <c r="MN25" s="253"/>
      <c r="MO25" s="253"/>
      <c r="MP25" s="253"/>
      <c r="MQ25" s="253"/>
      <c r="MR25" s="253"/>
      <c r="MS25" s="253"/>
      <c r="MT25" s="253"/>
      <c r="MU25" s="253"/>
      <c r="MV25" s="253"/>
      <c r="MW25" s="253"/>
      <c r="MX25" s="253"/>
      <c r="MY25" s="253"/>
      <c r="MZ25" s="253"/>
      <c r="NA25" s="253"/>
      <c r="NB25" s="253"/>
      <c r="NC25" s="253"/>
      <c r="ND25" s="253"/>
      <c r="NE25" s="253"/>
      <c r="NF25" s="253"/>
      <c r="NG25" s="253"/>
      <c r="NH25" s="253"/>
      <c r="NI25" s="253"/>
      <c r="NJ25" s="253"/>
      <c r="NK25" s="253"/>
      <c r="NL25" s="253"/>
      <c r="NM25" s="253"/>
      <c r="NN25" s="253"/>
      <c r="NO25" s="253"/>
      <c r="NP25" s="253"/>
      <c r="NQ25" s="253"/>
      <c r="NR25" s="253"/>
      <c r="NS25" s="253"/>
      <c r="NT25" s="253"/>
      <c r="NU25" s="253"/>
      <c r="NV25" s="253"/>
      <c r="NW25" s="253"/>
      <c r="NX25" s="253"/>
      <c r="NY25" s="253"/>
      <c r="NZ25" s="253"/>
      <c r="OA25" s="253"/>
      <c r="OB25" s="253"/>
      <c r="OC25" s="253"/>
      <c r="OD25" s="253"/>
      <c r="OE25" s="253"/>
      <c r="OF25" s="253"/>
      <c r="OG25" s="253"/>
      <c r="OH25" s="253"/>
      <c r="OI25" s="253"/>
      <c r="OJ25" s="253"/>
      <c r="OK25" s="253"/>
      <c r="OL25" s="253"/>
      <c r="OM25" s="253"/>
      <c r="ON25" s="253"/>
      <c r="OO25" s="253"/>
      <c r="OP25" s="253"/>
      <c r="OQ25" s="253"/>
      <c r="OR25" s="253"/>
      <c r="OS25" s="253"/>
      <c r="OT25" s="253"/>
      <c r="OU25" s="253"/>
      <c r="OV25" s="253"/>
      <c r="OW25" s="253"/>
      <c r="OX25" s="253"/>
      <c r="OY25" s="253"/>
      <c r="OZ25" s="253"/>
      <c r="PA25" s="253"/>
      <c r="PB25" s="253"/>
      <c r="PC25" s="253"/>
      <c r="PD25" s="253"/>
      <c r="PE25" s="253"/>
      <c r="PF25" s="253"/>
      <c r="PG25" s="253"/>
      <c r="PH25" s="253"/>
      <c r="PI25" s="253"/>
      <c r="PJ25" s="253"/>
      <c r="PK25" s="253"/>
      <c r="PL25" s="253"/>
      <c r="PM25" s="253"/>
      <c r="PN25" s="253"/>
      <c r="PO25" s="253"/>
      <c r="PP25" s="253"/>
      <c r="PQ25" s="253"/>
      <c r="PR25" s="253"/>
      <c r="PS25" s="253"/>
      <c r="PT25" s="253"/>
      <c r="PU25" s="253"/>
      <c r="PV25" s="253"/>
      <c r="PW25" s="253"/>
      <c r="PX25" s="253"/>
      <c r="PY25" s="253"/>
      <c r="PZ25" s="253"/>
      <c r="QA25" s="253"/>
      <c r="QB25" s="253"/>
      <c r="QC25" s="253"/>
      <c r="QD25" s="253"/>
      <c r="QE25" s="253"/>
      <c r="QF25" s="253"/>
      <c r="QG25" s="253"/>
      <c r="QH25" s="253"/>
      <c r="QI25" s="253"/>
      <c r="QJ25" s="253"/>
      <c r="QK25" s="253"/>
      <c r="QL25" s="253"/>
      <c r="QM25" s="253"/>
      <c r="QN25" s="253"/>
      <c r="QO25" s="253"/>
      <c r="QP25" s="253"/>
      <c r="QQ25" s="253"/>
      <c r="QR25" s="253"/>
      <c r="QS25" s="253"/>
      <c r="QT25" s="253"/>
      <c r="QU25" s="253"/>
      <c r="QV25" s="253"/>
      <c r="QW25" s="253"/>
      <c r="QX25" s="253"/>
      <c r="QY25" s="253"/>
      <c r="QZ25" s="253"/>
      <c r="RA25" s="253"/>
      <c r="RB25" s="253"/>
      <c r="RC25" s="253"/>
      <c r="RD25" s="253"/>
      <c r="RE25" s="253"/>
      <c r="RF25" s="253"/>
      <c r="RG25" s="253"/>
      <c r="RH25" s="253"/>
      <c r="RI25" s="253"/>
      <c r="RJ25" s="253"/>
      <c r="RK25" s="253"/>
      <c r="RL25" s="253"/>
      <c r="RM25" s="253"/>
      <c r="RN25" s="253"/>
      <c r="RO25" s="253"/>
      <c r="RP25" s="253"/>
      <c r="RQ25" s="253"/>
      <c r="RR25" s="253"/>
      <c r="RS25" s="253"/>
      <c r="RT25" s="253"/>
      <c r="RU25" s="253"/>
      <c r="RV25" s="253"/>
      <c r="RW25" s="253"/>
      <c r="RX25" s="253"/>
      <c r="RY25" s="253"/>
      <c r="RZ25" s="253"/>
      <c r="SA25" s="253"/>
      <c r="SB25" s="253"/>
      <c r="SC25" s="253"/>
      <c r="SD25" s="253"/>
      <c r="SE25" s="253"/>
      <c r="SF25" s="253"/>
      <c r="SG25" s="253"/>
      <c r="SH25" s="253"/>
      <c r="SI25" s="253"/>
      <c r="SJ25" s="253"/>
      <c r="SK25" s="253"/>
      <c r="SL25" s="253"/>
      <c r="SM25" s="253"/>
      <c r="SN25" s="253"/>
      <c r="SO25" s="253"/>
      <c r="SP25" s="253"/>
      <c r="SQ25" s="253"/>
      <c r="SR25" s="253"/>
      <c r="SS25" s="253"/>
      <c r="ST25" s="253"/>
      <c r="SU25" s="253"/>
      <c r="SV25" s="253"/>
      <c r="SW25" s="253"/>
      <c r="SX25" s="253"/>
      <c r="SY25" s="253"/>
      <c r="SZ25" s="253"/>
      <c r="TA25" s="253"/>
      <c r="TB25" s="253"/>
      <c r="TC25" s="253"/>
      <c r="TD25" s="253"/>
      <c r="TE25" s="253"/>
      <c r="TF25" s="253"/>
      <c r="TG25" s="253"/>
      <c r="TH25" s="253"/>
      <c r="TI25" s="253"/>
      <c r="TJ25" s="253"/>
      <c r="TK25" s="253"/>
      <c r="TL25" s="253"/>
      <c r="TM25" s="253"/>
      <c r="TN25" s="253"/>
      <c r="TO25" s="253"/>
      <c r="TP25" s="253"/>
      <c r="TQ25" s="253"/>
      <c r="TR25" s="253"/>
      <c r="TS25" s="253"/>
      <c r="TT25" s="253"/>
      <c r="TU25" s="253"/>
      <c r="TV25" s="253"/>
      <c r="TW25" s="253"/>
      <c r="TX25" s="253"/>
      <c r="TY25" s="253"/>
      <c r="TZ25" s="253"/>
      <c r="UA25" s="253"/>
      <c r="UB25" s="253"/>
      <c r="UC25" s="253"/>
      <c r="UD25" s="253"/>
      <c r="UE25" s="253"/>
      <c r="UF25" s="253"/>
      <c r="UG25" s="253"/>
      <c r="UH25" s="253"/>
      <c r="UI25" s="253"/>
      <c r="UJ25" s="253"/>
      <c r="UK25" s="253"/>
      <c r="UL25" s="253"/>
      <c r="UM25" s="253"/>
      <c r="UN25" s="253"/>
      <c r="UO25" s="253"/>
      <c r="UP25" s="253"/>
      <c r="UQ25" s="253"/>
      <c r="UR25" s="253"/>
      <c r="US25" s="253"/>
      <c r="UT25" s="253"/>
      <c r="UU25" s="253"/>
      <c r="UV25" s="253"/>
      <c r="UW25" s="253"/>
      <c r="UX25" s="253"/>
      <c r="UY25" s="253"/>
      <c r="UZ25" s="253"/>
      <c r="VA25" s="253"/>
      <c r="VB25" s="253"/>
      <c r="VC25" s="253"/>
      <c r="VD25" s="253"/>
      <c r="VE25" s="253"/>
      <c r="VF25" s="253"/>
      <c r="VG25" s="253"/>
      <c r="VH25" s="253"/>
      <c r="VI25" s="253"/>
      <c r="VJ25" s="253"/>
      <c r="VK25" s="253"/>
      <c r="VL25" s="253"/>
      <c r="VM25" s="253"/>
      <c r="VN25" s="253"/>
      <c r="VO25" s="253"/>
      <c r="VP25" s="253"/>
      <c r="VQ25" s="253"/>
      <c r="VR25" s="253"/>
      <c r="VS25" s="253"/>
      <c r="VT25" s="253"/>
      <c r="VU25" s="253"/>
      <c r="VV25" s="253"/>
      <c r="VW25" s="253"/>
      <c r="VX25" s="253"/>
      <c r="VY25" s="253"/>
      <c r="VZ25" s="253"/>
      <c r="WA25" s="253"/>
      <c r="WB25" s="253"/>
      <c r="WC25" s="253"/>
      <c r="WD25" s="253"/>
      <c r="WE25" s="253"/>
      <c r="WF25" s="253"/>
      <c r="WG25" s="253"/>
      <c r="WH25" s="253"/>
      <c r="WI25" s="253"/>
      <c r="WJ25" s="253"/>
      <c r="WK25" s="253"/>
      <c r="WL25" s="253"/>
      <c r="WM25" s="253"/>
      <c r="WN25" s="253"/>
      <c r="WO25" s="253"/>
      <c r="WP25" s="253"/>
      <c r="WQ25" s="253"/>
      <c r="WR25" s="253"/>
      <c r="WS25" s="253"/>
      <c r="WT25" s="253"/>
      <c r="WU25" s="253"/>
      <c r="WV25" s="253"/>
      <c r="WW25" s="253"/>
      <c r="WX25" s="253"/>
      <c r="WY25" s="253"/>
      <c r="WZ25" s="253"/>
      <c r="XA25" s="253"/>
      <c r="XB25" s="253"/>
      <c r="XC25" s="253"/>
      <c r="XD25" s="253"/>
      <c r="XE25" s="253"/>
      <c r="XF25" s="253"/>
      <c r="XG25" s="253"/>
      <c r="XH25" s="253"/>
      <c r="XI25" s="253"/>
      <c r="XJ25" s="253"/>
      <c r="XK25" s="253"/>
      <c r="XL25" s="253"/>
      <c r="XM25" s="253"/>
      <c r="XN25" s="253"/>
      <c r="XO25" s="253"/>
      <c r="XP25" s="253"/>
      <c r="XQ25" s="253"/>
      <c r="XR25" s="253"/>
      <c r="XS25" s="253"/>
      <c r="XT25" s="253"/>
      <c r="XU25" s="253"/>
      <c r="XV25" s="253"/>
      <c r="XW25" s="253"/>
      <c r="XX25" s="253"/>
      <c r="XY25" s="253"/>
      <c r="XZ25" s="253"/>
      <c r="YA25" s="253"/>
      <c r="YB25" s="253"/>
      <c r="YC25" s="253"/>
      <c r="YD25" s="253"/>
      <c r="YE25" s="253"/>
      <c r="YF25" s="253"/>
      <c r="YG25" s="253"/>
      <c r="YH25" s="253"/>
      <c r="YI25" s="253"/>
      <c r="YJ25" s="253"/>
      <c r="YK25" s="253"/>
      <c r="YL25" s="253"/>
      <c r="YM25" s="253"/>
      <c r="YN25" s="253"/>
      <c r="YO25" s="253"/>
      <c r="YP25" s="253"/>
      <c r="YQ25" s="253"/>
      <c r="YR25" s="253"/>
      <c r="YS25" s="253"/>
      <c r="YT25" s="253"/>
      <c r="YU25" s="253"/>
      <c r="YV25" s="253"/>
      <c r="YW25" s="253"/>
      <c r="YX25" s="253"/>
      <c r="YY25" s="253"/>
      <c r="YZ25" s="253"/>
      <c r="ZA25" s="253"/>
      <c r="ZB25" s="253"/>
      <c r="ZC25" s="253"/>
      <c r="ZD25" s="253"/>
      <c r="ZE25" s="253"/>
      <c r="ZF25" s="253"/>
      <c r="ZG25" s="253"/>
      <c r="ZH25" s="253"/>
      <c r="ZI25" s="253"/>
      <c r="ZJ25" s="253"/>
      <c r="ZK25" s="253"/>
      <c r="ZL25" s="253"/>
      <c r="ZM25" s="253"/>
      <c r="ZN25" s="253"/>
      <c r="ZO25" s="253"/>
      <c r="ZP25" s="253"/>
      <c r="ZQ25" s="253"/>
      <c r="ZR25" s="253"/>
      <c r="ZS25" s="253"/>
      <c r="ZT25" s="253"/>
      <c r="ZU25" s="253"/>
      <c r="ZV25" s="253"/>
      <c r="ZW25" s="253"/>
      <c r="ZX25" s="253"/>
      <c r="ZY25" s="253"/>
      <c r="ZZ25" s="253"/>
      <c r="AAA25" s="253"/>
      <c r="AAB25" s="253"/>
      <c r="AAC25" s="253"/>
      <c r="AAD25" s="253"/>
      <c r="AAE25" s="253"/>
      <c r="AAF25" s="253"/>
      <c r="AAG25" s="253"/>
      <c r="AAH25" s="253"/>
      <c r="AAI25" s="253"/>
      <c r="AAJ25" s="253"/>
      <c r="AAK25" s="253"/>
      <c r="AAL25" s="253"/>
      <c r="AAM25" s="253"/>
      <c r="AAN25" s="253"/>
      <c r="AAO25" s="253"/>
      <c r="AAP25" s="253"/>
      <c r="AAQ25" s="253"/>
      <c r="AAR25" s="253"/>
      <c r="AAS25" s="253"/>
      <c r="AAT25" s="253"/>
      <c r="AAU25" s="253"/>
      <c r="AAV25" s="253"/>
      <c r="AAW25" s="253"/>
      <c r="AAX25" s="253"/>
      <c r="AAY25" s="253"/>
      <c r="AAZ25" s="253"/>
      <c r="ABA25" s="253"/>
      <c r="ABB25" s="253"/>
      <c r="ABC25" s="253"/>
      <c r="ABD25" s="253"/>
      <c r="ABE25" s="253"/>
      <c r="ABF25" s="253"/>
      <c r="ABG25" s="253"/>
      <c r="ABH25" s="253"/>
      <c r="ABI25" s="253"/>
      <c r="ABJ25" s="253"/>
      <c r="ABK25" s="253"/>
      <c r="ABL25" s="253"/>
      <c r="ABM25" s="253"/>
      <c r="ABN25" s="253"/>
      <c r="ABO25" s="253"/>
      <c r="ABP25" s="253"/>
      <c r="ABQ25" s="253"/>
      <c r="ABR25" s="253"/>
      <c r="ABS25" s="253"/>
      <c r="ABT25" s="253"/>
      <c r="ABU25" s="253"/>
      <c r="ABV25" s="253"/>
      <c r="ABW25" s="253"/>
      <c r="ABX25" s="253"/>
      <c r="ABY25" s="253"/>
      <c r="ABZ25" s="253"/>
      <c r="ACA25" s="253"/>
      <c r="ACB25" s="253"/>
      <c r="ACC25" s="253"/>
      <c r="ACD25" s="253"/>
      <c r="ACE25" s="253"/>
      <c r="ACF25" s="253"/>
      <c r="ACG25" s="253"/>
      <c r="ACH25" s="253"/>
      <c r="ACI25" s="253"/>
      <c r="ACJ25" s="253"/>
      <c r="ACK25" s="253"/>
      <c r="ACL25" s="253"/>
      <c r="ACM25" s="253"/>
      <c r="ACN25" s="253"/>
      <c r="ACO25" s="253"/>
      <c r="ACP25" s="253"/>
      <c r="ACQ25" s="253"/>
      <c r="ACR25" s="253"/>
      <c r="ACS25" s="253"/>
      <c r="ACT25" s="253"/>
      <c r="ACU25" s="253"/>
      <c r="ACV25" s="253"/>
      <c r="ACW25" s="253"/>
      <c r="ACX25" s="253"/>
      <c r="ACY25" s="253"/>
      <c r="ACZ25" s="253"/>
      <c r="ADA25" s="253"/>
      <c r="ADB25" s="253"/>
      <c r="ADC25" s="253"/>
      <c r="ADD25" s="253"/>
      <c r="ADE25" s="253"/>
      <c r="ADF25" s="253"/>
      <c r="ADG25" s="253"/>
      <c r="ADH25" s="253"/>
      <c r="ADI25" s="253"/>
      <c r="ADJ25" s="253"/>
      <c r="ADK25" s="253"/>
      <c r="ADL25" s="253"/>
      <c r="ADM25" s="253"/>
      <c r="ADN25" s="253"/>
      <c r="ADO25" s="253"/>
      <c r="ADP25" s="253"/>
      <c r="ADQ25" s="253"/>
      <c r="ADR25" s="253"/>
      <c r="ADS25" s="253"/>
      <c r="ADT25" s="253"/>
      <c r="ADU25" s="253"/>
      <c r="ADV25" s="253"/>
      <c r="ADW25" s="253"/>
      <c r="ADX25" s="253"/>
      <c r="ADY25" s="253"/>
      <c r="ADZ25" s="253"/>
      <c r="AEA25" s="253"/>
      <c r="AEB25" s="253"/>
      <c r="AEC25" s="253"/>
      <c r="AED25" s="253"/>
      <c r="AEE25" s="253"/>
      <c r="AEF25" s="253"/>
      <c r="AEG25" s="253"/>
      <c r="AEH25" s="253"/>
      <c r="AEI25" s="253"/>
      <c r="AEJ25" s="253"/>
      <c r="AEK25" s="253"/>
      <c r="AEL25" s="253"/>
      <c r="AEM25" s="253"/>
      <c r="AEN25" s="253"/>
      <c r="AEO25" s="253"/>
      <c r="AEP25" s="253"/>
      <c r="AEQ25" s="253"/>
      <c r="AER25" s="253"/>
      <c r="AES25" s="253"/>
      <c r="AET25" s="253"/>
      <c r="AEU25" s="253"/>
      <c r="AEV25" s="253"/>
      <c r="AEW25" s="253"/>
      <c r="AEX25" s="253"/>
      <c r="AEY25" s="253"/>
      <c r="AEZ25" s="253"/>
      <c r="AFA25" s="253"/>
      <c r="AFB25" s="253"/>
      <c r="AFC25" s="253"/>
      <c r="AFD25" s="253"/>
      <c r="AFE25" s="253"/>
      <c r="AFF25" s="253"/>
      <c r="AFG25" s="253"/>
      <c r="AFH25" s="253"/>
      <c r="AFI25" s="253"/>
      <c r="AFJ25" s="253"/>
      <c r="AFK25" s="253"/>
      <c r="AFL25" s="253"/>
      <c r="AFM25" s="253"/>
      <c r="AFN25" s="253"/>
      <c r="AFO25" s="253"/>
      <c r="AFP25" s="253"/>
      <c r="AFQ25" s="253"/>
      <c r="AFR25" s="253"/>
      <c r="AFS25" s="253"/>
      <c r="AFT25" s="253"/>
      <c r="AFU25" s="253"/>
      <c r="AFV25" s="253"/>
      <c r="AFW25" s="253"/>
      <c r="AFX25" s="253"/>
      <c r="AFY25" s="253"/>
      <c r="AFZ25" s="253"/>
      <c r="AGA25" s="253"/>
      <c r="AGB25" s="253"/>
      <c r="AGC25" s="253"/>
      <c r="AGD25" s="253"/>
      <c r="AGE25" s="253"/>
      <c r="AGF25" s="253"/>
      <c r="AGG25" s="253"/>
      <c r="AGH25" s="253"/>
      <c r="AGI25" s="253"/>
      <c r="AGJ25" s="253"/>
      <c r="AGK25" s="253"/>
      <c r="AGL25" s="253"/>
      <c r="AGM25" s="253"/>
      <c r="AGN25" s="253"/>
      <c r="AGO25" s="253"/>
      <c r="AGP25" s="253"/>
      <c r="AGQ25" s="253"/>
      <c r="AGR25" s="253"/>
      <c r="AGS25" s="253"/>
      <c r="AGT25" s="253"/>
      <c r="AGU25" s="253"/>
      <c r="AGV25" s="253"/>
      <c r="AGW25" s="253"/>
      <c r="AGX25" s="253"/>
      <c r="AGY25" s="253"/>
      <c r="AGZ25" s="253"/>
      <c r="AHA25" s="253"/>
      <c r="AHB25" s="253"/>
      <c r="AHC25" s="253"/>
      <c r="AHD25" s="253"/>
      <c r="AHE25" s="253"/>
      <c r="AHF25" s="253"/>
      <c r="AHG25" s="253"/>
      <c r="AHH25" s="253"/>
      <c r="AHI25" s="253"/>
      <c r="AHJ25" s="253"/>
      <c r="AHK25" s="253"/>
      <c r="AHL25" s="253"/>
      <c r="AHM25" s="253"/>
      <c r="AHN25" s="253"/>
      <c r="AHO25" s="253"/>
      <c r="AHP25" s="253"/>
      <c r="AHQ25" s="253"/>
      <c r="AHR25" s="253"/>
      <c r="AHS25" s="253"/>
      <c r="AHT25" s="253"/>
      <c r="AHU25" s="253"/>
      <c r="AHV25" s="253"/>
      <c r="AHW25" s="253"/>
      <c r="AHX25" s="253"/>
      <c r="AHY25" s="253"/>
      <c r="AHZ25" s="253"/>
      <c r="AIA25" s="253"/>
      <c r="AIB25" s="253"/>
      <c r="AIC25" s="253"/>
      <c r="AID25" s="253"/>
      <c r="AIE25" s="253"/>
      <c r="AIF25" s="253"/>
      <c r="AIG25" s="253"/>
      <c r="AIH25" s="253"/>
      <c r="AII25" s="253"/>
      <c r="AIJ25" s="253"/>
      <c r="AIK25" s="253"/>
      <c r="AIL25" s="253"/>
      <c r="AIM25" s="253"/>
      <c r="AIN25" s="253"/>
      <c r="AIO25" s="253"/>
      <c r="AIP25" s="253"/>
      <c r="AIQ25" s="253"/>
      <c r="AIR25" s="253"/>
      <c r="AIS25" s="253"/>
      <c r="AIT25" s="253"/>
      <c r="AIU25" s="253"/>
      <c r="AIV25" s="253"/>
      <c r="AIW25" s="253"/>
      <c r="AIX25" s="253"/>
      <c r="AIY25" s="253"/>
      <c r="AIZ25" s="253"/>
      <c r="AJA25" s="253"/>
      <c r="AJB25" s="253"/>
      <c r="AJC25" s="253"/>
      <c r="AJD25" s="253"/>
      <c r="AJE25" s="253"/>
      <c r="AJF25" s="253"/>
      <c r="AJG25" s="253"/>
      <c r="AJH25" s="253"/>
      <c r="AJI25" s="253"/>
      <c r="AJJ25" s="253"/>
      <c r="AJK25" s="253"/>
      <c r="AJL25" s="253"/>
      <c r="AJM25" s="253"/>
      <c r="AJN25" s="253"/>
      <c r="AJO25" s="253"/>
      <c r="AJP25" s="253"/>
      <c r="AJQ25" s="253"/>
      <c r="AJR25" s="253"/>
      <c r="AJS25" s="253"/>
      <c r="AJT25" s="253"/>
      <c r="AJU25" s="253"/>
      <c r="AJV25" s="253"/>
      <c r="AJW25" s="253"/>
      <c r="AJX25" s="253"/>
      <c r="AJY25" s="253"/>
      <c r="AJZ25" s="253"/>
      <c r="AKA25" s="253"/>
      <c r="AKB25" s="253"/>
      <c r="AKC25" s="253"/>
      <c r="AKD25" s="253"/>
      <c r="AKE25" s="253"/>
      <c r="AKF25" s="253"/>
      <c r="AKG25" s="253"/>
      <c r="AKH25" s="253"/>
      <c r="AKI25" s="253"/>
      <c r="AKJ25" s="253"/>
      <c r="AKK25" s="253"/>
      <c r="AKL25" s="253"/>
      <c r="AKM25" s="253"/>
      <c r="AKN25" s="253"/>
      <c r="AKO25" s="253"/>
      <c r="AKP25" s="253"/>
      <c r="AKQ25" s="253"/>
      <c r="AKR25" s="253"/>
      <c r="AKS25" s="253"/>
      <c r="AKT25" s="253"/>
      <c r="AKU25" s="253"/>
      <c r="AKV25" s="253"/>
      <c r="AKW25" s="253"/>
      <c r="AKX25" s="253"/>
      <c r="AKY25" s="253"/>
      <c r="AKZ25" s="253"/>
      <c r="ALA25" s="253"/>
      <c r="ALB25" s="253"/>
      <c r="ALC25" s="253"/>
      <c r="ALD25" s="253"/>
      <c r="ALE25" s="253"/>
      <c r="ALF25" s="253"/>
      <c r="ALG25" s="253"/>
      <c r="ALH25" s="253"/>
      <c r="ALI25" s="253"/>
      <c r="ALJ25" s="253"/>
      <c r="ALK25" s="253"/>
      <c r="ALL25" s="253"/>
      <c r="ALM25" s="253"/>
      <c r="ALN25" s="253"/>
      <c r="ALO25" s="253"/>
      <c r="ALP25" s="253"/>
      <c r="ALQ25" s="253"/>
      <c r="ALR25" s="253"/>
      <c r="ALS25" s="253"/>
      <c r="ALT25" s="253"/>
      <c r="ALU25" s="253"/>
      <c r="ALV25" s="253"/>
      <c r="ALW25" s="253"/>
      <c r="ALX25" s="253"/>
      <c r="ALY25" s="253"/>
      <c r="ALZ25" s="253"/>
      <c r="AMA25" s="253"/>
      <c r="AMB25" s="253"/>
      <c r="AMC25" s="253"/>
      <c r="AMD25" s="253"/>
      <c r="AME25" s="253"/>
      <c r="AMF25" s="253"/>
      <c r="AMG25" s="253"/>
      <c r="AMH25" s="253"/>
      <c r="AMI25" s="253"/>
      <c r="AMJ25" s="253"/>
    </row>
    <row r="26" spans="1:1024" s="252" customFormat="1" ht="11.25">
      <c r="A26" s="269" t="s">
        <v>1970</v>
      </c>
      <c r="B26" s="273">
        <f>B20-SUM(B21:B25)</f>
        <v>0</v>
      </c>
      <c r="C26" s="273">
        <f>C20-SUM(C21:C25)</f>
        <v>0</v>
      </c>
      <c r="D26" s="273">
        <f>D20-SUM(D21:D25)</f>
        <v>0</v>
      </c>
      <c r="F26" s="253"/>
      <c r="G26" s="253"/>
      <c r="H26" s="253"/>
      <c r="I26" s="253"/>
      <c r="J26" s="253"/>
      <c r="K26" s="253"/>
      <c r="L26" s="253"/>
      <c r="M26" s="253"/>
      <c r="N26" s="253"/>
      <c r="O26" s="253"/>
      <c r="P26" s="253"/>
      <c r="Q26" s="253"/>
      <c r="R26" s="253"/>
      <c r="S26" s="253"/>
      <c r="T26" s="253"/>
      <c r="U26" s="253"/>
      <c r="V26" s="253"/>
      <c r="W26" s="253"/>
      <c r="X26" s="253"/>
      <c r="Y26" s="253"/>
      <c r="Z26" s="253"/>
      <c r="AA26" s="253"/>
      <c r="AB26" s="253"/>
      <c r="AC26" s="253"/>
      <c r="AD26" s="253"/>
      <c r="AE26" s="253"/>
      <c r="AF26" s="253"/>
      <c r="AG26" s="253"/>
      <c r="AH26" s="253"/>
      <c r="AI26" s="253"/>
      <c r="AJ26" s="253"/>
      <c r="AK26" s="253"/>
      <c r="AL26" s="253"/>
      <c r="AM26" s="253"/>
      <c r="AN26" s="253"/>
      <c r="AO26" s="253"/>
      <c r="AP26" s="253"/>
      <c r="AQ26" s="253"/>
      <c r="AR26" s="253"/>
      <c r="AS26" s="253"/>
      <c r="AT26" s="253"/>
      <c r="AU26" s="253"/>
      <c r="AV26" s="253"/>
      <c r="AW26" s="253"/>
      <c r="AX26" s="253"/>
      <c r="AY26" s="253"/>
      <c r="AZ26" s="253"/>
      <c r="BA26" s="253"/>
      <c r="BB26" s="253"/>
      <c r="BC26" s="253"/>
      <c r="BD26" s="253"/>
      <c r="BE26" s="253"/>
      <c r="BF26" s="253"/>
      <c r="BG26" s="253"/>
      <c r="BH26" s="253"/>
      <c r="BI26" s="253"/>
      <c r="BJ26" s="253"/>
      <c r="BK26" s="253"/>
      <c r="BL26" s="253"/>
      <c r="BM26" s="253"/>
      <c r="BN26" s="253"/>
      <c r="BO26" s="253"/>
      <c r="BP26" s="253"/>
      <c r="BQ26" s="253"/>
      <c r="BR26" s="253"/>
      <c r="BS26" s="253"/>
      <c r="BT26" s="253"/>
      <c r="BU26" s="253"/>
      <c r="BV26" s="253"/>
      <c r="BW26" s="253"/>
      <c r="BX26" s="253"/>
      <c r="BY26" s="253"/>
      <c r="BZ26" s="253"/>
      <c r="CA26" s="253"/>
      <c r="CB26" s="253"/>
      <c r="CC26" s="253"/>
      <c r="CD26" s="253"/>
      <c r="CE26" s="253"/>
      <c r="CF26" s="253"/>
      <c r="CG26" s="253"/>
      <c r="CH26" s="253"/>
      <c r="CI26" s="253"/>
      <c r="CJ26" s="253"/>
      <c r="CK26" s="253"/>
      <c r="CL26" s="253"/>
      <c r="CM26" s="253"/>
      <c r="CN26" s="253"/>
      <c r="CO26" s="253"/>
      <c r="CP26" s="253"/>
      <c r="CQ26" s="253"/>
      <c r="CR26" s="253"/>
      <c r="CS26" s="253"/>
      <c r="CT26" s="253"/>
      <c r="CU26" s="253"/>
      <c r="CV26" s="253"/>
      <c r="CW26" s="253"/>
      <c r="CX26" s="253"/>
      <c r="CY26" s="253"/>
      <c r="CZ26" s="253"/>
      <c r="DA26" s="253"/>
      <c r="DB26" s="253"/>
      <c r="DC26" s="253"/>
      <c r="DD26" s="253"/>
      <c r="DE26" s="253"/>
      <c r="DF26" s="253"/>
      <c r="DG26" s="253"/>
      <c r="DH26" s="253"/>
      <c r="DI26" s="253"/>
      <c r="DJ26" s="253"/>
      <c r="DK26" s="253"/>
      <c r="DL26" s="253"/>
      <c r="DM26" s="253"/>
      <c r="DN26" s="253"/>
      <c r="DO26" s="253"/>
      <c r="DP26" s="253"/>
      <c r="DQ26" s="253"/>
      <c r="DR26" s="253"/>
      <c r="DS26" s="253"/>
      <c r="DT26" s="253"/>
      <c r="DU26" s="253"/>
      <c r="DV26" s="253"/>
      <c r="DW26" s="253"/>
      <c r="DX26" s="253"/>
      <c r="DY26" s="253"/>
      <c r="DZ26" s="253"/>
      <c r="EA26" s="253"/>
      <c r="EB26" s="253"/>
      <c r="EC26" s="253"/>
      <c r="ED26" s="253"/>
      <c r="EE26" s="253"/>
      <c r="EF26" s="253"/>
      <c r="EG26" s="253"/>
      <c r="EH26" s="253"/>
      <c r="EI26" s="253"/>
      <c r="EJ26" s="253"/>
      <c r="EK26" s="253"/>
      <c r="EL26" s="253"/>
      <c r="EM26" s="253"/>
      <c r="EN26" s="253"/>
      <c r="EO26" s="253"/>
      <c r="EP26" s="253"/>
      <c r="EQ26" s="253"/>
      <c r="ER26" s="253"/>
      <c r="ES26" s="253"/>
      <c r="ET26" s="253"/>
      <c r="EU26" s="253"/>
      <c r="EV26" s="253"/>
      <c r="EW26" s="253"/>
      <c r="EX26" s="253"/>
      <c r="EY26" s="253"/>
      <c r="EZ26" s="253"/>
      <c r="FA26" s="253"/>
      <c r="FB26" s="253"/>
      <c r="FC26" s="253"/>
      <c r="FD26" s="253"/>
      <c r="FE26" s="253"/>
      <c r="FF26" s="253"/>
      <c r="FG26" s="253"/>
      <c r="FH26" s="253"/>
      <c r="FI26" s="253"/>
      <c r="FJ26" s="253"/>
      <c r="FK26" s="253"/>
      <c r="FL26" s="253"/>
      <c r="FM26" s="253"/>
      <c r="FN26" s="253"/>
      <c r="FO26" s="253"/>
      <c r="FP26" s="253"/>
      <c r="FQ26" s="253"/>
      <c r="FR26" s="253"/>
      <c r="FS26" s="253"/>
      <c r="FT26" s="253"/>
      <c r="FU26" s="253"/>
      <c r="FV26" s="253"/>
      <c r="FW26" s="253"/>
      <c r="FX26" s="253"/>
      <c r="FY26" s="253"/>
      <c r="FZ26" s="253"/>
      <c r="GA26" s="253"/>
      <c r="GB26" s="253"/>
      <c r="GC26" s="253"/>
      <c r="GD26" s="253"/>
      <c r="GE26" s="253"/>
      <c r="GF26" s="253"/>
      <c r="GG26" s="253"/>
      <c r="GH26" s="253"/>
      <c r="GI26" s="253"/>
      <c r="GJ26" s="253"/>
      <c r="GK26" s="253"/>
      <c r="GL26" s="253"/>
      <c r="GM26" s="253"/>
      <c r="GN26" s="253"/>
      <c r="GO26" s="253"/>
      <c r="GP26" s="253"/>
      <c r="GQ26" s="253"/>
      <c r="GR26" s="253"/>
      <c r="GS26" s="253"/>
      <c r="GT26" s="253"/>
      <c r="GU26" s="253"/>
      <c r="GV26" s="253"/>
      <c r="GW26" s="253"/>
      <c r="GX26" s="253"/>
      <c r="GY26" s="253"/>
      <c r="GZ26" s="253"/>
      <c r="HA26" s="253"/>
      <c r="HB26" s="253"/>
      <c r="HC26" s="253"/>
      <c r="HD26" s="253"/>
      <c r="HE26" s="253"/>
      <c r="HF26" s="253"/>
      <c r="HG26" s="253"/>
      <c r="HH26" s="253"/>
      <c r="HI26" s="253"/>
      <c r="HJ26" s="253"/>
      <c r="HK26" s="253"/>
      <c r="HL26" s="253"/>
      <c r="HM26" s="253"/>
      <c r="HN26" s="253"/>
      <c r="HO26" s="253"/>
      <c r="HP26" s="253"/>
      <c r="HQ26" s="253"/>
      <c r="HR26" s="253"/>
      <c r="HS26" s="253"/>
      <c r="HT26" s="253"/>
      <c r="HU26" s="253"/>
      <c r="HV26" s="253"/>
      <c r="HW26" s="253"/>
      <c r="HX26" s="253"/>
      <c r="HY26" s="253"/>
      <c r="HZ26" s="253"/>
      <c r="IA26" s="253"/>
      <c r="IB26" s="253"/>
      <c r="IC26" s="253"/>
      <c r="ID26" s="253"/>
      <c r="IE26" s="253"/>
      <c r="IF26" s="253"/>
      <c r="IG26" s="253"/>
      <c r="IH26" s="253"/>
      <c r="II26" s="253"/>
      <c r="IJ26" s="253"/>
      <c r="IK26" s="253"/>
      <c r="IL26" s="253"/>
      <c r="IM26" s="253"/>
      <c r="IN26" s="253"/>
      <c r="IO26" s="253"/>
      <c r="IP26" s="253"/>
      <c r="IQ26" s="253"/>
      <c r="IR26" s="253"/>
      <c r="IS26" s="253"/>
      <c r="IT26" s="253"/>
      <c r="IU26" s="253"/>
      <c r="IV26" s="253"/>
      <c r="IW26" s="253"/>
      <c r="IX26" s="253"/>
      <c r="IY26" s="253"/>
      <c r="IZ26" s="253"/>
      <c r="JA26" s="253"/>
      <c r="JB26" s="253"/>
      <c r="JC26" s="253"/>
      <c r="JD26" s="253"/>
      <c r="JE26" s="253"/>
      <c r="JF26" s="253"/>
      <c r="JG26" s="253"/>
      <c r="JH26" s="253"/>
      <c r="JI26" s="253"/>
      <c r="JJ26" s="253"/>
      <c r="JK26" s="253"/>
      <c r="JL26" s="253"/>
      <c r="JM26" s="253"/>
      <c r="JN26" s="253"/>
      <c r="JO26" s="253"/>
      <c r="JP26" s="253"/>
      <c r="JQ26" s="253"/>
      <c r="JR26" s="253"/>
      <c r="JS26" s="253"/>
      <c r="JT26" s="253"/>
      <c r="JU26" s="253"/>
      <c r="JV26" s="253"/>
      <c r="JW26" s="253"/>
      <c r="JX26" s="253"/>
      <c r="JY26" s="253"/>
      <c r="JZ26" s="253"/>
      <c r="KA26" s="253"/>
      <c r="KB26" s="253"/>
      <c r="KC26" s="253"/>
      <c r="KD26" s="253"/>
      <c r="KE26" s="253"/>
      <c r="KF26" s="253"/>
      <c r="KG26" s="253"/>
      <c r="KH26" s="253"/>
      <c r="KI26" s="253"/>
      <c r="KJ26" s="253"/>
      <c r="KK26" s="253"/>
      <c r="KL26" s="253"/>
      <c r="KM26" s="253"/>
      <c r="KN26" s="253"/>
      <c r="KO26" s="253"/>
      <c r="KP26" s="253"/>
      <c r="KQ26" s="253"/>
      <c r="KR26" s="253"/>
      <c r="KS26" s="253"/>
      <c r="KT26" s="253"/>
      <c r="KU26" s="253"/>
      <c r="KV26" s="253"/>
      <c r="KW26" s="253"/>
      <c r="KX26" s="253"/>
      <c r="KY26" s="253"/>
      <c r="KZ26" s="253"/>
      <c r="LA26" s="253"/>
      <c r="LB26" s="253"/>
      <c r="LC26" s="253"/>
      <c r="LD26" s="253"/>
      <c r="LE26" s="253"/>
      <c r="LF26" s="253"/>
      <c r="LG26" s="253"/>
      <c r="LH26" s="253"/>
      <c r="LI26" s="253"/>
      <c r="LJ26" s="253"/>
      <c r="LK26" s="253"/>
      <c r="LL26" s="253"/>
      <c r="LM26" s="253"/>
      <c r="LN26" s="253"/>
      <c r="LO26" s="253"/>
      <c r="LP26" s="253"/>
      <c r="LQ26" s="253"/>
      <c r="LR26" s="253"/>
      <c r="LS26" s="253"/>
      <c r="LT26" s="253"/>
      <c r="LU26" s="253"/>
      <c r="LV26" s="253"/>
      <c r="LW26" s="253"/>
      <c r="LX26" s="253"/>
      <c r="LY26" s="253"/>
      <c r="LZ26" s="253"/>
      <c r="MA26" s="253"/>
      <c r="MB26" s="253"/>
      <c r="MC26" s="253"/>
      <c r="MD26" s="253"/>
      <c r="ME26" s="253"/>
      <c r="MF26" s="253"/>
      <c r="MG26" s="253"/>
      <c r="MH26" s="253"/>
      <c r="MI26" s="253"/>
      <c r="MJ26" s="253"/>
      <c r="MK26" s="253"/>
      <c r="ML26" s="253"/>
      <c r="MM26" s="253"/>
      <c r="MN26" s="253"/>
      <c r="MO26" s="253"/>
      <c r="MP26" s="253"/>
      <c r="MQ26" s="253"/>
      <c r="MR26" s="253"/>
      <c r="MS26" s="253"/>
      <c r="MT26" s="253"/>
      <c r="MU26" s="253"/>
      <c r="MV26" s="253"/>
      <c r="MW26" s="253"/>
      <c r="MX26" s="253"/>
      <c r="MY26" s="253"/>
      <c r="MZ26" s="253"/>
      <c r="NA26" s="253"/>
      <c r="NB26" s="253"/>
      <c r="NC26" s="253"/>
      <c r="ND26" s="253"/>
      <c r="NE26" s="253"/>
      <c r="NF26" s="253"/>
      <c r="NG26" s="253"/>
      <c r="NH26" s="253"/>
      <c r="NI26" s="253"/>
      <c r="NJ26" s="253"/>
      <c r="NK26" s="253"/>
      <c r="NL26" s="253"/>
      <c r="NM26" s="253"/>
      <c r="NN26" s="253"/>
      <c r="NO26" s="253"/>
      <c r="NP26" s="253"/>
      <c r="NQ26" s="253"/>
      <c r="NR26" s="253"/>
      <c r="NS26" s="253"/>
      <c r="NT26" s="253"/>
      <c r="NU26" s="253"/>
      <c r="NV26" s="253"/>
      <c r="NW26" s="253"/>
      <c r="NX26" s="253"/>
      <c r="NY26" s="253"/>
      <c r="NZ26" s="253"/>
      <c r="OA26" s="253"/>
      <c r="OB26" s="253"/>
      <c r="OC26" s="253"/>
      <c r="OD26" s="253"/>
      <c r="OE26" s="253"/>
      <c r="OF26" s="253"/>
      <c r="OG26" s="253"/>
      <c r="OH26" s="253"/>
      <c r="OI26" s="253"/>
      <c r="OJ26" s="253"/>
      <c r="OK26" s="253"/>
      <c r="OL26" s="253"/>
      <c r="OM26" s="253"/>
      <c r="ON26" s="253"/>
      <c r="OO26" s="253"/>
      <c r="OP26" s="253"/>
      <c r="OQ26" s="253"/>
      <c r="OR26" s="253"/>
      <c r="OS26" s="253"/>
      <c r="OT26" s="253"/>
      <c r="OU26" s="253"/>
      <c r="OV26" s="253"/>
      <c r="OW26" s="253"/>
      <c r="OX26" s="253"/>
      <c r="OY26" s="253"/>
      <c r="OZ26" s="253"/>
      <c r="PA26" s="253"/>
      <c r="PB26" s="253"/>
      <c r="PC26" s="253"/>
      <c r="PD26" s="253"/>
      <c r="PE26" s="253"/>
      <c r="PF26" s="253"/>
      <c r="PG26" s="253"/>
      <c r="PH26" s="253"/>
      <c r="PI26" s="253"/>
      <c r="PJ26" s="253"/>
      <c r="PK26" s="253"/>
      <c r="PL26" s="253"/>
      <c r="PM26" s="253"/>
      <c r="PN26" s="253"/>
      <c r="PO26" s="253"/>
      <c r="PP26" s="253"/>
      <c r="PQ26" s="253"/>
      <c r="PR26" s="253"/>
      <c r="PS26" s="253"/>
      <c r="PT26" s="253"/>
      <c r="PU26" s="253"/>
      <c r="PV26" s="253"/>
      <c r="PW26" s="253"/>
      <c r="PX26" s="253"/>
      <c r="PY26" s="253"/>
      <c r="PZ26" s="253"/>
      <c r="QA26" s="253"/>
      <c r="QB26" s="253"/>
      <c r="QC26" s="253"/>
      <c r="QD26" s="253"/>
      <c r="QE26" s="253"/>
      <c r="QF26" s="253"/>
      <c r="QG26" s="253"/>
      <c r="QH26" s="253"/>
      <c r="QI26" s="253"/>
      <c r="QJ26" s="253"/>
      <c r="QK26" s="253"/>
      <c r="QL26" s="253"/>
      <c r="QM26" s="253"/>
      <c r="QN26" s="253"/>
      <c r="QO26" s="253"/>
      <c r="QP26" s="253"/>
      <c r="QQ26" s="253"/>
      <c r="QR26" s="253"/>
      <c r="QS26" s="253"/>
      <c r="QT26" s="253"/>
      <c r="QU26" s="253"/>
      <c r="QV26" s="253"/>
      <c r="QW26" s="253"/>
      <c r="QX26" s="253"/>
      <c r="QY26" s="253"/>
      <c r="QZ26" s="253"/>
      <c r="RA26" s="253"/>
      <c r="RB26" s="253"/>
      <c r="RC26" s="253"/>
      <c r="RD26" s="253"/>
      <c r="RE26" s="253"/>
      <c r="RF26" s="253"/>
      <c r="RG26" s="253"/>
      <c r="RH26" s="253"/>
      <c r="RI26" s="253"/>
      <c r="RJ26" s="253"/>
      <c r="RK26" s="253"/>
      <c r="RL26" s="253"/>
      <c r="RM26" s="253"/>
      <c r="RN26" s="253"/>
      <c r="RO26" s="253"/>
      <c r="RP26" s="253"/>
      <c r="RQ26" s="253"/>
      <c r="RR26" s="253"/>
      <c r="RS26" s="253"/>
      <c r="RT26" s="253"/>
      <c r="RU26" s="253"/>
      <c r="RV26" s="253"/>
      <c r="RW26" s="253"/>
      <c r="RX26" s="253"/>
      <c r="RY26" s="253"/>
      <c r="RZ26" s="253"/>
      <c r="SA26" s="253"/>
      <c r="SB26" s="253"/>
      <c r="SC26" s="253"/>
      <c r="SD26" s="253"/>
      <c r="SE26" s="253"/>
      <c r="SF26" s="253"/>
      <c r="SG26" s="253"/>
      <c r="SH26" s="253"/>
      <c r="SI26" s="253"/>
      <c r="SJ26" s="253"/>
      <c r="SK26" s="253"/>
      <c r="SL26" s="253"/>
      <c r="SM26" s="253"/>
      <c r="SN26" s="253"/>
      <c r="SO26" s="253"/>
      <c r="SP26" s="253"/>
      <c r="SQ26" s="253"/>
      <c r="SR26" s="253"/>
      <c r="SS26" s="253"/>
      <c r="ST26" s="253"/>
      <c r="SU26" s="253"/>
      <c r="SV26" s="253"/>
      <c r="SW26" s="253"/>
      <c r="SX26" s="253"/>
      <c r="SY26" s="253"/>
      <c r="SZ26" s="253"/>
      <c r="TA26" s="253"/>
      <c r="TB26" s="253"/>
      <c r="TC26" s="253"/>
      <c r="TD26" s="253"/>
      <c r="TE26" s="253"/>
      <c r="TF26" s="253"/>
      <c r="TG26" s="253"/>
      <c r="TH26" s="253"/>
      <c r="TI26" s="253"/>
      <c r="TJ26" s="253"/>
      <c r="TK26" s="253"/>
      <c r="TL26" s="253"/>
      <c r="TM26" s="253"/>
      <c r="TN26" s="253"/>
      <c r="TO26" s="253"/>
      <c r="TP26" s="253"/>
      <c r="TQ26" s="253"/>
      <c r="TR26" s="253"/>
      <c r="TS26" s="253"/>
      <c r="TT26" s="253"/>
      <c r="TU26" s="253"/>
      <c r="TV26" s="253"/>
      <c r="TW26" s="253"/>
      <c r="TX26" s="253"/>
      <c r="TY26" s="253"/>
      <c r="TZ26" s="253"/>
      <c r="UA26" s="253"/>
      <c r="UB26" s="253"/>
      <c r="UC26" s="253"/>
      <c r="UD26" s="253"/>
      <c r="UE26" s="253"/>
      <c r="UF26" s="253"/>
      <c r="UG26" s="253"/>
      <c r="UH26" s="253"/>
      <c r="UI26" s="253"/>
      <c r="UJ26" s="253"/>
      <c r="UK26" s="253"/>
      <c r="UL26" s="253"/>
      <c r="UM26" s="253"/>
      <c r="UN26" s="253"/>
      <c r="UO26" s="253"/>
      <c r="UP26" s="253"/>
      <c r="UQ26" s="253"/>
      <c r="UR26" s="253"/>
      <c r="US26" s="253"/>
      <c r="UT26" s="253"/>
      <c r="UU26" s="253"/>
      <c r="UV26" s="253"/>
      <c r="UW26" s="253"/>
      <c r="UX26" s="253"/>
      <c r="UY26" s="253"/>
      <c r="UZ26" s="253"/>
      <c r="VA26" s="253"/>
      <c r="VB26" s="253"/>
      <c r="VC26" s="253"/>
      <c r="VD26" s="253"/>
      <c r="VE26" s="253"/>
      <c r="VF26" s="253"/>
      <c r="VG26" s="253"/>
      <c r="VH26" s="253"/>
      <c r="VI26" s="253"/>
      <c r="VJ26" s="253"/>
      <c r="VK26" s="253"/>
      <c r="VL26" s="253"/>
      <c r="VM26" s="253"/>
      <c r="VN26" s="253"/>
      <c r="VO26" s="253"/>
      <c r="VP26" s="253"/>
      <c r="VQ26" s="253"/>
      <c r="VR26" s="253"/>
      <c r="VS26" s="253"/>
      <c r="VT26" s="253"/>
      <c r="VU26" s="253"/>
      <c r="VV26" s="253"/>
      <c r="VW26" s="253"/>
      <c r="VX26" s="253"/>
      <c r="VY26" s="253"/>
      <c r="VZ26" s="253"/>
      <c r="WA26" s="253"/>
      <c r="WB26" s="253"/>
      <c r="WC26" s="253"/>
      <c r="WD26" s="253"/>
      <c r="WE26" s="253"/>
      <c r="WF26" s="253"/>
      <c r="WG26" s="253"/>
      <c r="WH26" s="253"/>
      <c r="WI26" s="253"/>
      <c r="WJ26" s="253"/>
      <c r="WK26" s="253"/>
      <c r="WL26" s="253"/>
      <c r="WM26" s="253"/>
      <c r="WN26" s="253"/>
      <c r="WO26" s="253"/>
      <c r="WP26" s="253"/>
      <c r="WQ26" s="253"/>
      <c r="WR26" s="253"/>
      <c r="WS26" s="253"/>
      <c r="WT26" s="253"/>
      <c r="WU26" s="253"/>
      <c r="WV26" s="253"/>
      <c r="WW26" s="253"/>
      <c r="WX26" s="253"/>
      <c r="WY26" s="253"/>
      <c r="WZ26" s="253"/>
      <c r="XA26" s="253"/>
      <c r="XB26" s="253"/>
      <c r="XC26" s="253"/>
      <c r="XD26" s="253"/>
      <c r="XE26" s="253"/>
      <c r="XF26" s="253"/>
      <c r="XG26" s="253"/>
      <c r="XH26" s="253"/>
      <c r="XI26" s="253"/>
      <c r="XJ26" s="253"/>
      <c r="XK26" s="253"/>
      <c r="XL26" s="253"/>
      <c r="XM26" s="253"/>
      <c r="XN26" s="253"/>
      <c r="XO26" s="253"/>
      <c r="XP26" s="253"/>
      <c r="XQ26" s="253"/>
      <c r="XR26" s="253"/>
      <c r="XS26" s="253"/>
      <c r="XT26" s="253"/>
      <c r="XU26" s="253"/>
      <c r="XV26" s="253"/>
      <c r="XW26" s="253"/>
      <c r="XX26" s="253"/>
      <c r="XY26" s="253"/>
      <c r="XZ26" s="253"/>
      <c r="YA26" s="253"/>
      <c r="YB26" s="253"/>
      <c r="YC26" s="253"/>
      <c r="YD26" s="253"/>
      <c r="YE26" s="253"/>
      <c r="YF26" s="253"/>
      <c r="YG26" s="253"/>
      <c r="YH26" s="253"/>
      <c r="YI26" s="253"/>
      <c r="YJ26" s="253"/>
      <c r="YK26" s="253"/>
      <c r="YL26" s="253"/>
      <c r="YM26" s="253"/>
      <c r="YN26" s="253"/>
      <c r="YO26" s="253"/>
      <c r="YP26" s="253"/>
      <c r="YQ26" s="253"/>
      <c r="YR26" s="253"/>
      <c r="YS26" s="253"/>
      <c r="YT26" s="253"/>
      <c r="YU26" s="253"/>
      <c r="YV26" s="253"/>
      <c r="YW26" s="253"/>
      <c r="YX26" s="253"/>
      <c r="YY26" s="253"/>
      <c r="YZ26" s="253"/>
      <c r="ZA26" s="253"/>
      <c r="ZB26" s="253"/>
      <c r="ZC26" s="253"/>
      <c r="ZD26" s="253"/>
      <c r="ZE26" s="253"/>
      <c r="ZF26" s="253"/>
      <c r="ZG26" s="253"/>
      <c r="ZH26" s="253"/>
      <c r="ZI26" s="253"/>
      <c r="ZJ26" s="253"/>
      <c r="ZK26" s="253"/>
      <c r="ZL26" s="253"/>
      <c r="ZM26" s="253"/>
      <c r="ZN26" s="253"/>
      <c r="ZO26" s="253"/>
      <c r="ZP26" s="253"/>
      <c r="ZQ26" s="253"/>
      <c r="ZR26" s="253"/>
      <c r="ZS26" s="253"/>
      <c r="ZT26" s="253"/>
      <c r="ZU26" s="253"/>
      <c r="ZV26" s="253"/>
      <c r="ZW26" s="253"/>
      <c r="ZX26" s="253"/>
      <c r="ZY26" s="253"/>
      <c r="ZZ26" s="253"/>
      <c r="AAA26" s="253"/>
      <c r="AAB26" s="253"/>
      <c r="AAC26" s="253"/>
      <c r="AAD26" s="253"/>
      <c r="AAE26" s="253"/>
      <c r="AAF26" s="253"/>
      <c r="AAG26" s="253"/>
      <c r="AAH26" s="253"/>
      <c r="AAI26" s="253"/>
      <c r="AAJ26" s="253"/>
      <c r="AAK26" s="253"/>
      <c r="AAL26" s="253"/>
      <c r="AAM26" s="253"/>
      <c r="AAN26" s="253"/>
      <c r="AAO26" s="253"/>
      <c r="AAP26" s="253"/>
      <c r="AAQ26" s="253"/>
      <c r="AAR26" s="253"/>
      <c r="AAS26" s="253"/>
      <c r="AAT26" s="253"/>
      <c r="AAU26" s="253"/>
      <c r="AAV26" s="253"/>
      <c r="AAW26" s="253"/>
      <c r="AAX26" s="253"/>
      <c r="AAY26" s="253"/>
      <c r="AAZ26" s="253"/>
      <c r="ABA26" s="253"/>
      <c r="ABB26" s="253"/>
      <c r="ABC26" s="253"/>
      <c r="ABD26" s="253"/>
      <c r="ABE26" s="253"/>
      <c r="ABF26" s="253"/>
      <c r="ABG26" s="253"/>
      <c r="ABH26" s="253"/>
      <c r="ABI26" s="253"/>
      <c r="ABJ26" s="253"/>
      <c r="ABK26" s="253"/>
      <c r="ABL26" s="253"/>
      <c r="ABM26" s="253"/>
      <c r="ABN26" s="253"/>
      <c r="ABO26" s="253"/>
      <c r="ABP26" s="253"/>
      <c r="ABQ26" s="253"/>
      <c r="ABR26" s="253"/>
      <c r="ABS26" s="253"/>
      <c r="ABT26" s="253"/>
      <c r="ABU26" s="253"/>
      <c r="ABV26" s="253"/>
      <c r="ABW26" s="253"/>
      <c r="ABX26" s="253"/>
      <c r="ABY26" s="253"/>
      <c r="ABZ26" s="253"/>
      <c r="ACA26" s="253"/>
      <c r="ACB26" s="253"/>
      <c r="ACC26" s="253"/>
      <c r="ACD26" s="253"/>
      <c r="ACE26" s="253"/>
      <c r="ACF26" s="253"/>
      <c r="ACG26" s="253"/>
      <c r="ACH26" s="253"/>
      <c r="ACI26" s="253"/>
      <c r="ACJ26" s="253"/>
      <c r="ACK26" s="253"/>
      <c r="ACL26" s="253"/>
      <c r="ACM26" s="253"/>
      <c r="ACN26" s="253"/>
      <c r="ACO26" s="253"/>
      <c r="ACP26" s="253"/>
      <c r="ACQ26" s="253"/>
      <c r="ACR26" s="253"/>
      <c r="ACS26" s="253"/>
      <c r="ACT26" s="253"/>
      <c r="ACU26" s="253"/>
      <c r="ACV26" s="253"/>
      <c r="ACW26" s="253"/>
      <c r="ACX26" s="253"/>
      <c r="ACY26" s="253"/>
      <c r="ACZ26" s="253"/>
      <c r="ADA26" s="253"/>
      <c r="ADB26" s="253"/>
      <c r="ADC26" s="253"/>
      <c r="ADD26" s="253"/>
      <c r="ADE26" s="253"/>
      <c r="ADF26" s="253"/>
      <c r="ADG26" s="253"/>
      <c r="ADH26" s="253"/>
      <c r="ADI26" s="253"/>
      <c r="ADJ26" s="253"/>
      <c r="ADK26" s="253"/>
      <c r="ADL26" s="253"/>
      <c r="ADM26" s="253"/>
      <c r="ADN26" s="253"/>
      <c r="ADO26" s="253"/>
      <c r="ADP26" s="253"/>
      <c r="ADQ26" s="253"/>
      <c r="ADR26" s="253"/>
      <c r="ADS26" s="253"/>
      <c r="ADT26" s="253"/>
      <c r="ADU26" s="253"/>
      <c r="ADV26" s="253"/>
      <c r="ADW26" s="253"/>
      <c r="ADX26" s="253"/>
      <c r="ADY26" s="253"/>
      <c r="ADZ26" s="253"/>
      <c r="AEA26" s="253"/>
      <c r="AEB26" s="253"/>
      <c r="AEC26" s="253"/>
      <c r="AED26" s="253"/>
      <c r="AEE26" s="253"/>
      <c r="AEF26" s="253"/>
      <c r="AEG26" s="253"/>
      <c r="AEH26" s="253"/>
      <c r="AEI26" s="253"/>
      <c r="AEJ26" s="253"/>
      <c r="AEK26" s="253"/>
      <c r="AEL26" s="253"/>
      <c r="AEM26" s="253"/>
      <c r="AEN26" s="253"/>
      <c r="AEO26" s="253"/>
      <c r="AEP26" s="253"/>
      <c r="AEQ26" s="253"/>
      <c r="AER26" s="253"/>
      <c r="AES26" s="253"/>
      <c r="AET26" s="253"/>
      <c r="AEU26" s="253"/>
      <c r="AEV26" s="253"/>
      <c r="AEW26" s="253"/>
      <c r="AEX26" s="253"/>
      <c r="AEY26" s="253"/>
      <c r="AEZ26" s="253"/>
      <c r="AFA26" s="253"/>
      <c r="AFB26" s="253"/>
      <c r="AFC26" s="253"/>
      <c r="AFD26" s="253"/>
      <c r="AFE26" s="253"/>
      <c r="AFF26" s="253"/>
      <c r="AFG26" s="253"/>
      <c r="AFH26" s="253"/>
      <c r="AFI26" s="253"/>
      <c r="AFJ26" s="253"/>
      <c r="AFK26" s="253"/>
      <c r="AFL26" s="253"/>
      <c r="AFM26" s="253"/>
      <c r="AFN26" s="253"/>
      <c r="AFO26" s="253"/>
      <c r="AFP26" s="253"/>
      <c r="AFQ26" s="253"/>
      <c r="AFR26" s="253"/>
      <c r="AFS26" s="253"/>
      <c r="AFT26" s="253"/>
      <c r="AFU26" s="253"/>
      <c r="AFV26" s="253"/>
      <c r="AFW26" s="253"/>
      <c r="AFX26" s="253"/>
      <c r="AFY26" s="253"/>
      <c r="AFZ26" s="253"/>
      <c r="AGA26" s="253"/>
      <c r="AGB26" s="253"/>
      <c r="AGC26" s="253"/>
      <c r="AGD26" s="253"/>
      <c r="AGE26" s="253"/>
      <c r="AGF26" s="253"/>
      <c r="AGG26" s="253"/>
      <c r="AGH26" s="253"/>
      <c r="AGI26" s="253"/>
      <c r="AGJ26" s="253"/>
      <c r="AGK26" s="253"/>
      <c r="AGL26" s="253"/>
      <c r="AGM26" s="253"/>
      <c r="AGN26" s="253"/>
      <c r="AGO26" s="253"/>
      <c r="AGP26" s="253"/>
      <c r="AGQ26" s="253"/>
      <c r="AGR26" s="253"/>
      <c r="AGS26" s="253"/>
      <c r="AGT26" s="253"/>
      <c r="AGU26" s="253"/>
      <c r="AGV26" s="253"/>
      <c r="AGW26" s="253"/>
      <c r="AGX26" s="253"/>
      <c r="AGY26" s="253"/>
      <c r="AGZ26" s="253"/>
      <c r="AHA26" s="253"/>
      <c r="AHB26" s="253"/>
      <c r="AHC26" s="253"/>
      <c r="AHD26" s="253"/>
      <c r="AHE26" s="253"/>
      <c r="AHF26" s="253"/>
      <c r="AHG26" s="253"/>
      <c r="AHH26" s="253"/>
      <c r="AHI26" s="253"/>
      <c r="AHJ26" s="253"/>
      <c r="AHK26" s="253"/>
      <c r="AHL26" s="253"/>
      <c r="AHM26" s="253"/>
      <c r="AHN26" s="253"/>
      <c r="AHO26" s="253"/>
      <c r="AHP26" s="253"/>
      <c r="AHQ26" s="253"/>
      <c r="AHR26" s="253"/>
      <c r="AHS26" s="253"/>
      <c r="AHT26" s="253"/>
      <c r="AHU26" s="253"/>
      <c r="AHV26" s="253"/>
      <c r="AHW26" s="253"/>
      <c r="AHX26" s="253"/>
      <c r="AHY26" s="253"/>
      <c r="AHZ26" s="253"/>
      <c r="AIA26" s="253"/>
      <c r="AIB26" s="253"/>
      <c r="AIC26" s="253"/>
      <c r="AID26" s="253"/>
      <c r="AIE26" s="253"/>
      <c r="AIF26" s="253"/>
      <c r="AIG26" s="253"/>
      <c r="AIH26" s="253"/>
      <c r="AII26" s="253"/>
      <c r="AIJ26" s="253"/>
      <c r="AIK26" s="253"/>
      <c r="AIL26" s="253"/>
      <c r="AIM26" s="253"/>
      <c r="AIN26" s="253"/>
      <c r="AIO26" s="253"/>
      <c r="AIP26" s="253"/>
      <c r="AIQ26" s="253"/>
      <c r="AIR26" s="253"/>
      <c r="AIS26" s="253"/>
      <c r="AIT26" s="253"/>
      <c r="AIU26" s="253"/>
      <c r="AIV26" s="253"/>
      <c r="AIW26" s="253"/>
      <c r="AIX26" s="253"/>
      <c r="AIY26" s="253"/>
      <c r="AIZ26" s="253"/>
      <c r="AJA26" s="253"/>
      <c r="AJB26" s="253"/>
      <c r="AJC26" s="253"/>
      <c r="AJD26" s="253"/>
      <c r="AJE26" s="253"/>
      <c r="AJF26" s="253"/>
      <c r="AJG26" s="253"/>
      <c r="AJH26" s="253"/>
      <c r="AJI26" s="253"/>
      <c r="AJJ26" s="253"/>
      <c r="AJK26" s="253"/>
      <c r="AJL26" s="253"/>
      <c r="AJM26" s="253"/>
      <c r="AJN26" s="253"/>
      <c r="AJO26" s="253"/>
      <c r="AJP26" s="253"/>
      <c r="AJQ26" s="253"/>
      <c r="AJR26" s="253"/>
      <c r="AJS26" s="253"/>
      <c r="AJT26" s="253"/>
      <c r="AJU26" s="253"/>
      <c r="AJV26" s="253"/>
      <c r="AJW26" s="253"/>
      <c r="AJX26" s="253"/>
      <c r="AJY26" s="253"/>
      <c r="AJZ26" s="253"/>
      <c r="AKA26" s="253"/>
      <c r="AKB26" s="253"/>
      <c r="AKC26" s="253"/>
      <c r="AKD26" s="253"/>
      <c r="AKE26" s="253"/>
      <c r="AKF26" s="253"/>
      <c r="AKG26" s="253"/>
      <c r="AKH26" s="253"/>
      <c r="AKI26" s="253"/>
      <c r="AKJ26" s="253"/>
      <c r="AKK26" s="253"/>
      <c r="AKL26" s="253"/>
      <c r="AKM26" s="253"/>
      <c r="AKN26" s="253"/>
      <c r="AKO26" s="253"/>
      <c r="AKP26" s="253"/>
      <c r="AKQ26" s="253"/>
      <c r="AKR26" s="253"/>
      <c r="AKS26" s="253"/>
      <c r="AKT26" s="253"/>
      <c r="AKU26" s="253"/>
      <c r="AKV26" s="253"/>
      <c r="AKW26" s="253"/>
      <c r="AKX26" s="253"/>
      <c r="AKY26" s="253"/>
      <c r="AKZ26" s="253"/>
      <c r="ALA26" s="253"/>
      <c r="ALB26" s="253"/>
      <c r="ALC26" s="253"/>
      <c r="ALD26" s="253"/>
      <c r="ALE26" s="253"/>
      <c r="ALF26" s="253"/>
      <c r="ALG26" s="253"/>
      <c r="ALH26" s="253"/>
      <c r="ALI26" s="253"/>
      <c r="ALJ26" s="253"/>
      <c r="ALK26" s="253"/>
      <c r="ALL26" s="253"/>
      <c r="ALM26" s="253"/>
      <c r="ALN26" s="253"/>
      <c r="ALO26" s="253"/>
      <c r="ALP26" s="253"/>
      <c r="ALQ26" s="253"/>
      <c r="ALR26" s="253"/>
      <c r="ALS26" s="253"/>
      <c r="ALT26" s="253"/>
      <c r="ALU26" s="253"/>
      <c r="ALV26" s="253"/>
      <c r="ALW26" s="253"/>
      <c r="ALX26" s="253"/>
      <c r="ALY26" s="253"/>
      <c r="ALZ26" s="253"/>
      <c r="AMA26" s="253"/>
      <c r="AMB26" s="253"/>
      <c r="AMC26" s="253"/>
      <c r="AMD26" s="253"/>
      <c r="AME26" s="253"/>
      <c r="AMF26" s="253"/>
      <c r="AMG26" s="253"/>
      <c r="AMH26" s="253"/>
      <c r="AMI26" s="253"/>
      <c r="AMJ26" s="253"/>
    </row>
    <row r="27" spans="1:1024" s="252" customFormat="1" ht="11.25">
      <c r="A27" s="274" t="s">
        <v>1987</v>
      </c>
      <c r="B27" s="273">
        <f>SUM(B28:B31)</f>
        <v>0</v>
      </c>
      <c r="C27" s="273">
        <f>SUM(C28:C31)</f>
        <v>0</v>
      </c>
      <c r="D27" s="273">
        <f>SUM(D28:D31)</f>
        <v>0</v>
      </c>
      <c r="F27" s="253"/>
      <c r="G27" s="253"/>
      <c r="H27" s="253"/>
      <c r="I27" s="253"/>
      <c r="J27" s="253"/>
      <c r="K27" s="253"/>
      <c r="L27" s="253"/>
      <c r="M27" s="253"/>
      <c r="N27" s="253"/>
      <c r="O27" s="253"/>
      <c r="P27" s="253"/>
      <c r="Q27" s="253"/>
      <c r="R27" s="253"/>
      <c r="S27" s="253"/>
      <c r="T27" s="253"/>
      <c r="U27" s="253"/>
      <c r="V27" s="253"/>
      <c r="W27" s="253"/>
      <c r="X27" s="253"/>
      <c r="Y27" s="253"/>
      <c r="Z27" s="253"/>
      <c r="AA27" s="253"/>
      <c r="AB27" s="253"/>
      <c r="AC27" s="253"/>
      <c r="AD27" s="253"/>
      <c r="AE27" s="253"/>
      <c r="AF27" s="253"/>
      <c r="AG27" s="253"/>
      <c r="AH27" s="253"/>
      <c r="AI27" s="253"/>
      <c r="AJ27" s="253"/>
      <c r="AK27" s="253"/>
      <c r="AL27" s="253"/>
      <c r="AM27" s="253"/>
      <c r="AN27" s="253"/>
      <c r="AO27" s="253"/>
      <c r="AP27" s="253"/>
      <c r="AQ27" s="253"/>
      <c r="AR27" s="253"/>
      <c r="AS27" s="253"/>
      <c r="AT27" s="253"/>
      <c r="AU27" s="253"/>
      <c r="AV27" s="253"/>
      <c r="AW27" s="253"/>
      <c r="AX27" s="253"/>
      <c r="AY27" s="253"/>
      <c r="AZ27" s="253"/>
      <c r="BA27" s="253"/>
      <c r="BB27" s="253"/>
      <c r="BC27" s="253"/>
      <c r="BD27" s="253"/>
      <c r="BE27" s="253"/>
      <c r="BF27" s="253"/>
      <c r="BG27" s="253"/>
      <c r="BH27" s="253"/>
      <c r="BI27" s="253"/>
      <c r="BJ27" s="253"/>
      <c r="BK27" s="253"/>
      <c r="BL27" s="253"/>
      <c r="BM27" s="253"/>
      <c r="BN27" s="253"/>
      <c r="BO27" s="253"/>
      <c r="BP27" s="253"/>
      <c r="BQ27" s="253"/>
      <c r="BR27" s="253"/>
      <c r="BS27" s="253"/>
      <c r="BT27" s="253"/>
      <c r="BU27" s="253"/>
      <c r="BV27" s="253"/>
      <c r="BW27" s="253"/>
      <c r="BX27" s="253"/>
      <c r="BY27" s="253"/>
      <c r="BZ27" s="253"/>
      <c r="CA27" s="253"/>
      <c r="CB27" s="253"/>
      <c r="CC27" s="253"/>
      <c r="CD27" s="253"/>
      <c r="CE27" s="253"/>
      <c r="CF27" s="253"/>
      <c r="CG27" s="253"/>
      <c r="CH27" s="253"/>
      <c r="CI27" s="253"/>
      <c r="CJ27" s="253"/>
      <c r="CK27" s="253"/>
      <c r="CL27" s="253"/>
      <c r="CM27" s="253"/>
      <c r="CN27" s="253"/>
      <c r="CO27" s="253"/>
      <c r="CP27" s="253"/>
      <c r="CQ27" s="253"/>
      <c r="CR27" s="253"/>
      <c r="CS27" s="253"/>
      <c r="CT27" s="253"/>
      <c r="CU27" s="253"/>
      <c r="CV27" s="253"/>
      <c r="CW27" s="253"/>
      <c r="CX27" s="253"/>
      <c r="CY27" s="253"/>
      <c r="CZ27" s="253"/>
      <c r="DA27" s="253"/>
      <c r="DB27" s="253"/>
      <c r="DC27" s="253"/>
      <c r="DD27" s="253"/>
      <c r="DE27" s="253"/>
      <c r="DF27" s="253"/>
      <c r="DG27" s="253"/>
      <c r="DH27" s="253"/>
      <c r="DI27" s="253"/>
      <c r="DJ27" s="253"/>
      <c r="DK27" s="253"/>
      <c r="DL27" s="253"/>
      <c r="DM27" s="253"/>
      <c r="DN27" s="253"/>
      <c r="DO27" s="253"/>
      <c r="DP27" s="253"/>
      <c r="DQ27" s="253"/>
      <c r="DR27" s="253"/>
      <c r="DS27" s="253"/>
      <c r="DT27" s="253"/>
      <c r="DU27" s="253"/>
      <c r="DV27" s="253"/>
      <c r="DW27" s="253"/>
      <c r="DX27" s="253"/>
      <c r="DY27" s="253"/>
      <c r="DZ27" s="253"/>
      <c r="EA27" s="253"/>
      <c r="EB27" s="253"/>
      <c r="EC27" s="253"/>
      <c r="ED27" s="253"/>
      <c r="EE27" s="253"/>
      <c r="EF27" s="253"/>
      <c r="EG27" s="253"/>
      <c r="EH27" s="253"/>
      <c r="EI27" s="253"/>
      <c r="EJ27" s="253"/>
      <c r="EK27" s="253"/>
      <c r="EL27" s="253"/>
      <c r="EM27" s="253"/>
      <c r="EN27" s="253"/>
      <c r="EO27" s="253"/>
      <c r="EP27" s="253"/>
      <c r="EQ27" s="253"/>
      <c r="ER27" s="253"/>
      <c r="ES27" s="253"/>
      <c r="ET27" s="253"/>
      <c r="EU27" s="253"/>
      <c r="EV27" s="253"/>
      <c r="EW27" s="253"/>
      <c r="EX27" s="253"/>
      <c r="EY27" s="253"/>
      <c r="EZ27" s="253"/>
      <c r="FA27" s="253"/>
      <c r="FB27" s="253"/>
      <c r="FC27" s="253"/>
      <c r="FD27" s="253"/>
      <c r="FE27" s="253"/>
      <c r="FF27" s="253"/>
      <c r="FG27" s="253"/>
      <c r="FH27" s="253"/>
      <c r="FI27" s="253"/>
      <c r="FJ27" s="253"/>
      <c r="FK27" s="253"/>
      <c r="FL27" s="253"/>
      <c r="FM27" s="253"/>
      <c r="FN27" s="253"/>
      <c r="FO27" s="253"/>
      <c r="FP27" s="253"/>
      <c r="FQ27" s="253"/>
      <c r="FR27" s="253"/>
      <c r="FS27" s="253"/>
      <c r="FT27" s="253"/>
      <c r="FU27" s="253"/>
      <c r="FV27" s="253"/>
      <c r="FW27" s="253"/>
      <c r="FX27" s="253"/>
      <c r="FY27" s="253"/>
      <c r="FZ27" s="253"/>
      <c r="GA27" s="253"/>
      <c r="GB27" s="253"/>
      <c r="GC27" s="253"/>
      <c r="GD27" s="253"/>
      <c r="GE27" s="253"/>
      <c r="GF27" s="253"/>
      <c r="GG27" s="253"/>
      <c r="GH27" s="253"/>
      <c r="GI27" s="253"/>
      <c r="GJ27" s="253"/>
      <c r="GK27" s="253"/>
      <c r="GL27" s="253"/>
      <c r="GM27" s="253"/>
      <c r="GN27" s="253"/>
      <c r="GO27" s="253"/>
      <c r="GP27" s="253"/>
      <c r="GQ27" s="253"/>
      <c r="GR27" s="253"/>
      <c r="GS27" s="253"/>
      <c r="GT27" s="253"/>
      <c r="GU27" s="253"/>
      <c r="GV27" s="253"/>
      <c r="GW27" s="253"/>
      <c r="GX27" s="253"/>
      <c r="GY27" s="253"/>
      <c r="GZ27" s="253"/>
      <c r="HA27" s="253"/>
      <c r="HB27" s="253"/>
      <c r="HC27" s="253"/>
      <c r="HD27" s="253"/>
      <c r="HE27" s="253"/>
      <c r="HF27" s="253"/>
      <c r="HG27" s="253"/>
      <c r="HH27" s="253"/>
      <c r="HI27" s="253"/>
      <c r="HJ27" s="253"/>
      <c r="HK27" s="253"/>
      <c r="HL27" s="253"/>
      <c r="HM27" s="253"/>
      <c r="HN27" s="253"/>
      <c r="HO27" s="253"/>
      <c r="HP27" s="253"/>
      <c r="HQ27" s="253"/>
      <c r="HR27" s="253"/>
      <c r="HS27" s="253"/>
      <c r="HT27" s="253"/>
      <c r="HU27" s="253"/>
      <c r="HV27" s="253"/>
      <c r="HW27" s="253"/>
      <c r="HX27" s="253"/>
      <c r="HY27" s="253"/>
      <c r="HZ27" s="253"/>
      <c r="IA27" s="253"/>
      <c r="IB27" s="253"/>
      <c r="IC27" s="253"/>
      <c r="ID27" s="253"/>
      <c r="IE27" s="253"/>
      <c r="IF27" s="253"/>
      <c r="IG27" s="253"/>
      <c r="IH27" s="253"/>
      <c r="II27" s="253"/>
      <c r="IJ27" s="253"/>
      <c r="IK27" s="253"/>
      <c r="IL27" s="253"/>
      <c r="IM27" s="253"/>
      <c r="IN27" s="253"/>
      <c r="IO27" s="253"/>
      <c r="IP27" s="253"/>
      <c r="IQ27" s="253"/>
      <c r="IR27" s="253"/>
      <c r="IS27" s="253"/>
      <c r="IT27" s="253"/>
      <c r="IU27" s="253"/>
      <c r="IV27" s="253"/>
      <c r="IW27" s="253"/>
      <c r="IX27" s="253"/>
      <c r="IY27" s="253"/>
      <c r="IZ27" s="253"/>
      <c r="JA27" s="253"/>
      <c r="JB27" s="253"/>
      <c r="JC27" s="253"/>
      <c r="JD27" s="253"/>
      <c r="JE27" s="253"/>
      <c r="JF27" s="253"/>
      <c r="JG27" s="253"/>
      <c r="JH27" s="253"/>
      <c r="JI27" s="253"/>
      <c r="JJ27" s="253"/>
      <c r="JK27" s="253"/>
      <c r="JL27" s="253"/>
      <c r="JM27" s="253"/>
      <c r="JN27" s="253"/>
      <c r="JO27" s="253"/>
      <c r="JP27" s="253"/>
      <c r="JQ27" s="253"/>
      <c r="JR27" s="253"/>
      <c r="JS27" s="253"/>
      <c r="JT27" s="253"/>
      <c r="JU27" s="253"/>
      <c r="JV27" s="253"/>
      <c r="JW27" s="253"/>
      <c r="JX27" s="253"/>
      <c r="JY27" s="253"/>
      <c r="JZ27" s="253"/>
      <c r="KA27" s="253"/>
      <c r="KB27" s="253"/>
      <c r="KC27" s="253"/>
      <c r="KD27" s="253"/>
      <c r="KE27" s="253"/>
      <c r="KF27" s="253"/>
      <c r="KG27" s="253"/>
      <c r="KH27" s="253"/>
      <c r="KI27" s="253"/>
      <c r="KJ27" s="253"/>
      <c r="KK27" s="253"/>
      <c r="KL27" s="253"/>
      <c r="KM27" s="253"/>
      <c r="KN27" s="253"/>
      <c r="KO27" s="253"/>
      <c r="KP27" s="253"/>
      <c r="KQ27" s="253"/>
      <c r="KR27" s="253"/>
      <c r="KS27" s="253"/>
      <c r="KT27" s="253"/>
      <c r="KU27" s="253"/>
      <c r="KV27" s="253"/>
      <c r="KW27" s="253"/>
      <c r="KX27" s="253"/>
      <c r="KY27" s="253"/>
      <c r="KZ27" s="253"/>
      <c r="LA27" s="253"/>
      <c r="LB27" s="253"/>
      <c r="LC27" s="253"/>
      <c r="LD27" s="253"/>
      <c r="LE27" s="253"/>
      <c r="LF27" s="253"/>
      <c r="LG27" s="253"/>
      <c r="LH27" s="253"/>
      <c r="LI27" s="253"/>
      <c r="LJ27" s="253"/>
      <c r="LK27" s="253"/>
      <c r="LL27" s="253"/>
      <c r="LM27" s="253"/>
      <c r="LN27" s="253"/>
      <c r="LO27" s="253"/>
      <c r="LP27" s="253"/>
      <c r="LQ27" s="253"/>
      <c r="LR27" s="253"/>
      <c r="LS27" s="253"/>
      <c r="LT27" s="253"/>
      <c r="LU27" s="253"/>
      <c r="LV27" s="253"/>
      <c r="LW27" s="253"/>
      <c r="LX27" s="253"/>
      <c r="LY27" s="253"/>
      <c r="LZ27" s="253"/>
      <c r="MA27" s="253"/>
      <c r="MB27" s="253"/>
      <c r="MC27" s="253"/>
      <c r="MD27" s="253"/>
      <c r="ME27" s="253"/>
      <c r="MF27" s="253"/>
      <c r="MG27" s="253"/>
      <c r="MH27" s="253"/>
      <c r="MI27" s="253"/>
      <c r="MJ27" s="253"/>
      <c r="MK27" s="253"/>
      <c r="ML27" s="253"/>
      <c r="MM27" s="253"/>
      <c r="MN27" s="253"/>
      <c r="MO27" s="253"/>
      <c r="MP27" s="253"/>
      <c r="MQ27" s="253"/>
      <c r="MR27" s="253"/>
      <c r="MS27" s="253"/>
      <c r="MT27" s="253"/>
      <c r="MU27" s="253"/>
      <c r="MV27" s="253"/>
      <c r="MW27" s="253"/>
      <c r="MX27" s="253"/>
      <c r="MY27" s="253"/>
      <c r="MZ27" s="253"/>
      <c r="NA27" s="253"/>
      <c r="NB27" s="253"/>
      <c r="NC27" s="253"/>
      <c r="ND27" s="253"/>
      <c r="NE27" s="253"/>
      <c r="NF27" s="253"/>
      <c r="NG27" s="253"/>
      <c r="NH27" s="253"/>
      <c r="NI27" s="253"/>
      <c r="NJ27" s="253"/>
      <c r="NK27" s="253"/>
      <c r="NL27" s="253"/>
      <c r="NM27" s="253"/>
      <c r="NN27" s="253"/>
      <c r="NO27" s="253"/>
      <c r="NP27" s="253"/>
      <c r="NQ27" s="253"/>
      <c r="NR27" s="253"/>
      <c r="NS27" s="253"/>
      <c r="NT27" s="253"/>
      <c r="NU27" s="253"/>
      <c r="NV27" s="253"/>
      <c r="NW27" s="253"/>
      <c r="NX27" s="253"/>
      <c r="NY27" s="253"/>
      <c r="NZ27" s="253"/>
      <c r="OA27" s="253"/>
      <c r="OB27" s="253"/>
      <c r="OC27" s="253"/>
      <c r="OD27" s="253"/>
      <c r="OE27" s="253"/>
      <c r="OF27" s="253"/>
      <c r="OG27" s="253"/>
      <c r="OH27" s="253"/>
      <c r="OI27" s="253"/>
      <c r="OJ27" s="253"/>
      <c r="OK27" s="253"/>
      <c r="OL27" s="253"/>
      <c r="OM27" s="253"/>
      <c r="ON27" s="253"/>
      <c r="OO27" s="253"/>
      <c r="OP27" s="253"/>
      <c r="OQ27" s="253"/>
      <c r="OR27" s="253"/>
      <c r="OS27" s="253"/>
      <c r="OT27" s="253"/>
      <c r="OU27" s="253"/>
      <c r="OV27" s="253"/>
      <c r="OW27" s="253"/>
      <c r="OX27" s="253"/>
      <c r="OY27" s="253"/>
      <c r="OZ27" s="253"/>
      <c r="PA27" s="253"/>
      <c r="PB27" s="253"/>
      <c r="PC27" s="253"/>
      <c r="PD27" s="253"/>
      <c r="PE27" s="253"/>
      <c r="PF27" s="253"/>
      <c r="PG27" s="253"/>
      <c r="PH27" s="253"/>
      <c r="PI27" s="253"/>
      <c r="PJ27" s="253"/>
      <c r="PK27" s="253"/>
      <c r="PL27" s="253"/>
      <c r="PM27" s="253"/>
      <c r="PN27" s="253"/>
      <c r="PO27" s="253"/>
      <c r="PP27" s="253"/>
      <c r="PQ27" s="253"/>
      <c r="PR27" s="253"/>
      <c r="PS27" s="253"/>
      <c r="PT27" s="253"/>
      <c r="PU27" s="253"/>
      <c r="PV27" s="253"/>
      <c r="PW27" s="253"/>
      <c r="PX27" s="253"/>
      <c r="PY27" s="253"/>
      <c r="PZ27" s="253"/>
      <c r="QA27" s="253"/>
      <c r="QB27" s="253"/>
      <c r="QC27" s="253"/>
      <c r="QD27" s="253"/>
      <c r="QE27" s="253"/>
      <c r="QF27" s="253"/>
      <c r="QG27" s="253"/>
      <c r="QH27" s="253"/>
      <c r="QI27" s="253"/>
      <c r="QJ27" s="253"/>
      <c r="QK27" s="253"/>
      <c r="QL27" s="253"/>
      <c r="QM27" s="253"/>
      <c r="QN27" s="253"/>
      <c r="QO27" s="253"/>
      <c r="QP27" s="253"/>
      <c r="QQ27" s="253"/>
      <c r="QR27" s="253"/>
      <c r="QS27" s="253"/>
      <c r="QT27" s="253"/>
      <c r="QU27" s="253"/>
      <c r="QV27" s="253"/>
      <c r="QW27" s="253"/>
      <c r="QX27" s="253"/>
      <c r="QY27" s="253"/>
      <c r="QZ27" s="253"/>
      <c r="RA27" s="253"/>
      <c r="RB27" s="253"/>
      <c r="RC27" s="253"/>
      <c r="RD27" s="253"/>
      <c r="RE27" s="253"/>
      <c r="RF27" s="253"/>
      <c r="RG27" s="253"/>
      <c r="RH27" s="253"/>
      <c r="RI27" s="253"/>
      <c r="RJ27" s="253"/>
      <c r="RK27" s="253"/>
      <c r="RL27" s="253"/>
      <c r="RM27" s="253"/>
      <c r="RN27" s="253"/>
      <c r="RO27" s="253"/>
      <c r="RP27" s="253"/>
      <c r="RQ27" s="253"/>
      <c r="RR27" s="253"/>
      <c r="RS27" s="253"/>
      <c r="RT27" s="253"/>
      <c r="RU27" s="253"/>
      <c r="RV27" s="253"/>
      <c r="RW27" s="253"/>
      <c r="RX27" s="253"/>
      <c r="RY27" s="253"/>
      <c r="RZ27" s="253"/>
      <c r="SA27" s="253"/>
      <c r="SB27" s="253"/>
      <c r="SC27" s="253"/>
      <c r="SD27" s="253"/>
      <c r="SE27" s="253"/>
      <c r="SF27" s="253"/>
      <c r="SG27" s="253"/>
      <c r="SH27" s="253"/>
      <c r="SI27" s="253"/>
      <c r="SJ27" s="253"/>
      <c r="SK27" s="253"/>
      <c r="SL27" s="253"/>
      <c r="SM27" s="253"/>
      <c r="SN27" s="253"/>
      <c r="SO27" s="253"/>
      <c r="SP27" s="253"/>
      <c r="SQ27" s="253"/>
      <c r="SR27" s="253"/>
      <c r="SS27" s="253"/>
      <c r="ST27" s="253"/>
      <c r="SU27" s="253"/>
      <c r="SV27" s="253"/>
      <c r="SW27" s="253"/>
      <c r="SX27" s="253"/>
      <c r="SY27" s="253"/>
      <c r="SZ27" s="253"/>
      <c r="TA27" s="253"/>
      <c r="TB27" s="253"/>
      <c r="TC27" s="253"/>
      <c r="TD27" s="253"/>
      <c r="TE27" s="253"/>
      <c r="TF27" s="253"/>
      <c r="TG27" s="253"/>
      <c r="TH27" s="253"/>
      <c r="TI27" s="253"/>
      <c r="TJ27" s="253"/>
      <c r="TK27" s="253"/>
      <c r="TL27" s="253"/>
      <c r="TM27" s="253"/>
      <c r="TN27" s="253"/>
      <c r="TO27" s="253"/>
      <c r="TP27" s="253"/>
      <c r="TQ27" s="253"/>
      <c r="TR27" s="253"/>
      <c r="TS27" s="253"/>
      <c r="TT27" s="253"/>
      <c r="TU27" s="253"/>
      <c r="TV27" s="253"/>
      <c r="TW27" s="253"/>
      <c r="TX27" s="253"/>
      <c r="TY27" s="253"/>
      <c r="TZ27" s="253"/>
      <c r="UA27" s="253"/>
      <c r="UB27" s="253"/>
      <c r="UC27" s="253"/>
      <c r="UD27" s="253"/>
      <c r="UE27" s="253"/>
      <c r="UF27" s="253"/>
      <c r="UG27" s="253"/>
      <c r="UH27" s="253"/>
      <c r="UI27" s="253"/>
      <c r="UJ27" s="253"/>
      <c r="UK27" s="253"/>
      <c r="UL27" s="253"/>
      <c r="UM27" s="253"/>
      <c r="UN27" s="253"/>
      <c r="UO27" s="253"/>
      <c r="UP27" s="253"/>
      <c r="UQ27" s="253"/>
      <c r="UR27" s="253"/>
      <c r="US27" s="253"/>
      <c r="UT27" s="253"/>
      <c r="UU27" s="253"/>
      <c r="UV27" s="253"/>
      <c r="UW27" s="253"/>
      <c r="UX27" s="253"/>
      <c r="UY27" s="253"/>
      <c r="UZ27" s="253"/>
      <c r="VA27" s="253"/>
      <c r="VB27" s="253"/>
      <c r="VC27" s="253"/>
      <c r="VD27" s="253"/>
      <c r="VE27" s="253"/>
      <c r="VF27" s="253"/>
      <c r="VG27" s="253"/>
      <c r="VH27" s="253"/>
      <c r="VI27" s="253"/>
      <c r="VJ27" s="253"/>
      <c r="VK27" s="253"/>
      <c r="VL27" s="253"/>
      <c r="VM27" s="253"/>
      <c r="VN27" s="253"/>
      <c r="VO27" s="253"/>
      <c r="VP27" s="253"/>
      <c r="VQ27" s="253"/>
      <c r="VR27" s="253"/>
      <c r="VS27" s="253"/>
      <c r="VT27" s="253"/>
      <c r="VU27" s="253"/>
      <c r="VV27" s="253"/>
      <c r="VW27" s="253"/>
      <c r="VX27" s="253"/>
      <c r="VY27" s="253"/>
      <c r="VZ27" s="253"/>
      <c r="WA27" s="253"/>
      <c r="WB27" s="253"/>
      <c r="WC27" s="253"/>
      <c r="WD27" s="253"/>
      <c r="WE27" s="253"/>
      <c r="WF27" s="253"/>
      <c r="WG27" s="253"/>
      <c r="WH27" s="253"/>
      <c r="WI27" s="253"/>
      <c r="WJ27" s="253"/>
      <c r="WK27" s="253"/>
      <c r="WL27" s="253"/>
      <c r="WM27" s="253"/>
      <c r="WN27" s="253"/>
      <c r="WO27" s="253"/>
      <c r="WP27" s="253"/>
      <c r="WQ27" s="253"/>
      <c r="WR27" s="253"/>
      <c r="WS27" s="253"/>
      <c r="WT27" s="253"/>
      <c r="WU27" s="253"/>
      <c r="WV27" s="253"/>
      <c r="WW27" s="253"/>
      <c r="WX27" s="253"/>
      <c r="WY27" s="253"/>
      <c r="WZ27" s="253"/>
      <c r="XA27" s="253"/>
      <c r="XB27" s="253"/>
      <c r="XC27" s="253"/>
      <c r="XD27" s="253"/>
      <c r="XE27" s="253"/>
      <c r="XF27" s="253"/>
      <c r="XG27" s="253"/>
      <c r="XH27" s="253"/>
      <c r="XI27" s="253"/>
      <c r="XJ27" s="253"/>
      <c r="XK27" s="253"/>
      <c r="XL27" s="253"/>
      <c r="XM27" s="253"/>
      <c r="XN27" s="253"/>
      <c r="XO27" s="253"/>
      <c r="XP27" s="253"/>
      <c r="XQ27" s="253"/>
      <c r="XR27" s="253"/>
      <c r="XS27" s="253"/>
      <c r="XT27" s="253"/>
      <c r="XU27" s="253"/>
      <c r="XV27" s="253"/>
      <c r="XW27" s="253"/>
      <c r="XX27" s="253"/>
      <c r="XY27" s="253"/>
      <c r="XZ27" s="253"/>
      <c r="YA27" s="253"/>
      <c r="YB27" s="253"/>
      <c r="YC27" s="253"/>
      <c r="YD27" s="253"/>
      <c r="YE27" s="253"/>
      <c r="YF27" s="253"/>
      <c r="YG27" s="253"/>
      <c r="YH27" s="253"/>
      <c r="YI27" s="253"/>
      <c r="YJ27" s="253"/>
      <c r="YK27" s="253"/>
      <c r="YL27" s="253"/>
      <c r="YM27" s="253"/>
      <c r="YN27" s="253"/>
      <c r="YO27" s="253"/>
      <c r="YP27" s="253"/>
      <c r="YQ27" s="253"/>
      <c r="YR27" s="253"/>
      <c r="YS27" s="253"/>
      <c r="YT27" s="253"/>
      <c r="YU27" s="253"/>
      <c r="YV27" s="253"/>
      <c r="YW27" s="253"/>
      <c r="YX27" s="253"/>
      <c r="YY27" s="253"/>
      <c r="YZ27" s="253"/>
      <c r="ZA27" s="253"/>
      <c r="ZB27" s="253"/>
      <c r="ZC27" s="253"/>
      <c r="ZD27" s="253"/>
      <c r="ZE27" s="253"/>
      <c r="ZF27" s="253"/>
      <c r="ZG27" s="253"/>
      <c r="ZH27" s="253"/>
      <c r="ZI27" s="253"/>
      <c r="ZJ27" s="253"/>
      <c r="ZK27" s="253"/>
      <c r="ZL27" s="253"/>
      <c r="ZM27" s="253"/>
      <c r="ZN27" s="253"/>
      <c r="ZO27" s="253"/>
      <c r="ZP27" s="253"/>
      <c r="ZQ27" s="253"/>
      <c r="ZR27" s="253"/>
      <c r="ZS27" s="253"/>
      <c r="ZT27" s="253"/>
      <c r="ZU27" s="253"/>
      <c r="ZV27" s="253"/>
      <c r="ZW27" s="253"/>
      <c r="ZX27" s="253"/>
      <c r="ZY27" s="253"/>
      <c r="ZZ27" s="253"/>
      <c r="AAA27" s="253"/>
      <c r="AAB27" s="253"/>
      <c r="AAC27" s="253"/>
      <c r="AAD27" s="253"/>
      <c r="AAE27" s="253"/>
      <c r="AAF27" s="253"/>
      <c r="AAG27" s="253"/>
      <c r="AAH27" s="253"/>
      <c r="AAI27" s="253"/>
      <c r="AAJ27" s="253"/>
      <c r="AAK27" s="253"/>
      <c r="AAL27" s="253"/>
      <c r="AAM27" s="253"/>
      <c r="AAN27" s="253"/>
      <c r="AAO27" s="253"/>
      <c r="AAP27" s="253"/>
      <c r="AAQ27" s="253"/>
      <c r="AAR27" s="253"/>
      <c r="AAS27" s="253"/>
      <c r="AAT27" s="253"/>
      <c r="AAU27" s="253"/>
      <c r="AAV27" s="253"/>
      <c r="AAW27" s="253"/>
      <c r="AAX27" s="253"/>
      <c r="AAY27" s="253"/>
      <c r="AAZ27" s="253"/>
      <c r="ABA27" s="253"/>
      <c r="ABB27" s="253"/>
      <c r="ABC27" s="253"/>
      <c r="ABD27" s="253"/>
      <c r="ABE27" s="253"/>
      <c r="ABF27" s="253"/>
      <c r="ABG27" s="253"/>
      <c r="ABH27" s="253"/>
      <c r="ABI27" s="253"/>
      <c r="ABJ27" s="253"/>
      <c r="ABK27" s="253"/>
      <c r="ABL27" s="253"/>
      <c r="ABM27" s="253"/>
      <c r="ABN27" s="253"/>
      <c r="ABO27" s="253"/>
      <c r="ABP27" s="253"/>
      <c r="ABQ27" s="253"/>
      <c r="ABR27" s="253"/>
      <c r="ABS27" s="253"/>
      <c r="ABT27" s="253"/>
      <c r="ABU27" s="253"/>
      <c r="ABV27" s="253"/>
      <c r="ABW27" s="253"/>
      <c r="ABX27" s="253"/>
      <c r="ABY27" s="253"/>
      <c r="ABZ27" s="253"/>
      <c r="ACA27" s="253"/>
      <c r="ACB27" s="253"/>
      <c r="ACC27" s="253"/>
      <c r="ACD27" s="253"/>
      <c r="ACE27" s="253"/>
      <c r="ACF27" s="253"/>
      <c r="ACG27" s="253"/>
      <c r="ACH27" s="253"/>
      <c r="ACI27" s="253"/>
      <c r="ACJ27" s="253"/>
      <c r="ACK27" s="253"/>
      <c r="ACL27" s="253"/>
      <c r="ACM27" s="253"/>
      <c r="ACN27" s="253"/>
      <c r="ACO27" s="253"/>
      <c r="ACP27" s="253"/>
      <c r="ACQ27" s="253"/>
      <c r="ACR27" s="253"/>
      <c r="ACS27" s="253"/>
      <c r="ACT27" s="253"/>
      <c r="ACU27" s="253"/>
      <c r="ACV27" s="253"/>
      <c r="ACW27" s="253"/>
      <c r="ACX27" s="253"/>
      <c r="ACY27" s="253"/>
      <c r="ACZ27" s="253"/>
      <c r="ADA27" s="253"/>
      <c r="ADB27" s="253"/>
      <c r="ADC27" s="253"/>
      <c r="ADD27" s="253"/>
      <c r="ADE27" s="253"/>
      <c r="ADF27" s="253"/>
      <c r="ADG27" s="253"/>
      <c r="ADH27" s="253"/>
      <c r="ADI27" s="253"/>
      <c r="ADJ27" s="253"/>
      <c r="ADK27" s="253"/>
      <c r="ADL27" s="253"/>
      <c r="ADM27" s="253"/>
      <c r="ADN27" s="253"/>
      <c r="ADO27" s="253"/>
      <c r="ADP27" s="253"/>
      <c r="ADQ27" s="253"/>
      <c r="ADR27" s="253"/>
      <c r="ADS27" s="253"/>
      <c r="ADT27" s="253"/>
      <c r="ADU27" s="253"/>
      <c r="ADV27" s="253"/>
      <c r="ADW27" s="253"/>
      <c r="ADX27" s="253"/>
      <c r="ADY27" s="253"/>
      <c r="ADZ27" s="253"/>
      <c r="AEA27" s="253"/>
      <c r="AEB27" s="253"/>
      <c r="AEC27" s="253"/>
      <c r="AED27" s="253"/>
      <c r="AEE27" s="253"/>
      <c r="AEF27" s="253"/>
      <c r="AEG27" s="253"/>
      <c r="AEH27" s="253"/>
      <c r="AEI27" s="253"/>
      <c r="AEJ27" s="253"/>
      <c r="AEK27" s="253"/>
      <c r="AEL27" s="253"/>
      <c r="AEM27" s="253"/>
      <c r="AEN27" s="253"/>
      <c r="AEO27" s="253"/>
      <c r="AEP27" s="253"/>
      <c r="AEQ27" s="253"/>
      <c r="AER27" s="253"/>
      <c r="AES27" s="253"/>
      <c r="AET27" s="253"/>
      <c r="AEU27" s="253"/>
      <c r="AEV27" s="253"/>
      <c r="AEW27" s="253"/>
      <c r="AEX27" s="253"/>
      <c r="AEY27" s="253"/>
      <c r="AEZ27" s="253"/>
      <c r="AFA27" s="253"/>
      <c r="AFB27" s="253"/>
      <c r="AFC27" s="253"/>
      <c r="AFD27" s="253"/>
      <c r="AFE27" s="253"/>
      <c r="AFF27" s="253"/>
      <c r="AFG27" s="253"/>
      <c r="AFH27" s="253"/>
      <c r="AFI27" s="253"/>
      <c r="AFJ27" s="253"/>
      <c r="AFK27" s="253"/>
      <c r="AFL27" s="253"/>
      <c r="AFM27" s="253"/>
      <c r="AFN27" s="253"/>
      <c r="AFO27" s="253"/>
      <c r="AFP27" s="253"/>
      <c r="AFQ27" s="253"/>
      <c r="AFR27" s="253"/>
      <c r="AFS27" s="253"/>
      <c r="AFT27" s="253"/>
      <c r="AFU27" s="253"/>
      <c r="AFV27" s="253"/>
      <c r="AFW27" s="253"/>
      <c r="AFX27" s="253"/>
      <c r="AFY27" s="253"/>
      <c r="AFZ27" s="253"/>
      <c r="AGA27" s="253"/>
      <c r="AGB27" s="253"/>
      <c r="AGC27" s="253"/>
      <c r="AGD27" s="253"/>
      <c r="AGE27" s="253"/>
      <c r="AGF27" s="253"/>
      <c r="AGG27" s="253"/>
      <c r="AGH27" s="253"/>
      <c r="AGI27" s="253"/>
      <c r="AGJ27" s="253"/>
      <c r="AGK27" s="253"/>
      <c r="AGL27" s="253"/>
      <c r="AGM27" s="253"/>
      <c r="AGN27" s="253"/>
      <c r="AGO27" s="253"/>
      <c r="AGP27" s="253"/>
      <c r="AGQ27" s="253"/>
      <c r="AGR27" s="253"/>
      <c r="AGS27" s="253"/>
      <c r="AGT27" s="253"/>
      <c r="AGU27" s="253"/>
      <c r="AGV27" s="253"/>
      <c r="AGW27" s="253"/>
      <c r="AGX27" s="253"/>
      <c r="AGY27" s="253"/>
      <c r="AGZ27" s="253"/>
      <c r="AHA27" s="253"/>
      <c r="AHB27" s="253"/>
      <c r="AHC27" s="253"/>
      <c r="AHD27" s="253"/>
      <c r="AHE27" s="253"/>
      <c r="AHF27" s="253"/>
      <c r="AHG27" s="253"/>
      <c r="AHH27" s="253"/>
      <c r="AHI27" s="253"/>
      <c r="AHJ27" s="253"/>
      <c r="AHK27" s="253"/>
      <c r="AHL27" s="253"/>
      <c r="AHM27" s="253"/>
      <c r="AHN27" s="253"/>
      <c r="AHO27" s="253"/>
      <c r="AHP27" s="253"/>
      <c r="AHQ27" s="253"/>
      <c r="AHR27" s="253"/>
      <c r="AHS27" s="253"/>
      <c r="AHT27" s="253"/>
      <c r="AHU27" s="253"/>
      <c r="AHV27" s="253"/>
      <c r="AHW27" s="253"/>
      <c r="AHX27" s="253"/>
      <c r="AHY27" s="253"/>
      <c r="AHZ27" s="253"/>
      <c r="AIA27" s="253"/>
      <c r="AIB27" s="253"/>
      <c r="AIC27" s="253"/>
      <c r="AID27" s="253"/>
      <c r="AIE27" s="253"/>
      <c r="AIF27" s="253"/>
      <c r="AIG27" s="253"/>
      <c r="AIH27" s="253"/>
      <c r="AII27" s="253"/>
      <c r="AIJ27" s="253"/>
      <c r="AIK27" s="253"/>
      <c r="AIL27" s="253"/>
      <c r="AIM27" s="253"/>
      <c r="AIN27" s="253"/>
      <c r="AIO27" s="253"/>
      <c r="AIP27" s="253"/>
      <c r="AIQ27" s="253"/>
      <c r="AIR27" s="253"/>
      <c r="AIS27" s="253"/>
      <c r="AIT27" s="253"/>
      <c r="AIU27" s="253"/>
      <c r="AIV27" s="253"/>
      <c r="AIW27" s="253"/>
      <c r="AIX27" s="253"/>
      <c r="AIY27" s="253"/>
      <c r="AIZ27" s="253"/>
      <c r="AJA27" s="253"/>
      <c r="AJB27" s="253"/>
      <c r="AJC27" s="253"/>
      <c r="AJD27" s="253"/>
      <c r="AJE27" s="253"/>
      <c r="AJF27" s="253"/>
      <c r="AJG27" s="253"/>
      <c r="AJH27" s="253"/>
      <c r="AJI27" s="253"/>
      <c r="AJJ27" s="253"/>
      <c r="AJK27" s="253"/>
      <c r="AJL27" s="253"/>
      <c r="AJM27" s="253"/>
      <c r="AJN27" s="253"/>
      <c r="AJO27" s="253"/>
      <c r="AJP27" s="253"/>
      <c r="AJQ27" s="253"/>
      <c r="AJR27" s="253"/>
      <c r="AJS27" s="253"/>
      <c r="AJT27" s="253"/>
      <c r="AJU27" s="253"/>
      <c r="AJV27" s="253"/>
      <c r="AJW27" s="253"/>
      <c r="AJX27" s="253"/>
      <c r="AJY27" s="253"/>
      <c r="AJZ27" s="253"/>
      <c r="AKA27" s="253"/>
      <c r="AKB27" s="253"/>
      <c r="AKC27" s="253"/>
      <c r="AKD27" s="253"/>
      <c r="AKE27" s="253"/>
      <c r="AKF27" s="253"/>
      <c r="AKG27" s="253"/>
      <c r="AKH27" s="253"/>
      <c r="AKI27" s="253"/>
      <c r="AKJ27" s="253"/>
      <c r="AKK27" s="253"/>
      <c r="AKL27" s="253"/>
      <c r="AKM27" s="253"/>
      <c r="AKN27" s="253"/>
      <c r="AKO27" s="253"/>
      <c r="AKP27" s="253"/>
      <c r="AKQ27" s="253"/>
      <c r="AKR27" s="253"/>
      <c r="AKS27" s="253"/>
      <c r="AKT27" s="253"/>
      <c r="AKU27" s="253"/>
      <c r="AKV27" s="253"/>
      <c r="AKW27" s="253"/>
      <c r="AKX27" s="253"/>
      <c r="AKY27" s="253"/>
      <c r="AKZ27" s="253"/>
      <c r="ALA27" s="253"/>
      <c r="ALB27" s="253"/>
      <c r="ALC27" s="253"/>
      <c r="ALD27" s="253"/>
      <c r="ALE27" s="253"/>
      <c r="ALF27" s="253"/>
      <c r="ALG27" s="253"/>
      <c r="ALH27" s="253"/>
      <c r="ALI27" s="253"/>
      <c r="ALJ27" s="253"/>
      <c r="ALK27" s="253"/>
      <c r="ALL27" s="253"/>
      <c r="ALM27" s="253"/>
      <c r="ALN27" s="253"/>
      <c r="ALO27" s="253"/>
      <c r="ALP27" s="253"/>
      <c r="ALQ27" s="253"/>
      <c r="ALR27" s="253"/>
      <c r="ALS27" s="253"/>
      <c r="ALT27" s="253"/>
      <c r="ALU27" s="253"/>
      <c r="ALV27" s="253"/>
      <c r="ALW27" s="253"/>
      <c r="ALX27" s="253"/>
      <c r="ALY27" s="253"/>
      <c r="ALZ27" s="253"/>
      <c r="AMA27" s="253"/>
      <c r="AMB27" s="253"/>
      <c r="AMC27" s="253"/>
      <c r="AMD27" s="253"/>
      <c r="AME27" s="253"/>
      <c r="AMF27" s="253"/>
      <c r="AMG27" s="253"/>
      <c r="AMH27" s="253"/>
      <c r="AMI27" s="253"/>
      <c r="AMJ27" s="253"/>
    </row>
    <row r="28" spans="1:1024" s="252" customFormat="1" ht="11.25">
      <c r="A28" s="269" t="s">
        <v>154</v>
      </c>
      <c r="B28" s="270"/>
      <c r="C28" s="270"/>
      <c r="D28" s="270"/>
      <c r="F28" s="253"/>
      <c r="G28" s="253"/>
      <c r="H28" s="253"/>
      <c r="I28" s="253"/>
      <c r="J28" s="253"/>
      <c r="K28" s="253"/>
      <c r="L28" s="253"/>
      <c r="M28" s="253"/>
      <c r="N28" s="253"/>
      <c r="O28" s="253"/>
      <c r="P28" s="253"/>
      <c r="Q28" s="253"/>
      <c r="R28" s="253"/>
      <c r="S28" s="253"/>
      <c r="T28" s="253"/>
      <c r="U28" s="253"/>
      <c r="V28" s="253"/>
      <c r="W28" s="253"/>
      <c r="X28" s="253"/>
      <c r="Y28" s="253"/>
      <c r="Z28" s="253"/>
      <c r="AA28" s="253"/>
      <c r="AB28" s="253"/>
      <c r="AC28" s="253"/>
      <c r="AD28" s="253"/>
      <c r="AE28" s="253"/>
      <c r="AF28" s="253"/>
      <c r="AG28" s="253"/>
      <c r="AH28" s="253"/>
      <c r="AI28" s="253"/>
      <c r="AJ28" s="253"/>
      <c r="AK28" s="253"/>
      <c r="AL28" s="253"/>
      <c r="AM28" s="253"/>
      <c r="AN28" s="253"/>
      <c r="AO28" s="253"/>
      <c r="AP28" s="253"/>
      <c r="AQ28" s="253"/>
      <c r="AR28" s="253"/>
      <c r="AS28" s="253"/>
      <c r="AT28" s="253"/>
      <c r="AU28" s="253"/>
      <c r="AV28" s="253"/>
      <c r="AW28" s="253"/>
      <c r="AX28" s="253"/>
      <c r="AY28" s="253"/>
      <c r="AZ28" s="253"/>
      <c r="BA28" s="253"/>
      <c r="BB28" s="253"/>
      <c r="BC28" s="253"/>
      <c r="BD28" s="253"/>
      <c r="BE28" s="253"/>
      <c r="BF28" s="253"/>
      <c r="BG28" s="253"/>
      <c r="BH28" s="253"/>
      <c r="BI28" s="253"/>
      <c r="BJ28" s="253"/>
      <c r="BK28" s="253"/>
      <c r="BL28" s="253"/>
      <c r="BM28" s="253"/>
      <c r="BN28" s="253"/>
      <c r="BO28" s="253"/>
      <c r="BP28" s="253"/>
      <c r="BQ28" s="253"/>
      <c r="BR28" s="253"/>
      <c r="BS28" s="253"/>
      <c r="BT28" s="253"/>
      <c r="BU28" s="253"/>
      <c r="BV28" s="253"/>
      <c r="BW28" s="253"/>
      <c r="BX28" s="253"/>
      <c r="BY28" s="253"/>
      <c r="BZ28" s="253"/>
      <c r="CA28" s="253"/>
      <c r="CB28" s="253"/>
      <c r="CC28" s="253"/>
      <c r="CD28" s="253"/>
      <c r="CE28" s="253"/>
      <c r="CF28" s="253"/>
      <c r="CG28" s="253"/>
      <c r="CH28" s="253"/>
      <c r="CI28" s="253"/>
      <c r="CJ28" s="253"/>
      <c r="CK28" s="253"/>
      <c r="CL28" s="253"/>
      <c r="CM28" s="253"/>
      <c r="CN28" s="253"/>
      <c r="CO28" s="253"/>
      <c r="CP28" s="253"/>
      <c r="CQ28" s="253"/>
      <c r="CR28" s="253"/>
      <c r="CS28" s="253"/>
      <c r="CT28" s="253"/>
      <c r="CU28" s="253"/>
      <c r="CV28" s="253"/>
      <c r="CW28" s="253"/>
      <c r="CX28" s="253"/>
      <c r="CY28" s="253"/>
      <c r="CZ28" s="253"/>
      <c r="DA28" s="253"/>
      <c r="DB28" s="253"/>
      <c r="DC28" s="253"/>
      <c r="DD28" s="253"/>
      <c r="DE28" s="253"/>
      <c r="DF28" s="253"/>
      <c r="DG28" s="253"/>
      <c r="DH28" s="253"/>
      <c r="DI28" s="253"/>
      <c r="DJ28" s="253"/>
      <c r="DK28" s="253"/>
      <c r="DL28" s="253"/>
      <c r="DM28" s="253"/>
      <c r="DN28" s="253"/>
      <c r="DO28" s="253"/>
      <c r="DP28" s="253"/>
      <c r="DQ28" s="253"/>
      <c r="DR28" s="253"/>
      <c r="DS28" s="253"/>
      <c r="DT28" s="253"/>
      <c r="DU28" s="253"/>
      <c r="DV28" s="253"/>
      <c r="DW28" s="253"/>
      <c r="DX28" s="253"/>
      <c r="DY28" s="253"/>
      <c r="DZ28" s="253"/>
      <c r="EA28" s="253"/>
      <c r="EB28" s="253"/>
      <c r="EC28" s="253"/>
      <c r="ED28" s="253"/>
      <c r="EE28" s="253"/>
      <c r="EF28" s="253"/>
      <c r="EG28" s="253"/>
      <c r="EH28" s="253"/>
      <c r="EI28" s="253"/>
      <c r="EJ28" s="253"/>
      <c r="EK28" s="253"/>
      <c r="EL28" s="253"/>
      <c r="EM28" s="253"/>
      <c r="EN28" s="253"/>
      <c r="EO28" s="253"/>
      <c r="EP28" s="253"/>
      <c r="EQ28" s="253"/>
      <c r="ER28" s="253"/>
      <c r="ES28" s="253"/>
      <c r="ET28" s="253"/>
      <c r="EU28" s="253"/>
      <c r="EV28" s="253"/>
      <c r="EW28" s="253"/>
      <c r="EX28" s="253"/>
      <c r="EY28" s="253"/>
      <c r="EZ28" s="253"/>
      <c r="FA28" s="253"/>
      <c r="FB28" s="253"/>
      <c r="FC28" s="253"/>
      <c r="FD28" s="253"/>
      <c r="FE28" s="253"/>
      <c r="FF28" s="253"/>
      <c r="FG28" s="253"/>
      <c r="FH28" s="253"/>
      <c r="FI28" s="253"/>
      <c r="FJ28" s="253"/>
      <c r="FK28" s="253"/>
      <c r="FL28" s="253"/>
      <c r="FM28" s="253"/>
      <c r="FN28" s="253"/>
      <c r="FO28" s="253"/>
      <c r="FP28" s="253"/>
      <c r="FQ28" s="253"/>
      <c r="FR28" s="253"/>
      <c r="FS28" s="253"/>
      <c r="FT28" s="253"/>
      <c r="FU28" s="253"/>
      <c r="FV28" s="253"/>
      <c r="FW28" s="253"/>
      <c r="FX28" s="253"/>
      <c r="FY28" s="253"/>
      <c r="FZ28" s="253"/>
      <c r="GA28" s="253"/>
      <c r="GB28" s="253"/>
      <c r="GC28" s="253"/>
      <c r="GD28" s="253"/>
      <c r="GE28" s="253"/>
      <c r="GF28" s="253"/>
      <c r="GG28" s="253"/>
      <c r="GH28" s="253"/>
      <c r="GI28" s="253"/>
      <c r="GJ28" s="253"/>
      <c r="GK28" s="253"/>
      <c r="GL28" s="253"/>
      <c r="GM28" s="253"/>
      <c r="GN28" s="253"/>
      <c r="GO28" s="253"/>
      <c r="GP28" s="253"/>
      <c r="GQ28" s="253"/>
      <c r="GR28" s="253"/>
      <c r="GS28" s="253"/>
      <c r="GT28" s="253"/>
      <c r="GU28" s="253"/>
      <c r="GV28" s="253"/>
      <c r="GW28" s="253"/>
      <c r="GX28" s="253"/>
      <c r="GY28" s="253"/>
      <c r="GZ28" s="253"/>
      <c r="HA28" s="253"/>
      <c r="HB28" s="253"/>
      <c r="HC28" s="253"/>
      <c r="HD28" s="253"/>
      <c r="HE28" s="253"/>
      <c r="HF28" s="253"/>
      <c r="HG28" s="253"/>
      <c r="HH28" s="253"/>
      <c r="HI28" s="253"/>
      <c r="HJ28" s="253"/>
      <c r="HK28" s="253"/>
      <c r="HL28" s="253"/>
      <c r="HM28" s="253"/>
      <c r="HN28" s="253"/>
      <c r="HO28" s="253"/>
      <c r="HP28" s="253"/>
      <c r="HQ28" s="253"/>
      <c r="HR28" s="253"/>
      <c r="HS28" s="253"/>
      <c r="HT28" s="253"/>
      <c r="HU28" s="253"/>
      <c r="HV28" s="253"/>
      <c r="HW28" s="253"/>
      <c r="HX28" s="253"/>
      <c r="HY28" s="253"/>
      <c r="HZ28" s="253"/>
      <c r="IA28" s="253"/>
      <c r="IB28" s="253"/>
      <c r="IC28" s="253"/>
      <c r="ID28" s="253"/>
      <c r="IE28" s="253"/>
      <c r="IF28" s="253"/>
      <c r="IG28" s="253"/>
      <c r="IH28" s="253"/>
      <c r="II28" s="253"/>
      <c r="IJ28" s="253"/>
      <c r="IK28" s="253"/>
      <c r="IL28" s="253"/>
      <c r="IM28" s="253"/>
      <c r="IN28" s="253"/>
      <c r="IO28" s="253"/>
      <c r="IP28" s="253"/>
      <c r="IQ28" s="253"/>
      <c r="IR28" s="253"/>
      <c r="IS28" s="253"/>
      <c r="IT28" s="253"/>
      <c r="IU28" s="253"/>
      <c r="IV28" s="253"/>
      <c r="IW28" s="253"/>
      <c r="IX28" s="253"/>
      <c r="IY28" s="253"/>
      <c r="IZ28" s="253"/>
      <c r="JA28" s="253"/>
      <c r="JB28" s="253"/>
      <c r="JC28" s="253"/>
      <c r="JD28" s="253"/>
      <c r="JE28" s="253"/>
      <c r="JF28" s="253"/>
      <c r="JG28" s="253"/>
      <c r="JH28" s="253"/>
      <c r="JI28" s="253"/>
      <c r="JJ28" s="253"/>
      <c r="JK28" s="253"/>
      <c r="JL28" s="253"/>
      <c r="JM28" s="253"/>
      <c r="JN28" s="253"/>
      <c r="JO28" s="253"/>
      <c r="JP28" s="253"/>
      <c r="JQ28" s="253"/>
      <c r="JR28" s="253"/>
      <c r="JS28" s="253"/>
      <c r="JT28" s="253"/>
      <c r="JU28" s="253"/>
      <c r="JV28" s="253"/>
      <c r="JW28" s="253"/>
      <c r="JX28" s="253"/>
      <c r="JY28" s="253"/>
      <c r="JZ28" s="253"/>
      <c r="KA28" s="253"/>
      <c r="KB28" s="253"/>
      <c r="KC28" s="253"/>
      <c r="KD28" s="253"/>
      <c r="KE28" s="253"/>
      <c r="KF28" s="253"/>
      <c r="KG28" s="253"/>
      <c r="KH28" s="253"/>
      <c r="KI28" s="253"/>
      <c r="KJ28" s="253"/>
      <c r="KK28" s="253"/>
      <c r="KL28" s="253"/>
      <c r="KM28" s="253"/>
      <c r="KN28" s="253"/>
      <c r="KO28" s="253"/>
      <c r="KP28" s="253"/>
      <c r="KQ28" s="253"/>
      <c r="KR28" s="253"/>
      <c r="KS28" s="253"/>
      <c r="KT28" s="253"/>
      <c r="KU28" s="253"/>
      <c r="KV28" s="253"/>
      <c r="KW28" s="253"/>
      <c r="KX28" s="253"/>
      <c r="KY28" s="253"/>
      <c r="KZ28" s="253"/>
      <c r="LA28" s="253"/>
      <c r="LB28" s="253"/>
      <c r="LC28" s="253"/>
      <c r="LD28" s="253"/>
      <c r="LE28" s="253"/>
      <c r="LF28" s="253"/>
      <c r="LG28" s="253"/>
      <c r="LH28" s="253"/>
      <c r="LI28" s="253"/>
      <c r="LJ28" s="253"/>
      <c r="LK28" s="253"/>
      <c r="LL28" s="253"/>
      <c r="LM28" s="253"/>
      <c r="LN28" s="253"/>
      <c r="LO28" s="253"/>
      <c r="LP28" s="253"/>
      <c r="LQ28" s="253"/>
      <c r="LR28" s="253"/>
      <c r="LS28" s="253"/>
      <c r="LT28" s="253"/>
      <c r="LU28" s="253"/>
      <c r="LV28" s="253"/>
      <c r="LW28" s="253"/>
      <c r="LX28" s="253"/>
      <c r="LY28" s="253"/>
      <c r="LZ28" s="253"/>
      <c r="MA28" s="253"/>
      <c r="MB28" s="253"/>
      <c r="MC28" s="253"/>
      <c r="MD28" s="253"/>
      <c r="ME28" s="253"/>
      <c r="MF28" s="253"/>
      <c r="MG28" s="253"/>
      <c r="MH28" s="253"/>
      <c r="MI28" s="253"/>
      <c r="MJ28" s="253"/>
      <c r="MK28" s="253"/>
      <c r="ML28" s="253"/>
      <c r="MM28" s="253"/>
      <c r="MN28" s="253"/>
      <c r="MO28" s="253"/>
      <c r="MP28" s="253"/>
      <c r="MQ28" s="253"/>
      <c r="MR28" s="253"/>
      <c r="MS28" s="253"/>
      <c r="MT28" s="253"/>
      <c r="MU28" s="253"/>
      <c r="MV28" s="253"/>
      <c r="MW28" s="253"/>
      <c r="MX28" s="253"/>
      <c r="MY28" s="253"/>
      <c r="MZ28" s="253"/>
      <c r="NA28" s="253"/>
      <c r="NB28" s="253"/>
      <c r="NC28" s="253"/>
      <c r="ND28" s="253"/>
      <c r="NE28" s="253"/>
      <c r="NF28" s="253"/>
      <c r="NG28" s="253"/>
      <c r="NH28" s="253"/>
      <c r="NI28" s="253"/>
      <c r="NJ28" s="253"/>
      <c r="NK28" s="253"/>
      <c r="NL28" s="253"/>
      <c r="NM28" s="253"/>
      <c r="NN28" s="253"/>
      <c r="NO28" s="253"/>
      <c r="NP28" s="253"/>
      <c r="NQ28" s="253"/>
      <c r="NR28" s="253"/>
      <c r="NS28" s="253"/>
      <c r="NT28" s="253"/>
      <c r="NU28" s="253"/>
      <c r="NV28" s="253"/>
      <c r="NW28" s="253"/>
      <c r="NX28" s="253"/>
      <c r="NY28" s="253"/>
      <c r="NZ28" s="253"/>
      <c r="OA28" s="253"/>
      <c r="OB28" s="253"/>
      <c r="OC28" s="253"/>
      <c r="OD28" s="253"/>
      <c r="OE28" s="253"/>
      <c r="OF28" s="253"/>
      <c r="OG28" s="253"/>
      <c r="OH28" s="253"/>
      <c r="OI28" s="253"/>
      <c r="OJ28" s="253"/>
      <c r="OK28" s="253"/>
      <c r="OL28" s="253"/>
      <c r="OM28" s="253"/>
      <c r="ON28" s="253"/>
      <c r="OO28" s="253"/>
      <c r="OP28" s="253"/>
      <c r="OQ28" s="253"/>
      <c r="OR28" s="253"/>
      <c r="OS28" s="253"/>
      <c r="OT28" s="253"/>
      <c r="OU28" s="253"/>
      <c r="OV28" s="253"/>
      <c r="OW28" s="253"/>
      <c r="OX28" s="253"/>
      <c r="OY28" s="253"/>
      <c r="OZ28" s="253"/>
      <c r="PA28" s="253"/>
      <c r="PB28" s="253"/>
      <c r="PC28" s="253"/>
      <c r="PD28" s="253"/>
      <c r="PE28" s="253"/>
      <c r="PF28" s="253"/>
      <c r="PG28" s="253"/>
      <c r="PH28" s="253"/>
      <c r="PI28" s="253"/>
      <c r="PJ28" s="253"/>
      <c r="PK28" s="253"/>
      <c r="PL28" s="253"/>
      <c r="PM28" s="253"/>
      <c r="PN28" s="253"/>
      <c r="PO28" s="253"/>
      <c r="PP28" s="253"/>
      <c r="PQ28" s="253"/>
      <c r="PR28" s="253"/>
      <c r="PS28" s="253"/>
      <c r="PT28" s="253"/>
      <c r="PU28" s="253"/>
      <c r="PV28" s="253"/>
      <c r="PW28" s="253"/>
      <c r="PX28" s="253"/>
      <c r="PY28" s="253"/>
      <c r="PZ28" s="253"/>
      <c r="QA28" s="253"/>
      <c r="QB28" s="253"/>
      <c r="QC28" s="253"/>
      <c r="QD28" s="253"/>
      <c r="QE28" s="253"/>
      <c r="QF28" s="253"/>
      <c r="QG28" s="253"/>
      <c r="QH28" s="253"/>
      <c r="QI28" s="253"/>
      <c r="QJ28" s="253"/>
      <c r="QK28" s="253"/>
      <c r="QL28" s="253"/>
      <c r="QM28" s="253"/>
      <c r="QN28" s="253"/>
      <c r="QO28" s="253"/>
      <c r="QP28" s="253"/>
      <c r="QQ28" s="253"/>
      <c r="QR28" s="253"/>
      <c r="QS28" s="253"/>
      <c r="QT28" s="253"/>
      <c r="QU28" s="253"/>
      <c r="QV28" s="253"/>
      <c r="QW28" s="253"/>
      <c r="QX28" s="253"/>
      <c r="QY28" s="253"/>
      <c r="QZ28" s="253"/>
      <c r="RA28" s="253"/>
      <c r="RB28" s="253"/>
      <c r="RC28" s="253"/>
      <c r="RD28" s="253"/>
      <c r="RE28" s="253"/>
      <c r="RF28" s="253"/>
      <c r="RG28" s="253"/>
      <c r="RH28" s="253"/>
      <c r="RI28" s="253"/>
      <c r="RJ28" s="253"/>
      <c r="RK28" s="253"/>
      <c r="RL28" s="253"/>
      <c r="RM28" s="253"/>
      <c r="RN28" s="253"/>
      <c r="RO28" s="253"/>
      <c r="RP28" s="253"/>
      <c r="RQ28" s="253"/>
      <c r="RR28" s="253"/>
      <c r="RS28" s="253"/>
      <c r="RT28" s="253"/>
      <c r="RU28" s="253"/>
      <c r="RV28" s="253"/>
      <c r="RW28" s="253"/>
      <c r="RX28" s="253"/>
      <c r="RY28" s="253"/>
      <c r="RZ28" s="253"/>
      <c r="SA28" s="253"/>
      <c r="SB28" s="253"/>
      <c r="SC28" s="253"/>
      <c r="SD28" s="253"/>
      <c r="SE28" s="253"/>
      <c r="SF28" s="253"/>
      <c r="SG28" s="253"/>
      <c r="SH28" s="253"/>
      <c r="SI28" s="253"/>
      <c r="SJ28" s="253"/>
      <c r="SK28" s="253"/>
      <c r="SL28" s="253"/>
      <c r="SM28" s="253"/>
      <c r="SN28" s="253"/>
      <c r="SO28" s="253"/>
      <c r="SP28" s="253"/>
      <c r="SQ28" s="253"/>
      <c r="SR28" s="253"/>
      <c r="SS28" s="253"/>
      <c r="ST28" s="253"/>
      <c r="SU28" s="253"/>
      <c r="SV28" s="253"/>
      <c r="SW28" s="253"/>
      <c r="SX28" s="253"/>
      <c r="SY28" s="253"/>
      <c r="SZ28" s="253"/>
      <c r="TA28" s="253"/>
      <c r="TB28" s="253"/>
      <c r="TC28" s="253"/>
      <c r="TD28" s="253"/>
      <c r="TE28" s="253"/>
      <c r="TF28" s="253"/>
      <c r="TG28" s="253"/>
      <c r="TH28" s="253"/>
      <c r="TI28" s="253"/>
      <c r="TJ28" s="253"/>
      <c r="TK28" s="253"/>
      <c r="TL28" s="253"/>
      <c r="TM28" s="253"/>
      <c r="TN28" s="253"/>
      <c r="TO28" s="253"/>
      <c r="TP28" s="253"/>
      <c r="TQ28" s="253"/>
      <c r="TR28" s="253"/>
      <c r="TS28" s="253"/>
      <c r="TT28" s="253"/>
      <c r="TU28" s="253"/>
      <c r="TV28" s="253"/>
      <c r="TW28" s="253"/>
      <c r="TX28" s="253"/>
      <c r="TY28" s="253"/>
      <c r="TZ28" s="253"/>
      <c r="UA28" s="253"/>
      <c r="UB28" s="253"/>
      <c r="UC28" s="253"/>
      <c r="UD28" s="253"/>
      <c r="UE28" s="253"/>
      <c r="UF28" s="253"/>
      <c r="UG28" s="253"/>
      <c r="UH28" s="253"/>
      <c r="UI28" s="253"/>
      <c r="UJ28" s="253"/>
      <c r="UK28" s="253"/>
      <c r="UL28" s="253"/>
      <c r="UM28" s="253"/>
      <c r="UN28" s="253"/>
      <c r="UO28" s="253"/>
      <c r="UP28" s="253"/>
      <c r="UQ28" s="253"/>
      <c r="UR28" s="253"/>
      <c r="US28" s="253"/>
      <c r="UT28" s="253"/>
      <c r="UU28" s="253"/>
      <c r="UV28" s="253"/>
      <c r="UW28" s="253"/>
      <c r="UX28" s="253"/>
      <c r="UY28" s="253"/>
      <c r="UZ28" s="253"/>
      <c r="VA28" s="253"/>
      <c r="VB28" s="253"/>
      <c r="VC28" s="253"/>
      <c r="VD28" s="253"/>
      <c r="VE28" s="253"/>
      <c r="VF28" s="253"/>
      <c r="VG28" s="253"/>
      <c r="VH28" s="253"/>
      <c r="VI28" s="253"/>
      <c r="VJ28" s="253"/>
      <c r="VK28" s="253"/>
      <c r="VL28" s="253"/>
      <c r="VM28" s="253"/>
      <c r="VN28" s="253"/>
      <c r="VO28" s="253"/>
      <c r="VP28" s="253"/>
      <c r="VQ28" s="253"/>
      <c r="VR28" s="253"/>
      <c r="VS28" s="253"/>
      <c r="VT28" s="253"/>
      <c r="VU28" s="253"/>
      <c r="VV28" s="253"/>
      <c r="VW28" s="253"/>
      <c r="VX28" s="253"/>
      <c r="VY28" s="253"/>
      <c r="VZ28" s="253"/>
      <c r="WA28" s="253"/>
      <c r="WB28" s="253"/>
      <c r="WC28" s="253"/>
      <c r="WD28" s="253"/>
      <c r="WE28" s="253"/>
      <c r="WF28" s="253"/>
      <c r="WG28" s="253"/>
      <c r="WH28" s="253"/>
      <c r="WI28" s="253"/>
      <c r="WJ28" s="253"/>
      <c r="WK28" s="253"/>
      <c r="WL28" s="253"/>
      <c r="WM28" s="253"/>
      <c r="WN28" s="253"/>
      <c r="WO28" s="253"/>
      <c r="WP28" s="253"/>
      <c r="WQ28" s="253"/>
      <c r="WR28" s="253"/>
      <c r="WS28" s="253"/>
      <c r="WT28" s="253"/>
      <c r="WU28" s="253"/>
      <c r="WV28" s="253"/>
      <c r="WW28" s="253"/>
      <c r="WX28" s="253"/>
      <c r="WY28" s="253"/>
      <c r="WZ28" s="253"/>
      <c r="XA28" s="253"/>
      <c r="XB28" s="253"/>
      <c r="XC28" s="253"/>
      <c r="XD28" s="253"/>
      <c r="XE28" s="253"/>
      <c r="XF28" s="253"/>
      <c r="XG28" s="253"/>
      <c r="XH28" s="253"/>
      <c r="XI28" s="253"/>
      <c r="XJ28" s="253"/>
      <c r="XK28" s="253"/>
      <c r="XL28" s="253"/>
      <c r="XM28" s="253"/>
      <c r="XN28" s="253"/>
      <c r="XO28" s="253"/>
      <c r="XP28" s="253"/>
      <c r="XQ28" s="253"/>
      <c r="XR28" s="253"/>
      <c r="XS28" s="253"/>
      <c r="XT28" s="253"/>
      <c r="XU28" s="253"/>
      <c r="XV28" s="253"/>
      <c r="XW28" s="253"/>
      <c r="XX28" s="253"/>
      <c r="XY28" s="253"/>
      <c r="XZ28" s="253"/>
      <c r="YA28" s="253"/>
      <c r="YB28" s="253"/>
      <c r="YC28" s="253"/>
      <c r="YD28" s="253"/>
      <c r="YE28" s="253"/>
      <c r="YF28" s="253"/>
      <c r="YG28" s="253"/>
      <c r="YH28" s="253"/>
      <c r="YI28" s="253"/>
      <c r="YJ28" s="253"/>
      <c r="YK28" s="253"/>
      <c r="YL28" s="253"/>
      <c r="YM28" s="253"/>
      <c r="YN28" s="253"/>
      <c r="YO28" s="253"/>
      <c r="YP28" s="253"/>
      <c r="YQ28" s="253"/>
      <c r="YR28" s="253"/>
      <c r="YS28" s="253"/>
      <c r="YT28" s="253"/>
      <c r="YU28" s="253"/>
      <c r="YV28" s="253"/>
      <c r="YW28" s="253"/>
      <c r="YX28" s="253"/>
      <c r="YY28" s="253"/>
      <c r="YZ28" s="253"/>
      <c r="ZA28" s="253"/>
      <c r="ZB28" s="253"/>
      <c r="ZC28" s="253"/>
      <c r="ZD28" s="253"/>
      <c r="ZE28" s="253"/>
      <c r="ZF28" s="253"/>
      <c r="ZG28" s="253"/>
      <c r="ZH28" s="253"/>
      <c r="ZI28" s="253"/>
      <c r="ZJ28" s="253"/>
      <c r="ZK28" s="253"/>
      <c r="ZL28" s="253"/>
      <c r="ZM28" s="253"/>
      <c r="ZN28" s="253"/>
      <c r="ZO28" s="253"/>
      <c r="ZP28" s="253"/>
      <c r="ZQ28" s="253"/>
      <c r="ZR28" s="253"/>
      <c r="ZS28" s="253"/>
      <c r="ZT28" s="253"/>
      <c r="ZU28" s="253"/>
      <c r="ZV28" s="253"/>
      <c r="ZW28" s="253"/>
      <c r="ZX28" s="253"/>
      <c r="ZY28" s="253"/>
      <c r="ZZ28" s="253"/>
      <c r="AAA28" s="253"/>
      <c r="AAB28" s="253"/>
      <c r="AAC28" s="253"/>
      <c r="AAD28" s="253"/>
      <c r="AAE28" s="253"/>
      <c r="AAF28" s="253"/>
      <c r="AAG28" s="253"/>
      <c r="AAH28" s="253"/>
      <c r="AAI28" s="253"/>
      <c r="AAJ28" s="253"/>
      <c r="AAK28" s="253"/>
      <c r="AAL28" s="253"/>
      <c r="AAM28" s="253"/>
      <c r="AAN28" s="253"/>
      <c r="AAO28" s="253"/>
      <c r="AAP28" s="253"/>
      <c r="AAQ28" s="253"/>
      <c r="AAR28" s="253"/>
      <c r="AAS28" s="253"/>
      <c r="AAT28" s="253"/>
      <c r="AAU28" s="253"/>
      <c r="AAV28" s="253"/>
      <c r="AAW28" s="253"/>
      <c r="AAX28" s="253"/>
      <c r="AAY28" s="253"/>
      <c r="AAZ28" s="253"/>
      <c r="ABA28" s="253"/>
      <c r="ABB28" s="253"/>
      <c r="ABC28" s="253"/>
      <c r="ABD28" s="253"/>
      <c r="ABE28" s="253"/>
      <c r="ABF28" s="253"/>
      <c r="ABG28" s="253"/>
      <c r="ABH28" s="253"/>
      <c r="ABI28" s="253"/>
      <c r="ABJ28" s="253"/>
      <c r="ABK28" s="253"/>
      <c r="ABL28" s="253"/>
      <c r="ABM28" s="253"/>
      <c r="ABN28" s="253"/>
      <c r="ABO28" s="253"/>
      <c r="ABP28" s="253"/>
      <c r="ABQ28" s="253"/>
      <c r="ABR28" s="253"/>
      <c r="ABS28" s="253"/>
      <c r="ABT28" s="253"/>
      <c r="ABU28" s="253"/>
      <c r="ABV28" s="253"/>
      <c r="ABW28" s="253"/>
      <c r="ABX28" s="253"/>
      <c r="ABY28" s="253"/>
      <c r="ABZ28" s="253"/>
      <c r="ACA28" s="253"/>
      <c r="ACB28" s="253"/>
      <c r="ACC28" s="253"/>
      <c r="ACD28" s="253"/>
      <c r="ACE28" s="253"/>
      <c r="ACF28" s="253"/>
      <c r="ACG28" s="253"/>
      <c r="ACH28" s="253"/>
      <c r="ACI28" s="253"/>
      <c r="ACJ28" s="253"/>
      <c r="ACK28" s="253"/>
      <c r="ACL28" s="253"/>
      <c r="ACM28" s="253"/>
      <c r="ACN28" s="253"/>
      <c r="ACO28" s="253"/>
      <c r="ACP28" s="253"/>
      <c r="ACQ28" s="253"/>
      <c r="ACR28" s="253"/>
      <c r="ACS28" s="253"/>
      <c r="ACT28" s="253"/>
      <c r="ACU28" s="253"/>
      <c r="ACV28" s="253"/>
      <c r="ACW28" s="253"/>
      <c r="ACX28" s="253"/>
      <c r="ACY28" s="253"/>
      <c r="ACZ28" s="253"/>
      <c r="ADA28" s="253"/>
      <c r="ADB28" s="253"/>
      <c r="ADC28" s="253"/>
      <c r="ADD28" s="253"/>
      <c r="ADE28" s="253"/>
      <c r="ADF28" s="253"/>
      <c r="ADG28" s="253"/>
      <c r="ADH28" s="253"/>
      <c r="ADI28" s="253"/>
      <c r="ADJ28" s="253"/>
      <c r="ADK28" s="253"/>
      <c r="ADL28" s="253"/>
      <c r="ADM28" s="253"/>
      <c r="ADN28" s="253"/>
      <c r="ADO28" s="253"/>
      <c r="ADP28" s="253"/>
      <c r="ADQ28" s="253"/>
      <c r="ADR28" s="253"/>
      <c r="ADS28" s="253"/>
      <c r="ADT28" s="253"/>
      <c r="ADU28" s="253"/>
      <c r="ADV28" s="253"/>
      <c r="ADW28" s="253"/>
      <c r="ADX28" s="253"/>
      <c r="ADY28" s="253"/>
      <c r="ADZ28" s="253"/>
      <c r="AEA28" s="253"/>
      <c r="AEB28" s="253"/>
      <c r="AEC28" s="253"/>
      <c r="AED28" s="253"/>
      <c r="AEE28" s="253"/>
      <c r="AEF28" s="253"/>
      <c r="AEG28" s="253"/>
      <c r="AEH28" s="253"/>
      <c r="AEI28" s="253"/>
      <c r="AEJ28" s="253"/>
      <c r="AEK28" s="253"/>
      <c r="AEL28" s="253"/>
      <c r="AEM28" s="253"/>
      <c r="AEN28" s="253"/>
      <c r="AEO28" s="253"/>
      <c r="AEP28" s="253"/>
      <c r="AEQ28" s="253"/>
      <c r="AER28" s="253"/>
      <c r="AES28" s="253"/>
      <c r="AET28" s="253"/>
      <c r="AEU28" s="253"/>
      <c r="AEV28" s="253"/>
      <c r="AEW28" s="253"/>
      <c r="AEX28" s="253"/>
      <c r="AEY28" s="253"/>
      <c r="AEZ28" s="253"/>
      <c r="AFA28" s="253"/>
      <c r="AFB28" s="253"/>
      <c r="AFC28" s="253"/>
      <c r="AFD28" s="253"/>
      <c r="AFE28" s="253"/>
      <c r="AFF28" s="253"/>
      <c r="AFG28" s="253"/>
      <c r="AFH28" s="253"/>
      <c r="AFI28" s="253"/>
      <c r="AFJ28" s="253"/>
      <c r="AFK28" s="253"/>
      <c r="AFL28" s="253"/>
      <c r="AFM28" s="253"/>
      <c r="AFN28" s="253"/>
      <c r="AFO28" s="253"/>
      <c r="AFP28" s="253"/>
      <c r="AFQ28" s="253"/>
      <c r="AFR28" s="253"/>
      <c r="AFS28" s="253"/>
      <c r="AFT28" s="253"/>
      <c r="AFU28" s="253"/>
      <c r="AFV28" s="253"/>
      <c r="AFW28" s="253"/>
      <c r="AFX28" s="253"/>
      <c r="AFY28" s="253"/>
      <c r="AFZ28" s="253"/>
      <c r="AGA28" s="253"/>
      <c r="AGB28" s="253"/>
      <c r="AGC28" s="253"/>
      <c r="AGD28" s="253"/>
      <c r="AGE28" s="253"/>
      <c r="AGF28" s="253"/>
      <c r="AGG28" s="253"/>
      <c r="AGH28" s="253"/>
      <c r="AGI28" s="253"/>
      <c r="AGJ28" s="253"/>
      <c r="AGK28" s="253"/>
      <c r="AGL28" s="253"/>
      <c r="AGM28" s="253"/>
      <c r="AGN28" s="253"/>
      <c r="AGO28" s="253"/>
      <c r="AGP28" s="253"/>
      <c r="AGQ28" s="253"/>
      <c r="AGR28" s="253"/>
      <c r="AGS28" s="253"/>
      <c r="AGT28" s="253"/>
      <c r="AGU28" s="253"/>
      <c r="AGV28" s="253"/>
      <c r="AGW28" s="253"/>
      <c r="AGX28" s="253"/>
      <c r="AGY28" s="253"/>
      <c r="AGZ28" s="253"/>
      <c r="AHA28" s="253"/>
      <c r="AHB28" s="253"/>
      <c r="AHC28" s="253"/>
      <c r="AHD28" s="253"/>
      <c r="AHE28" s="253"/>
      <c r="AHF28" s="253"/>
      <c r="AHG28" s="253"/>
      <c r="AHH28" s="253"/>
      <c r="AHI28" s="253"/>
      <c r="AHJ28" s="253"/>
      <c r="AHK28" s="253"/>
      <c r="AHL28" s="253"/>
      <c r="AHM28" s="253"/>
      <c r="AHN28" s="253"/>
      <c r="AHO28" s="253"/>
      <c r="AHP28" s="253"/>
      <c r="AHQ28" s="253"/>
      <c r="AHR28" s="253"/>
      <c r="AHS28" s="253"/>
      <c r="AHT28" s="253"/>
      <c r="AHU28" s="253"/>
      <c r="AHV28" s="253"/>
      <c r="AHW28" s="253"/>
      <c r="AHX28" s="253"/>
      <c r="AHY28" s="253"/>
      <c r="AHZ28" s="253"/>
      <c r="AIA28" s="253"/>
      <c r="AIB28" s="253"/>
      <c r="AIC28" s="253"/>
      <c r="AID28" s="253"/>
      <c r="AIE28" s="253"/>
      <c r="AIF28" s="253"/>
      <c r="AIG28" s="253"/>
      <c r="AIH28" s="253"/>
      <c r="AII28" s="253"/>
      <c r="AIJ28" s="253"/>
      <c r="AIK28" s="253"/>
      <c r="AIL28" s="253"/>
      <c r="AIM28" s="253"/>
      <c r="AIN28" s="253"/>
      <c r="AIO28" s="253"/>
      <c r="AIP28" s="253"/>
      <c r="AIQ28" s="253"/>
      <c r="AIR28" s="253"/>
      <c r="AIS28" s="253"/>
      <c r="AIT28" s="253"/>
      <c r="AIU28" s="253"/>
      <c r="AIV28" s="253"/>
      <c r="AIW28" s="253"/>
      <c r="AIX28" s="253"/>
      <c r="AIY28" s="253"/>
      <c r="AIZ28" s="253"/>
      <c r="AJA28" s="253"/>
      <c r="AJB28" s="253"/>
      <c r="AJC28" s="253"/>
      <c r="AJD28" s="253"/>
      <c r="AJE28" s="253"/>
      <c r="AJF28" s="253"/>
      <c r="AJG28" s="253"/>
      <c r="AJH28" s="253"/>
      <c r="AJI28" s="253"/>
      <c r="AJJ28" s="253"/>
      <c r="AJK28" s="253"/>
      <c r="AJL28" s="253"/>
      <c r="AJM28" s="253"/>
      <c r="AJN28" s="253"/>
      <c r="AJO28" s="253"/>
      <c r="AJP28" s="253"/>
      <c r="AJQ28" s="253"/>
      <c r="AJR28" s="253"/>
      <c r="AJS28" s="253"/>
      <c r="AJT28" s="253"/>
      <c r="AJU28" s="253"/>
      <c r="AJV28" s="253"/>
      <c r="AJW28" s="253"/>
      <c r="AJX28" s="253"/>
      <c r="AJY28" s="253"/>
      <c r="AJZ28" s="253"/>
      <c r="AKA28" s="253"/>
      <c r="AKB28" s="253"/>
      <c r="AKC28" s="253"/>
      <c r="AKD28" s="253"/>
      <c r="AKE28" s="253"/>
      <c r="AKF28" s="253"/>
      <c r="AKG28" s="253"/>
      <c r="AKH28" s="253"/>
      <c r="AKI28" s="253"/>
      <c r="AKJ28" s="253"/>
      <c r="AKK28" s="253"/>
      <c r="AKL28" s="253"/>
      <c r="AKM28" s="253"/>
      <c r="AKN28" s="253"/>
      <c r="AKO28" s="253"/>
      <c r="AKP28" s="253"/>
      <c r="AKQ28" s="253"/>
      <c r="AKR28" s="253"/>
      <c r="AKS28" s="253"/>
      <c r="AKT28" s="253"/>
      <c r="AKU28" s="253"/>
      <c r="AKV28" s="253"/>
      <c r="AKW28" s="253"/>
      <c r="AKX28" s="253"/>
      <c r="AKY28" s="253"/>
      <c r="AKZ28" s="253"/>
      <c r="ALA28" s="253"/>
      <c r="ALB28" s="253"/>
      <c r="ALC28" s="253"/>
      <c r="ALD28" s="253"/>
      <c r="ALE28" s="253"/>
      <c r="ALF28" s="253"/>
      <c r="ALG28" s="253"/>
      <c r="ALH28" s="253"/>
      <c r="ALI28" s="253"/>
      <c r="ALJ28" s="253"/>
      <c r="ALK28" s="253"/>
      <c r="ALL28" s="253"/>
      <c r="ALM28" s="253"/>
      <c r="ALN28" s="253"/>
      <c r="ALO28" s="253"/>
      <c r="ALP28" s="253"/>
      <c r="ALQ28" s="253"/>
      <c r="ALR28" s="253"/>
      <c r="ALS28" s="253"/>
      <c r="ALT28" s="253"/>
      <c r="ALU28" s="253"/>
      <c r="ALV28" s="253"/>
      <c r="ALW28" s="253"/>
      <c r="ALX28" s="253"/>
      <c r="ALY28" s="253"/>
      <c r="ALZ28" s="253"/>
      <c r="AMA28" s="253"/>
      <c r="AMB28" s="253"/>
      <c r="AMC28" s="253"/>
      <c r="AMD28" s="253"/>
      <c r="AME28" s="253"/>
      <c r="AMF28" s="253"/>
      <c r="AMG28" s="253"/>
      <c r="AMH28" s="253"/>
      <c r="AMI28" s="253"/>
      <c r="AMJ28" s="253"/>
    </row>
    <row r="29" spans="1:1024" s="252" customFormat="1" ht="11.25">
      <c r="A29" s="269" t="s">
        <v>156</v>
      </c>
      <c r="B29" s="270"/>
      <c r="C29" s="270"/>
      <c r="D29" s="270"/>
      <c r="F29" s="253"/>
      <c r="G29" s="253"/>
      <c r="H29" s="253"/>
      <c r="I29" s="253"/>
      <c r="J29" s="253"/>
      <c r="K29" s="253"/>
      <c r="L29" s="253"/>
      <c r="M29" s="253"/>
      <c r="N29" s="253"/>
      <c r="O29" s="253"/>
      <c r="P29" s="253"/>
      <c r="Q29" s="253"/>
      <c r="R29" s="253"/>
      <c r="S29" s="253"/>
      <c r="T29" s="253"/>
      <c r="U29" s="253"/>
      <c r="V29" s="253"/>
      <c r="W29" s="253"/>
      <c r="X29" s="253"/>
      <c r="Y29" s="253"/>
      <c r="Z29" s="253"/>
      <c r="AA29" s="253"/>
      <c r="AB29" s="253"/>
      <c r="AC29" s="253"/>
      <c r="AD29" s="253"/>
      <c r="AE29" s="253"/>
      <c r="AF29" s="253"/>
      <c r="AG29" s="253"/>
      <c r="AH29" s="253"/>
      <c r="AI29" s="253"/>
      <c r="AJ29" s="253"/>
      <c r="AK29" s="253"/>
      <c r="AL29" s="253"/>
      <c r="AM29" s="253"/>
      <c r="AN29" s="253"/>
      <c r="AO29" s="253"/>
      <c r="AP29" s="253"/>
      <c r="AQ29" s="253"/>
      <c r="AR29" s="253"/>
      <c r="AS29" s="253"/>
      <c r="AT29" s="253"/>
      <c r="AU29" s="253"/>
      <c r="AV29" s="253"/>
      <c r="AW29" s="253"/>
      <c r="AX29" s="253"/>
      <c r="AY29" s="253"/>
      <c r="AZ29" s="253"/>
      <c r="BA29" s="253"/>
      <c r="BB29" s="253"/>
      <c r="BC29" s="253"/>
      <c r="BD29" s="253"/>
      <c r="BE29" s="253"/>
      <c r="BF29" s="253"/>
      <c r="BG29" s="253"/>
      <c r="BH29" s="253"/>
      <c r="BI29" s="253"/>
      <c r="BJ29" s="253"/>
      <c r="BK29" s="253"/>
      <c r="BL29" s="253"/>
      <c r="BM29" s="253"/>
      <c r="BN29" s="253"/>
      <c r="BO29" s="253"/>
      <c r="BP29" s="253"/>
      <c r="BQ29" s="253"/>
      <c r="BR29" s="253"/>
      <c r="BS29" s="253"/>
      <c r="BT29" s="253"/>
      <c r="BU29" s="253"/>
      <c r="BV29" s="253"/>
      <c r="BW29" s="253"/>
      <c r="BX29" s="253"/>
      <c r="BY29" s="253"/>
      <c r="BZ29" s="253"/>
      <c r="CA29" s="253"/>
      <c r="CB29" s="253"/>
      <c r="CC29" s="253"/>
      <c r="CD29" s="253"/>
      <c r="CE29" s="253"/>
      <c r="CF29" s="253"/>
      <c r="CG29" s="253"/>
      <c r="CH29" s="253"/>
      <c r="CI29" s="253"/>
      <c r="CJ29" s="253"/>
      <c r="CK29" s="253"/>
      <c r="CL29" s="253"/>
      <c r="CM29" s="253"/>
      <c r="CN29" s="253"/>
      <c r="CO29" s="253"/>
      <c r="CP29" s="253"/>
      <c r="CQ29" s="253"/>
      <c r="CR29" s="253"/>
      <c r="CS29" s="253"/>
      <c r="CT29" s="253"/>
      <c r="CU29" s="253"/>
      <c r="CV29" s="253"/>
      <c r="CW29" s="253"/>
      <c r="CX29" s="253"/>
      <c r="CY29" s="253"/>
      <c r="CZ29" s="253"/>
      <c r="DA29" s="253"/>
      <c r="DB29" s="253"/>
      <c r="DC29" s="253"/>
      <c r="DD29" s="253"/>
      <c r="DE29" s="253"/>
      <c r="DF29" s="253"/>
      <c r="DG29" s="253"/>
      <c r="DH29" s="253"/>
      <c r="DI29" s="253"/>
      <c r="DJ29" s="253"/>
      <c r="DK29" s="253"/>
      <c r="DL29" s="253"/>
      <c r="DM29" s="253"/>
      <c r="DN29" s="253"/>
      <c r="DO29" s="253"/>
      <c r="DP29" s="253"/>
      <c r="DQ29" s="253"/>
      <c r="DR29" s="253"/>
      <c r="DS29" s="253"/>
      <c r="DT29" s="253"/>
      <c r="DU29" s="253"/>
      <c r="DV29" s="253"/>
      <c r="DW29" s="253"/>
      <c r="DX29" s="253"/>
      <c r="DY29" s="253"/>
      <c r="DZ29" s="253"/>
      <c r="EA29" s="253"/>
      <c r="EB29" s="253"/>
      <c r="EC29" s="253"/>
      <c r="ED29" s="253"/>
      <c r="EE29" s="253"/>
      <c r="EF29" s="253"/>
      <c r="EG29" s="253"/>
      <c r="EH29" s="253"/>
      <c r="EI29" s="253"/>
      <c r="EJ29" s="253"/>
      <c r="EK29" s="253"/>
      <c r="EL29" s="253"/>
      <c r="EM29" s="253"/>
      <c r="EN29" s="253"/>
      <c r="EO29" s="253"/>
      <c r="EP29" s="253"/>
      <c r="EQ29" s="253"/>
      <c r="ER29" s="253"/>
      <c r="ES29" s="253"/>
      <c r="ET29" s="253"/>
      <c r="EU29" s="253"/>
      <c r="EV29" s="253"/>
      <c r="EW29" s="253"/>
      <c r="EX29" s="253"/>
      <c r="EY29" s="253"/>
      <c r="EZ29" s="253"/>
      <c r="FA29" s="253"/>
      <c r="FB29" s="253"/>
      <c r="FC29" s="253"/>
      <c r="FD29" s="253"/>
      <c r="FE29" s="253"/>
      <c r="FF29" s="253"/>
      <c r="FG29" s="253"/>
      <c r="FH29" s="253"/>
      <c r="FI29" s="253"/>
      <c r="FJ29" s="253"/>
      <c r="FK29" s="253"/>
      <c r="FL29" s="253"/>
      <c r="FM29" s="253"/>
      <c r="FN29" s="253"/>
      <c r="FO29" s="253"/>
      <c r="FP29" s="253"/>
      <c r="FQ29" s="253"/>
      <c r="FR29" s="253"/>
      <c r="FS29" s="253"/>
      <c r="FT29" s="253"/>
      <c r="FU29" s="253"/>
      <c r="FV29" s="253"/>
      <c r="FW29" s="253"/>
      <c r="FX29" s="253"/>
      <c r="FY29" s="253"/>
      <c r="FZ29" s="253"/>
      <c r="GA29" s="253"/>
      <c r="GB29" s="253"/>
      <c r="GC29" s="253"/>
      <c r="GD29" s="253"/>
      <c r="GE29" s="253"/>
      <c r="GF29" s="253"/>
      <c r="GG29" s="253"/>
      <c r="GH29" s="253"/>
      <c r="GI29" s="253"/>
      <c r="GJ29" s="253"/>
      <c r="GK29" s="253"/>
      <c r="GL29" s="253"/>
      <c r="GM29" s="253"/>
      <c r="GN29" s="253"/>
      <c r="GO29" s="253"/>
      <c r="GP29" s="253"/>
      <c r="GQ29" s="253"/>
      <c r="GR29" s="253"/>
      <c r="GS29" s="253"/>
      <c r="GT29" s="253"/>
      <c r="GU29" s="253"/>
      <c r="GV29" s="253"/>
      <c r="GW29" s="253"/>
      <c r="GX29" s="253"/>
      <c r="GY29" s="253"/>
      <c r="GZ29" s="253"/>
      <c r="HA29" s="253"/>
      <c r="HB29" s="253"/>
      <c r="HC29" s="253"/>
      <c r="HD29" s="253"/>
      <c r="HE29" s="253"/>
      <c r="HF29" s="253"/>
      <c r="HG29" s="253"/>
      <c r="HH29" s="253"/>
      <c r="HI29" s="253"/>
      <c r="HJ29" s="253"/>
      <c r="HK29" s="253"/>
      <c r="HL29" s="253"/>
      <c r="HM29" s="253"/>
      <c r="HN29" s="253"/>
      <c r="HO29" s="253"/>
      <c r="HP29" s="253"/>
      <c r="HQ29" s="253"/>
      <c r="HR29" s="253"/>
      <c r="HS29" s="253"/>
      <c r="HT29" s="253"/>
      <c r="HU29" s="253"/>
      <c r="HV29" s="253"/>
      <c r="HW29" s="253"/>
      <c r="HX29" s="253"/>
      <c r="HY29" s="253"/>
      <c r="HZ29" s="253"/>
      <c r="IA29" s="253"/>
      <c r="IB29" s="253"/>
      <c r="IC29" s="253"/>
      <c r="ID29" s="253"/>
      <c r="IE29" s="253"/>
      <c r="IF29" s="253"/>
      <c r="IG29" s="253"/>
      <c r="IH29" s="253"/>
      <c r="II29" s="253"/>
      <c r="IJ29" s="253"/>
      <c r="IK29" s="253"/>
      <c r="IL29" s="253"/>
      <c r="IM29" s="253"/>
      <c r="IN29" s="253"/>
      <c r="IO29" s="253"/>
      <c r="IP29" s="253"/>
      <c r="IQ29" s="253"/>
      <c r="IR29" s="253"/>
      <c r="IS29" s="253"/>
      <c r="IT29" s="253"/>
      <c r="IU29" s="253"/>
      <c r="IV29" s="253"/>
      <c r="IW29" s="253"/>
      <c r="IX29" s="253"/>
      <c r="IY29" s="253"/>
      <c r="IZ29" s="253"/>
      <c r="JA29" s="253"/>
      <c r="JB29" s="253"/>
      <c r="JC29" s="253"/>
      <c r="JD29" s="253"/>
      <c r="JE29" s="253"/>
      <c r="JF29" s="253"/>
      <c r="JG29" s="253"/>
      <c r="JH29" s="253"/>
      <c r="JI29" s="253"/>
      <c r="JJ29" s="253"/>
      <c r="JK29" s="253"/>
      <c r="JL29" s="253"/>
      <c r="JM29" s="253"/>
      <c r="JN29" s="253"/>
      <c r="JO29" s="253"/>
      <c r="JP29" s="253"/>
      <c r="JQ29" s="253"/>
      <c r="JR29" s="253"/>
      <c r="JS29" s="253"/>
      <c r="JT29" s="253"/>
      <c r="JU29" s="253"/>
      <c r="JV29" s="253"/>
      <c r="JW29" s="253"/>
      <c r="JX29" s="253"/>
      <c r="JY29" s="253"/>
      <c r="JZ29" s="253"/>
      <c r="KA29" s="253"/>
      <c r="KB29" s="253"/>
      <c r="KC29" s="253"/>
      <c r="KD29" s="253"/>
      <c r="KE29" s="253"/>
      <c r="KF29" s="253"/>
      <c r="KG29" s="253"/>
      <c r="KH29" s="253"/>
      <c r="KI29" s="253"/>
      <c r="KJ29" s="253"/>
      <c r="KK29" s="253"/>
      <c r="KL29" s="253"/>
      <c r="KM29" s="253"/>
      <c r="KN29" s="253"/>
      <c r="KO29" s="253"/>
      <c r="KP29" s="253"/>
      <c r="KQ29" s="253"/>
      <c r="KR29" s="253"/>
      <c r="KS29" s="253"/>
      <c r="KT29" s="253"/>
      <c r="KU29" s="253"/>
      <c r="KV29" s="253"/>
      <c r="KW29" s="253"/>
      <c r="KX29" s="253"/>
      <c r="KY29" s="253"/>
      <c r="KZ29" s="253"/>
      <c r="LA29" s="253"/>
      <c r="LB29" s="253"/>
      <c r="LC29" s="253"/>
      <c r="LD29" s="253"/>
      <c r="LE29" s="253"/>
      <c r="LF29" s="253"/>
      <c r="LG29" s="253"/>
      <c r="LH29" s="253"/>
      <c r="LI29" s="253"/>
      <c r="LJ29" s="253"/>
      <c r="LK29" s="253"/>
      <c r="LL29" s="253"/>
      <c r="LM29" s="253"/>
      <c r="LN29" s="253"/>
      <c r="LO29" s="253"/>
      <c r="LP29" s="253"/>
      <c r="LQ29" s="253"/>
      <c r="LR29" s="253"/>
      <c r="LS29" s="253"/>
      <c r="LT29" s="253"/>
      <c r="LU29" s="253"/>
      <c r="LV29" s="253"/>
      <c r="LW29" s="253"/>
      <c r="LX29" s="253"/>
      <c r="LY29" s="253"/>
      <c r="LZ29" s="253"/>
      <c r="MA29" s="253"/>
      <c r="MB29" s="253"/>
      <c r="MC29" s="253"/>
      <c r="MD29" s="253"/>
      <c r="ME29" s="253"/>
      <c r="MF29" s="253"/>
      <c r="MG29" s="253"/>
      <c r="MH29" s="253"/>
      <c r="MI29" s="253"/>
      <c r="MJ29" s="253"/>
      <c r="MK29" s="253"/>
      <c r="ML29" s="253"/>
      <c r="MM29" s="253"/>
      <c r="MN29" s="253"/>
      <c r="MO29" s="253"/>
      <c r="MP29" s="253"/>
      <c r="MQ29" s="253"/>
      <c r="MR29" s="253"/>
      <c r="MS29" s="253"/>
      <c r="MT29" s="253"/>
      <c r="MU29" s="253"/>
      <c r="MV29" s="253"/>
      <c r="MW29" s="253"/>
      <c r="MX29" s="253"/>
      <c r="MY29" s="253"/>
      <c r="MZ29" s="253"/>
      <c r="NA29" s="253"/>
      <c r="NB29" s="253"/>
      <c r="NC29" s="253"/>
      <c r="ND29" s="253"/>
      <c r="NE29" s="253"/>
      <c r="NF29" s="253"/>
      <c r="NG29" s="253"/>
      <c r="NH29" s="253"/>
      <c r="NI29" s="253"/>
      <c r="NJ29" s="253"/>
      <c r="NK29" s="253"/>
      <c r="NL29" s="253"/>
      <c r="NM29" s="253"/>
      <c r="NN29" s="253"/>
      <c r="NO29" s="253"/>
      <c r="NP29" s="253"/>
      <c r="NQ29" s="253"/>
      <c r="NR29" s="253"/>
      <c r="NS29" s="253"/>
      <c r="NT29" s="253"/>
      <c r="NU29" s="253"/>
      <c r="NV29" s="253"/>
      <c r="NW29" s="253"/>
      <c r="NX29" s="253"/>
      <c r="NY29" s="253"/>
      <c r="NZ29" s="253"/>
      <c r="OA29" s="253"/>
      <c r="OB29" s="253"/>
      <c r="OC29" s="253"/>
      <c r="OD29" s="253"/>
      <c r="OE29" s="253"/>
      <c r="OF29" s="253"/>
      <c r="OG29" s="253"/>
      <c r="OH29" s="253"/>
      <c r="OI29" s="253"/>
      <c r="OJ29" s="253"/>
      <c r="OK29" s="253"/>
      <c r="OL29" s="253"/>
      <c r="OM29" s="253"/>
      <c r="ON29" s="253"/>
      <c r="OO29" s="253"/>
      <c r="OP29" s="253"/>
      <c r="OQ29" s="253"/>
      <c r="OR29" s="253"/>
      <c r="OS29" s="253"/>
      <c r="OT29" s="253"/>
      <c r="OU29" s="253"/>
      <c r="OV29" s="253"/>
      <c r="OW29" s="253"/>
      <c r="OX29" s="253"/>
      <c r="OY29" s="253"/>
      <c r="OZ29" s="253"/>
      <c r="PA29" s="253"/>
      <c r="PB29" s="253"/>
      <c r="PC29" s="253"/>
      <c r="PD29" s="253"/>
      <c r="PE29" s="253"/>
      <c r="PF29" s="253"/>
      <c r="PG29" s="253"/>
      <c r="PH29" s="253"/>
      <c r="PI29" s="253"/>
      <c r="PJ29" s="253"/>
      <c r="PK29" s="253"/>
      <c r="PL29" s="253"/>
      <c r="PM29" s="253"/>
      <c r="PN29" s="253"/>
      <c r="PO29" s="253"/>
      <c r="PP29" s="253"/>
      <c r="PQ29" s="253"/>
      <c r="PR29" s="253"/>
      <c r="PS29" s="253"/>
      <c r="PT29" s="253"/>
      <c r="PU29" s="253"/>
      <c r="PV29" s="253"/>
      <c r="PW29" s="253"/>
      <c r="PX29" s="253"/>
      <c r="PY29" s="253"/>
      <c r="PZ29" s="253"/>
      <c r="QA29" s="253"/>
      <c r="QB29" s="253"/>
      <c r="QC29" s="253"/>
      <c r="QD29" s="253"/>
      <c r="QE29" s="253"/>
      <c r="QF29" s="253"/>
      <c r="QG29" s="253"/>
      <c r="QH29" s="253"/>
      <c r="QI29" s="253"/>
      <c r="QJ29" s="253"/>
      <c r="QK29" s="253"/>
      <c r="QL29" s="253"/>
      <c r="QM29" s="253"/>
      <c r="QN29" s="253"/>
      <c r="QO29" s="253"/>
      <c r="QP29" s="253"/>
      <c r="QQ29" s="253"/>
      <c r="QR29" s="253"/>
      <c r="QS29" s="253"/>
      <c r="QT29" s="253"/>
      <c r="QU29" s="253"/>
      <c r="QV29" s="253"/>
      <c r="QW29" s="253"/>
      <c r="QX29" s="253"/>
      <c r="QY29" s="253"/>
      <c r="QZ29" s="253"/>
      <c r="RA29" s="253"/>
      <c r="RB29" s="253"/>
      <c r="RC29" s="253"/>
      <c r="RD29" s="253"/>
      <c r="RE29" s="253"/>
      <c r="RF29" s="253"/>
      <c r="RG29" s="253"/>
      <c r="RH29" s="253"/>
      <c r="RI29" s="253"/>
      <c r="RJ29" s="253"/>
      <c r="RK29" s="253"/>
      <c r="RL29" s="253"/>
      <c r="RM29" s="253"/>
      <c r="RN29" s="253"/>
      <c r="RO29" s="253"/>
      <c r="RP29" s="253"/>
      <c r="RQ29" s="253"/>
      <c r="RR29" s="253"/>
      <c r="RS29" s="253"/>
      <c r="RT29" s="253"/>
      <c r="RU29" s="253"/>
      <c r="RV29" s="253"/>
      <c r="RW29" s="253"/>
      <c r="RX29" s="253"/>
      <c r="RY29" s="253"/>
      <c r="RZ29" s="253"/>
      <c r="SA29" s="253"/>
      <c r="SB29" s="253"/>
      <c r="SC29" s="253"/>
      <c r="SD29" s="253"/>
      <c r="SE29" s="253"/>
      <c r="SF29" s="253"/>
      <c r="SG29" s="253"/>
      <c r="SH29" s="253"/>
      <c r="SI29" s="253"/>
      <c r="SJ29" s="253"/>
      <c r="SK29" s="253"/>
      <c r="SL29" s="253"/>
      <c r="SM29" s="253"/>
      <c r="SN29" s="253"/>
      <c r="SO29" s="253"/>
      <c r="SP29" s="253"/>
      <c r="SQ29" s="253"/>
      <c r="SR29" s="253"/>
      <c r="SS29" s="253"/>
      <c r="ST29" s="253"/>
      <c r="SU29" s="253"/>
      <c r="SV29" s="253"/>
      <c r="SW29" s="253"/>
      <c r="SX29" s="253"/>
      <c r="SY29" s="253"/>
      <c r="SZ29" s="253"/>
      <c r="TA29" s="253"/>
      <c r="TB29" s="253"/>
      <c r="TC29" s="253"/>
      <c r="TD29" s="253"/>
      <c r="TE29" s="253"/>
      <c r="TF29" s="253"/>
      <c r="TG29" s="253"/>
      <c r="TH29" s="253"/>
      <c r="TI29" s="253"/>
      <c r="TJ29" s="253"/>
      <c r="TK29" s="253"/>
      <c r="TL29" s="253"/>
      <c r="TM29" s="253"/>
      <c r="TN29" s="253"/>
      <c r="TO29" s="253"/>
      <c r="TP29" s="253"/>
      <c r="TQ29" s="253"/>
      <c r="TR29" s="253"/>
      <c r="TS29" s="253"/>
      <c r="TT29" s="253"/>
      <c r="TU29" s="253"/>
      <c r="TV29" s="253"/>
      <c r="TW29" s="253"/>
      <c r="TX29" s="253"/>
      <c r="TY29" s="253"/>
      <c r="TZ29" s="253"/>
      <c r="UA29" s="253"/>
      <c r="UB29" s="253"/>
      <c r="UC29" s="253"/>
      <c r="UD29" s="253"/>
      <c r="UE29" s="253"/>
      <c r="UF29" s="253"/>
      <c r="UG29" s="253"/>
      <c r="UH29" s="253"/>
      <c r="UI29" s="253"/>
      <c r="UJ29" s="253"/>
      <c r="UK29" s="253"/>
      <c r="UL29" s="253"/>
      <c r="UM29" s="253"/>
      <c r="UN29" s="253"/>
      <c r="UO29" s="253"/>
      <c r="UP29" s="253"/>
      <c r="UQ29" s="253"/>
      <c r="UR29" s="253"/>
      <c r="US29" s="253"/>
      <c r="UT29" s="253"/>
      <c r="UU29" s="253"/>
      <c r="UV29" s="253"/>
      <c r="UW29" s="253"/>
      <c r="UX29" s="253"/>
      <c r="UY29" s="253"/>
      <c r="UZ29" s="253"/>
      <c r="VA29" s="253"/>
      <c r="VB29" s="253"/>
      <c r="VC29" s="253"/>
      <c r="VD29" s="253"/>
      <c r="VE29" s="253"/>
      <c r="VF29" s="253"/>
      <c r="VG29" s="253"/>
      <c r="VH29" s="253"/>
      <c r="VI29" s="253"/>
      <c r="VJ29" s="253"/>
      <c r="VK29" s="253"/>
      <c r="VL29" s="253"/>
      <c r="VM29" s="253"/>
      <c r="VN29" s="253"/>
      <c r="VO29" s="253"/>
      <c r="VP29" s="253"/>
      <c r="VQ29" s="253"/>
      <c r="VR29" s="253"/>
      <c r="VS29" s="253"/>
      <c r="VT29" s="253"/>
      <c r="VU29" s="253"/>
      <c r="VV29" s="253"/>
      <c r="VW29" s="253"/>
      <c r="VX29" s="253"/>
      <c r="VY29" s="253"/>
      <c r="VZ29" s="253"/>
      <c r="WA29" s="253"/>
      <c r="WB29" s="253"/>
      <c r="WC29" s="253"/>
      <c r="WD29" s="253"/>
      <c r="WE29" s="253"/>
      <c r="WF29" s="253"/>
      <c r="WG29" s="253"/>
      <c r="WH29" s="253"/>
      <c r="WI29" s="253"/>
      <c r="WJ29" s="253"/>
      <c r="WK29" s="253"/>
      <c r="WL29" s="253"/>
      <c r="WM29" s="253"/>
      <c r="WN29" s="253"/>
      <c r="WO29" s="253"/>
      <c r="WP29" s="253"/>
      <c r="WQ29" s="253"/>
      <c r="WR29" s="253"/>
      <c r="WS29" s="253"/>
      <c r="WT29" s="253"/>
      <c r="WU29" s="253"/>
      <c r="WV29" s="253"/>
      <c r="WW29" s="253"/>
      <c r="WX29" s="253"/>
      <c r="WY29" s="253"/>
      <c r="WZ29" s="253"/>
      <c r="XA29" s="253"/>
      <c r="XB29" s="253"/>
      <c r="XC29" s="253"/>
      <c r="XD29" s="253"/>
      <c r="XE29" s="253"/>
      <c r="XF29" s="253"/>
      <c r="XG29" s="253"/>
      <c r="XH29" s="253"/>
      <c r="XI29" s="253"/>
      <c r="XJ29" s="253"/>
      <c r="XK29" s="253"/>
      <c r="XL29" s="253"/>
      <c r="XM29" s="253"/>
      <c r="XN29" s="253"/>
      <c r="XO29" s="253"/>
      <c r="XP29" s="253"/>
      <c r="XQ29" s="253"/>
      <c r="XR29" s="253"/>
      <c r="XS29" s="253"/>
      <c r="XT29" s="253"/>
      <c r="XU29" s="253"/>
      <c r="XV29" s="253"/>
      <c r="XW29" s="253"/>
      <c r="XX29" s="253"/>
      <c r="XY29" s="253"/>
      <c r="XZ29" s="253"/>
      <c r="YA29" s="253"/>
      <c r="YB29" s="253"/>
      <c r="YC29" s="253"/>
      <c r="YD29" s="253"/>
      <c r="YE29" s="253"/>
      <c r="YF29" s="253"/>
      <c r="YG29" s="253"/>
      <c r="YH29" s="253"/>
      <c r="YI29" s="253"/>
      <c r="YJ29" s="253"/>
      <c r="YK29" s="253"/>
      <c r="YL29" s="253"/>
      <c r="YM29" s="253"/>
      <c r="YN29" s="253"/>
      <c r="YO29" s="253"/>
      <c r="YP29" s="253"/>
      <c r="YQ29" s="253"/>
      <c r="YR29" s="253"/>
      <c r="YS29" s="253"/>
      <c r="YT29" s="253"/>
      <c r="YU29" s="253"/>
      <c r="YV29" s="253"/>
      <c r="YW29" s="253"/>
      <c r="YX29" s="253"/>
      <c r="YY29" s="253"/>
      <c r="YZ29" s="253"/>
      <c r="ZA29" s="253"/>
      <c r="ZB29" s="253"/>
      <c r="ZC29" s="253"/>
      <c r="ZD29" s="253"/>
      <c r="ZE29" s="253"/>
      <c r="ZF29" s="253"/>
      <c r="ZG29" s="253"/>
      <c r="ZH29" s="253"/>
      <c r="ZI29" s="253"/>
      <c r="ZJ29" s="253"/>
      <c r="ZK29" s="253"/>
      <c r="ZL29" s="253"/>
      <c r="ZM29" s="253"/>
      <c r="ZN29" s="253"/>
      <c r="ZO29" s="253"/>
      <c r="ZP29" s="253"/>
      <c r="ZQ29" s="253"/>
      <c r="ZR29" s="253"/>
      <c r="ZS29" s="253"/>
      <c r="ZT29" s="253"/>
      <c r="ZU29" s="253"/>
      <c r="ZV29" s="253"/>
      <c r="ZW29" s="253"/>
      <c r="ZX29" s="253"/>
      <c r="ZY29" s="253"/>
      <c r="ZZ29" s="253"/>
      <c r="AAA29" s="253"/>
      <c r="AAB29" s="253"/>
      <c r="AAC29" s="253"/>
      <c r="AAD29" s="253"/>
      <c r="AAE29" s="253"/>
      <c r="AAF29" s="253"/>
      <c r="AAG29" s="253"/>
      <c r="AAH29" s="253"/>
      <c r="AAI29" s="253"/>
      <c r="AAJ29" s="253"/>
      <c r="AAK29" s="253"/>
      <c r="AAL29" s="253"/>
      <c r="AAM29" s="253"/>
      <c r="AAN29" s="253"/>
      <c r="AAO29" s="253"/>
      <c r="AAP29" s="253"/>
      <c r="AAQ29" s="253"/>
      <c r="AAR29" s="253"/>
      <c r="AAS29" s="253"/>
      <c r="AAT29" s="253"/>
      <c r="AAU29" s="253"/>
      <c r="AAV29" s="253"/>
      <c r="AAW29" s="253"/>
      <c r="AAX29" s="253"/>
      <c r="AAY29" s="253"/>
      <c r="AAZ29" s="253"/>
      <c r="ABA29" s="253"/>
      <c r="ABB29" s="253"/>
      <c r="ABC29" s="253"/>
      <c r="ABD29" s="253"/>
      <c r="ABE29" s="253"/>
      <c r="ABF29" s="253"/>
      <c r="ABG29" s="253"/>
      <c r="ABH29" s="253"/>
      <c r="ABI29" s="253"/>
      <c r="ABJ29" s="253"/>
      <c r="ABK29" s="253"/>
      <c r="ABL29" s="253"/>
      <c r="ABM29" s="253"/>
      <c r="ABN29" s="253"/>
      <c r="ABO29" s="253"/>
      <c r="ABP29" s="253"/>
      <c r="ABQ29" s="253"/>
      <c r="ABR29" s="253"/>
      <c r="ABS29" s="253"/>
      <c r="ABT29" s="253"/>
      <c r="ABU29" s="253"/>
      <c r="ABV29" s="253"/>
      <c r="ABW29" s="253"/>
      <c r="ABX29" s="253"/>
      <c r="ABY29" s="253"/>
      <c r="ABZ29" s="253"/>
      <c r="ACA29" s="253"/>
      <c r="ACB29" s="253"/>
      <c r="ACC29" s="253"/>
      <c r="ACD29" s="253"/>
      <c r="ACE29" s="253"/>
      <c r="ACF29" s="253"/>
      <c r="ACG29" s="253"/>
      <c r="ACH29" s="253"/>
      <c r="ACI29" s="253"/>
      <c r="ACJ29" s="253"/>
      <c r="ACK29" s="253"/>
      <c r="ACL29" s="253"/>
      <c r="ACM29" s="253"/>
      <c r="ACN29" s="253"/>
      <c r="ACO29" s="253"/>
      <c r="ACP29" s="253"/>
      <c r="ACQ29" s="253"/>
      <c r="ACR29" s="253"/>
      <c r="ACS29" s="253"/>
      <c r="ACT29" s="253"/>
      <c r="ACU29" s="253"/>
      <c r="ACV29" s="253"/>
      <c r="ACW29" s="253"/>
      <c r="ACX29" s="253"/>
      <c r="ACY29" s="253"/>
      <c r="ACZ29" s="253"/>
      <c r="ADA29" s="253"/>
      <c r="ADB29" s="253"/>
      <c r="ADC29" s="253"/>
      <c r="ADD29" s="253"/>
      <c r="ADE29" s="253"/>
      <c r="ADF29" s="253"/>
      <c r="ADG29" s="253"/>
      <c r="ADH29" s="253"/>
      <c r="ADI29" s="253"/>
      <c r="ADJ29" s="253"/>
      <c r="ADK29" s="253"/>
      <c r="ADL29" s="253"/>
      <c r="ADM29" s="253"/>
      <c r="ADN29" s="253"/>
      <c r="ADO29" s="253"/>
      <c r="ADP29" s="253"/>
      <c r="ADQ29" s="253"/>
      <c r="ADR29" s="253"/>
      <c r="ADS29" s="253"/>
      <c r="ADT29" s="253"/>
      <c r="ADU29" s="253"/>
      <c r="ADV29" s="253"/>
      <c r="ADW29" s="253"/>
      <c r="ADX29" s="253"/>
      <c r="ADY29" s="253"/>
      <c r="ADZ29" s="253"/>
      <c r="AEA29" s="253"/>
      <c r="AEB29" s="253"/>
      <c r="AEC29" s="253"/>
      <c r="AED29" s="253"/>
      <c r="AEE29" s="253"/>
      <c r="AEF29" s="253"/>
      <c r="AEG29" s="253"/>
      <c r="AEH29" s="253"/>
      <c r="AEI29" s="253"/>
      <c r="AEJ29" s="253"/>
      <c r="AEK29" s="253"/>
      <c r="AEL29" s="253"/>
      <c r="AEM29" s="253"/>
      <c r="AEN29" s="253"/>
      <c r="AEO29" s="253"/>
      <c r="AEP29" s="253"/>
      <c r="AEQ29" s="253"/>
      <c r="AER29" s="253"/>
      <c r="AES29" s="253"/>
      <c r="AET29" s="253"/>
      <c r="AEU29" s="253"/>
      <c r="AEV29" s="253"/>
      <c r="AEW29" s="253"/>
      <c r="AEX29" s="253"/>
      <c r="AEY29" s="253"/>
      <c r="AEZ29" s="253"/>
      <c r="AFA29" s="253"/>
      <c r="AFB29" s="253"/>
      <c r="AFC29" s="253"/>
      <c r="AFD29" s="253"/>
      <c r="AFE29" s="253"/>
      <c r="AFF29" s="253"/>
      <c r="AFG29" s="253"/>
      <c r="AFH29" s="253"/>
      <c r="AFI29" s="253"/>
      <c r="AFJ29" s="253"/>
      <c r="AFK29" s="253"/>
      <c r="AFL29" s="253"/>
      <c r="AFM29" s="253"/>
      <c r="AFN29" s="253"/>
      <c r="AFO29" s="253"/>
      <c r="AFP29" s="253"/>
      <c r="AFQ29" s="253"/>
      <c r="AFR29" s="253"/>
      <c r="AFS29" s="253"/>
      <c r="AFT29" s="253"/>
      <c r="AFU29" s="253"/>
      <c r="AFV29" s="253"/>
      <c r="AFW29" s="253"/>
      <c r="AFX29" s="253"/>
      <c r="AFY29" s="253"/>
      <c r="AFZ29" s="253"/>
      <c r="AGA29" s="253"/>
      <c r="AGB29" s="253"/>
      <c r="AGC29" s="253"/>
      <c r="AGD29" s="253"/>
      <c r="AGE29" s="253"/>
      <c r="AGF29" s="253"/>
      <c r="AGG29" s="253"/>
      <c r="AGH29" s="253"/>
      <c r="AGI29" s="253"/>
      <c r="AGJ29" s="253"/>
      <c r="AGK29" s="253"/>
      <c r="AGL29" s="253"/>
      <c r="AGM29" s="253"/>
      <c r="AGN29" s="253"/>
      <c r="AGO29" s="253"/>
      <c r="AGP29" s="253"/>
      <c r="AGQ29" s="253"/>
      <c r="AGR29" s="253"/>
      <c r="AGS29" s="253"/>
      <c r="AGT29" s="253"/>
      <c r="AGU29" s="253"/>
      <c r="AGV29" s="253"/>
      <c r="AGW29" s="253"/>
      <c r="AGX29" s="253"/>
      <c r="AGY29" s="253"/>
      <c r="AGZ29" s="253"/>
      <c r="AHA29" s="253"/>
      <c r="AHB29" s="253"/>
      <c r="AHC29" s="253"/>
      <c r="AHD29" s="253"/>
      <c r="AHE29" s="253"/>
      <c r="AHF29" s="253"/>
      <c r="AHG29" s="253"/>
      <c r="AHH29" s="253"/>
      <c r="AHI29" s="253"/>
      <c r="AHJ29" s="253"/>
      <c r="AHK29" s="253"/>
      <c r="AHL29" s="253"/>
      <c r="AHM29" s="253"/>
      <c r="AHN29" s="253"/>
      <c r="AHO29" s="253"/>
      <c r="AHP29" s="253"/>
      <c r="AHQ29" s="253"/>
      <c r="AHR29" s="253"/>
      <c r="AHS29" s="253"/>
      <c r="AHT29" s="253"/>
      <c r="AHU29" s="253"/>
      <c r="AHV29" s="253"/>
      <c r="AHW29" s="253"/>
      <c r="AHX29" s="253"/>
      <c r="AHY29" s="253"/>
      <c r="AHZ29" s="253"/>
      <c r="AIA29" s="253"/>
      <c r="AIB29" s="253"/>
      <c r="AIC29" s="253"/>
      <c r="AID29" s="253"/>
      <c r="AIE29" s="253"/>
      <c r="AIF29" s="253"/>
      <c r="AIG29" s="253"/>
      <c r="AIH29" s="253"/>
      <c r="AII29" s="253"/>
      <c r="AIJ29" s="253"/>
      <c r="AIK29" s="253"/>
      <c r="AIL29" s="253"/>
      <c r="AIM29" s="253"/>
      <c r="AIN29" s="253"/>
      <c r="AIO29" s="253"/>
      <c r="AIP29" s="253"/>
      <c r="AIQ29" s="253"/>
      <c r="AIR29" s="253"/>
      <c r="AIS29" s="253"/>
      <c r="AIT29" s="253"/>
      <c r="AIU29" s="253"/>
      <c r="AIV29" s="253"/>
      <c r="AIW29" s="253"/>
      <c r="AIX29" s="253"/>
      <c r="AIY29" s="253"/>
      <c r="AIZ29" s="253"/>
      <c r="AJA29" s="253"/>
      <c r="AJB29" s="253"/>
      <c r="AJC29" s="253"/>
      <c r="AJD29" s="253"/>
      <c r="AJE29" s="253"/>
      <c r="AJF29" s="253"/>
      <c r="AJG29" s="253"/>
      <c r="AJH29" s="253"/>
      <c r="AJI29" s="253"/>
      <c r="AJJ29" s="253"/>
      <c r="AJK29" s="253"/>
      <c r="AJL29" s="253"/>
      <c r="AJM29" s="253"/>
      <c r="AJN29" s="253"/>
      <c r="AJO29" s="253"/>
      <c r="AJP29" s="253"/>
      <c r="AJQ29" s="253"/>
      <c r="AJR29" s="253"/>
      <c r="AJS29" s="253"/>
      <c r="AJT29" s="253"/>
      <c r="AJU29" s="253"/>
      <c r="AJV29" s="253"/>
      <c r="AJW29" s="253"/>
      <c r="AJX29" s="253"/>
      <c r="AJY29" s="253"/>
      <c r="AJZ29" s="253"/>
      <c r="AKA29" s="253"/>
      <c r="AKB29" s="253"/>
      <c r="AKC29" s="253"/>
      <c r="AKD29" s="253"/>
      <c r="AKE29" s="253"/>
      <c r="AKF29" s="253"/>
      <c r="AKG29" s="253"/>
      <c r="AKH29" s="253"/>
      <c r="AKI29" s="253"/>
      <c r="AKJ29" s="253"/>
      <c r="AKK29" s="253"/>
      <c r="AKL29" s="253"/>
      <c r="AKM29" s="253"/>
      <c r="AKN29" s="253"/>
      <c r="AKO29" s="253"/>
      <c r="AKP29" s="253"/>
      <c r="AKQ29" s="253"/>
      <c r="AKR29" s="253"/>
      <c r="AKS29" s="253"/>
      <c r="AKT29" s="253"/>
      <c r="AKU29" s="253"/>
      <c r="AKV29" s="253"/>
      <c r="AKW29" s="253"/>
      <c r="AKX29" s="253"/>
      <c r="AKY29" s="253"/>
      <c r="AKZ29" s="253"/>
      <c r="ALA29" s="253"/>
      <c r="ALB29" s="253"/>
      <c r="ALC29" s="253"/>
      <c r="ALD29" s="253"/>
      <c r="ALE29" s="253"/>
      <c r="ALF29" s="253"/>
      <c r="ALG29" s="253"/>
      <c r="ALH29" s="253"/>
      <c r="ALI29" s="253"/>
      <c r="ALJ29" s="253"/>
      <c r="ALK29" s="253"/>
      <c r="ALL29" s="253"/>
      <c r="ALM29" s="253"/>
      <c r="ALN29" s="253"/>
      <c r="ALO29" s="253"/>
      <c r="ALP29" s="253"/>
      <c r="ALQ29" s="253"/>
      <c r="ALR29" s="253"/>
      <c r="ALS29" s="253"/>
      <c r="ALT29" s="253"/>
      <c r="ALU29" s="253"/>
      <c r="ALV29" s="253"/>
      <c r="ALW29" s="253"/>
      <c r="ALX29" s="253"/>
      <c r="ALY29" s="253"/>
      <c r="ALZ29" s="253"/>
      <c r="AMA29" s="253"/>
      <c r="AMB29" s="253"/>
      <c r="AMC29" s="253"/>
      <c r="AMD29" s="253"/>
      <c r="AME29" s="253"/>
      <c r="AMF29" s="253"/>
      <c r="AMG29" s="253"/>
      <c r="AMH29" s="253"/>
      <c r="AMI29" s="253"/>
      <c r="AMJ29" s="253"/>
    </row>
    <row r="30" spans="1:1024" s="252" customFormat="1" ht="11.25">
      <c r="A30" s="269" t="s">
        <v>157</v>
      </c>
      <c r="B30" s="270"/>
      <c r="C30" s="270"/>
      <c r="D30" s="270"/>
      <c r="F30" s="253"/>
      <c r="G30" s="253"/>
      <c r="H30" s="253"/>
      <c r="I30" s="253"/>
      <c r="J30" s="253"/>
      <c r="K30" s="253"/>
      <c r="L30" s="253"/>
      <c r="M30" s="253"/>
      <c r="N30" s="253"/>
      <c r="O30" s="253"/>
      <c r="P30" s="253"/>
      <c r="Q30" s="253"/>
      <c r="R30" s="253"/>
      <c r="S30" s="253"/>
      <c r="T30" s="253"/>
      <c r="U30" s="253"/>
      <c r="V30" s="253"/>
      <c r="W30" s="253"/>
      <c r="X30" s="253"/>
      <c r="Y30" s="253"/>
      <c r="Z30" s="253"/>
      <c r="AA30" s="253"/>
      <c r="AB30" s="253"/>
      <c r="AC30" s="253"/>
      <c r="AD30" s="253"/>
      <c r="AE30" s="253"/>
      <c r="AF30" s="253"/>
      <c r="AG30" s="253"/>
      <c r="AH30" s="253"/>
      <c r="AI30" s="253"/>
      <c r="AJ30" s="253"/>
      <c r="AK30" s="253"/>
      <c r="AL30" s="253"/>
      <c r="AM30" s="253"/>
      <c r="AN30" s="253"/>
      <c r="AO30" s="253"/>
      <c r="AP30" s="253"/>
      <c r="AQ30" s="253"/>
      <c r="AR30" s="253"/>
      <c r="AS30" s="253"/>
      <c r="AT30" s="253"/>
      <c r="AU30" s="253"/>
      <c r="AV30" s="253"/>
      <c r="AW30" s="253"/>
      <c r="AX30" s="253"/>
      <c r="AY30" s="253"/>
      <c r="AZ30" s="253"/>
      <c r="BA30" s="253"/>
      <c r="BB30" s="253"/>
      <c r="BC30" s="253"/>
      <c r="BD30" s="253"/>
      <c r="BE30" s="253"/>
      <c r="BF30" s="253"/>
      <c r="BG30" s="253"/>
      <c r="BH30" s="253"/>
      <c r="BI30" s="253"/>
      <c r="BJ30" s="253"/>
      <c r="BK30" s="253"/>
      <c r="BL30" s="253"/>
      <c r="BM30" s="253"/>
      <c r="BN30" s="253"/>
      <c r="BO30" s="253"/>
      <c r="BP30" s="253"/>
      <c r="BQ30" s="253"/>
      <c r="BR30" s="253"/>
      <c r="BS30" s="253"/>
      <c r="BT30" s="253"/>
      <c r="BU30" s="253"/>
      <c r="BV30" s="253"/>
      <c r="BW30" s="253"/>
      <c r="BX30" s="253"/>
      <c r="BY30" s="253"/>
      <c r="BZ30" s="253"/>
      <c r="CA30" s="253"/>
      <c r="CB30" s="253"/>
      <c r="CC30" s="253"/>
      <c r="CD30" s="253"/>
      <c r="CE30" s="253"/>
      <c r="CF30" s="253"/>
      <c r="CG30" s="253"/>
      <c r="CH30" s="253"/>
      <c r="CI30" s="253"/>
      <c r="CJ30" s="253"/>
      <c r="CK30" s="253"/>
      <c r="CL30" s="253"/>
      <c r="CM30" s="253"/>
      <c r="CN30" s="253"/>
      <c r="CO30" s="253"/>
      <c r="CP30" s="253"/>
      <c r="CQ30" s="253"/>
      <c r="CR30" s="253"/>
      <c r="CS30" s="253"/>
      <c r="CT30" s="253"/>
      <c r="CU30" s="253"/>
      <c r="CV30" s="253"/>
      <c r="CW30" s="253"/>
      <c r="CX30" s="253"/>
      <c r="CY30" s="253"/>
      <c r="CZ30" s="253"/>
      <c r="DA30" s="253"/>
      <c r="DB30" s="253"/>
      <c r="DC30" s="253"/>
      <c r="DD30" s="253"/>
      <c r="DE30" s="253"/>
      <c r="DF30" s="253"/>
      <c r="DG30" s="253"/>
      <c r="DH30" s="253"/>
      <c r="DI30" s="253"/>
      <c r="DJ30" s="253"/>
      <c r="DK30" s="253"/>
      <c r="DL30" s="253"/>
      <c r="DM30" s="253"/>
      <c r="DN30" s="253"/>
      <c r="DO30" s="253"/>
      <c r="DP30" s="253"/>
      <c r="DQ30" s="253"/>
      <c r="DR30" s="253"/>
      <c r="DS30" s="253"/>
      <c r="DT30" s="253"/>
      <c r="DU30" s="253"/>
      <c r="DV30" s="253"/>
      <c r="DW30" s="253"/>
      <c r="DX30" s="253"/>
      <c r="DY30" s="253"/>
      <c r="DZ30" s="253"/>
      <c r="EA30" s="253"/>
      <c r="EB30" s="253"/>
      <c r="EC30" s="253"/>
      <c r="ED30" s="253"/>
      <c r="EE30" s="253"/>
      <c r="EF30" s="253"/>
      <c r="EG30" s="253"/>
      <c r="EH30" s="253"/>
      <c r="EI30" s="253"/>
      <c r="EJ30" s="253"/>
      <c r="EK30" s="253"/>
      <c r="EL30" s="253"/>
      <c r="EM30" s="253"/>
      <c r="EN30" s="253"/>
      <c r="EO30" s="253"/>
      <c r="EP30" s="253"/>
      <c r="EQ30" s="253"/>
      <c r="ER30" s="253"/>
      <c r="ES30" s="253"/>
      <c r="ET30" s="253"/>
      <c r="EU30" s="253"/>
      <c r="EV30" s="253"/>
      <c r="EW30" s="253"/>
      <c r="EX30" s="253"/>
      <c r="EY30" s="253"/>
      <c r="EZ30" s="253"/>
      <c r="FA30" s="253"/>
      <c r="FB30" s="253"/>
      <c r="FC30" s="253"/>
      <c r="FD30" s="253"/>
      <c r="FE30" s="253"/>
      <c r="FF30" s="253"/>
      <c r="FG30" s="253"/>
      <c r="FH30" s="253"/>
      <c r="FI30" s="253"/>
      <c r="FJ30" s="253"/>
      <c r="FK30" s="253"/>
      <c r="FL30" s="253"/>
      <c r="FM30" s="253"/>
      <c r="FN30" s="253"/>
      <c r="FO30" s="253"/>
      <c r="FP30" s="253"/>
      <c r="FQ30" s="253"/>
      <c r="FR30" s="253"/>
      <c r="FS30" s="253"/>
      <c r="FT30" s="253"/>
      <c r="FU30" s="253"/>
      <c r="FV30" s="253"/>
      <c r="FW30" s="253"/>
      <c r="FX30" s="253"/>
      <c r="FY30" s="253"/>
      <c r="FZ30" s="253"/>
      <c r="GA30" s="253"/>
      <c r="GB30" s="253"/>
      <c r="GC30" s="253"/>
      <c r="GD30" s="253"/>
      <c r="GE30" s="253"/>
      <c r="GF30" s="253"/>
      <c r="GG30" s="253"/>
      <c r="GH30" s="253"/>
      <c r="GI30" s="253"/>
      <c r="GJ30" s="253"/>
      <c r="GK30" s="253"/>
      <c r="GL30" s="253"/>
      <c r="GM30" s="253"/>
      <c r="GN30" s="253"/>
      <c r="GO30" s="253"/>
      <c r="GP30" s="253"/>
      <c r="GQ30" s="253"/>
      <c r="GR30" s="253"/>
      <c r="GS30" s="253"/>
      <c r="GT30" s="253"/>
      <c r="GU30" s="253"/>
      <c r="GV30" s="253"/>
      <c r="GW30" s="253"/>
      <c r="GX30" s="253"/>
      <c r="GY30" s="253"/>
      <c r="GZ30" s="253"/>
      <c r="HA30" s="253"/>
      <c r="HB30" s="253"/>
      <c r="HC30" s="253"/>
      <c r="HD30" s="253"/>
      <c r="HE30" s="253"/>
      <c r="HF30" s="253"/>
      <c r="HG30" s="253"/>
      <c r="HH30" s="253"/>
      <c r="HI30" s="253"/>
      <c r="HJ30" s="253"/>
      <c r="HK30" s="253"/>
      <c r="HL30" s="253"/>
      <c r="HM30" s="253"/>
      <c r="HN30" s="253"/>
      <c r="HO30" s="253"/>
      <c r="HP30" s="253"/>
      <c r="HQ30" s="253"/>
      <c r="HR30" s="253"/>
      <c r="HS30" s="253"/>
      <c r="HT30" s="253"/>
      <c r="HU30" s="253"/>
      <c r="HV30" s="253"/>
      <c r="HW30" s="253"/>
      <c r="HX30" s="253"/>
      <c r="HY30" s="253"/>
      <c r="HZ30" s="253"/>
      <c r="IA30" s="253"/>
      <c r="IB30" s="253"/>
      <c r="IC30" s="253"/>
      <c r="ID30" s="253"/>
      <c r="IE30" s="253"/>
      <c r="IF30" s="253"/>
      <c r="IG30" s="253"/>
      <c r="IH30" s="253"/>
      <c r="II30" s="253"/>
      <c r="IJ30" s="253"/>
      <c r="IK30" s="253"/>
      <c r="IL30" s="253"/>
      <c r="IM30" s="253"/>
      <c r="IN30" s="253"/>
      <c r="IO30" s="253"/>
      <c r="IP30" s="253"/>
      <c r="IQ30" s="253"/>
      <c r="IR30" s="253"/>
      <c r="IS30" s="253"/>
      <c r="IT30" s="253"/>
      <c r="IU30" s="253"/>
      <c r="IV30" s="253"/>
      <c r="IW30" s="253"/>
      <c r="IX30" s="253"/>
      <c r="IY30" s="253"/>
      <c r="IZ30" s="253"/>
      <c r="JA30" s="253"/>
      <c r="JB30" s="253"/>
      <c r="JC30" s="253"/>
      <c r="JD30" s="253"/>
      <c r="JE30" s="253"/>
      <c r="JF30" s="253"/>
      <c r="JG30" s="253"/>
      <c r="JH30" s="253"/>
      <c r="JI30" s="253"/>
      <c r="JJ30" s="253"/>
      <c r="JK30" s="253"/>
      <c r="JL30" s="253"/>
      <c r="JM30" s="253"/>
      <c r="JN30" s="253"/>
      <c r="JO30" s="253"/>
      <c r="JP30" s="253"/>
      <c r="JQ30" s="253"/>
      <c r="JR30" s="253"/>
      <c r="JS30" s="253"/>
      <c r="JT30" s="253"/>
      <c r="JU30" s="253"/>
      <c r="JV30" s="253"/>
      <c r="JW30" s="253"/>
      <c r="JX30" s="253"/>
      <c r="JY30" s="253"/>
      <c r="JZ30" s="253"/>
      <c r="KA30" s="253"/>
      <c r="KB30" s="253"/>
      <c r="KC30" s="253"/>
      <c r="KD30" s="253"/>
      <c r="KE30" s="253"/>
      <c r="KF30" s="253"/>
      <c r="KG30" s="253"/>
      <c r="KH30" s="253"/>
      <c r="KI30" s="253"/>
      <c r="KJ30" s="253"/>
      <c r="KK30" s="253"/>
      <c r="KL30" s="253"/>
      <c r="KM30" s="253"/>
      <c r="KN30" s="253"/>
      <c r="KO30" s="253"/>
      <c r="KP30" s="253"/>
      <c r="KQ30" s="253"/>
      <c r="KR30" s="253"/>
      <c r="KS30" s="253"/>
      <c r="KT30" s="253"/>
      <c r="KU30" s="253"/>
      <c r="KV30" s="253"/>
      <c r="KW30" s="253"/>
      <c r="KX30" s="253"/>
      <c r="KY30" s="253"/>
      <c r="KZ30" s="253"/>
      <c r="LA30" s="253"/>
      <c r="LB30" s="253"/>
      <c r="LC30" s="253"/>
      <c r="LD30" s="253"/>
      <c r="LE30" s="253"/>
      <c r="LF30" s="253"/>
      <c r="LG30" s="253"/>
      <c r="LH30" s="253"/>
      <c r="LI30" s="253"/>
      <c r="LJ30" s="253"/>
      <c r="LK30" s="253"/>
      <c r="LL30" s="253"/>
      <c r="LM30" s="253"/>
      <c r="LN30" s="253"/>
      <c r="LO30" s="253"/>
      <c r="LP30" s="253"/>
      <c r="LQ30" s="253"/>
      <c r="LR30" s="253"/>
      <c r="LS30" s="253"/>
      <c r="LT30" s="253"/>
      <c r="LU30" s="253"/>
      <c r="LV30" s="253"/>
      <c r="LW30" s="253"/>
      <c r="LX30" s="253"/>
      <c r="LY30" s="253"/>
      <c r="LZ30" s="253"/>
      <c r="MA30" s="253"/>
      <c r="MB30" s="253"/>
      <c r="MC30" s="253"/>
      <c r="MD30" s="253"/>
      <c r="ME30" s="253"/>
      <c r="MF30" s="253"/>
      <c r="MG30" s="253"/>
      <c r="MH30" s="253"/>
      <c r="MI30" s="253"/>
      <c r="MJ30" s="253"/>
      <c r="MK30" s="253"/>
      <c r="ML30" s="253"/>
      <c r="MM30" s="253"/>
      <c r="MN30" s="253"/>
      <c r="MO30" s="253"/>
      <c r="MP30" s="253"/>
      <c r="MQ30" s="253"/>
      <c r="MR30" s="253"/>
      <c r="MS30" s="253"/>
      <c r="MT30" s="253"/>
      <c r="MU30" s="253"/>
      <c r="MV30" s="253"/>
      <c r="MW30" s="253"/>
      <c r="MX30" s="253"/>
      <c r="MY30" s="253"/>
      <c r="MZ30" s="253"/>
      <c r="NA30" s="253"/>
      <c r="NB30" s="253"/>
      <c r="NC30" s="253"/>
      <c r="ND30" s="253"/>
      <c r="NE30" s="253"/>
      <c r="NF30" s="253"/>
      <c r="NG30" s="253"/>
      <c r="NH30" s="253"/>
      <c r="NI30" s="253"/>
      <c r="NJ30" s="253"/>
      <c r="NK30" s="253"/>
      <c r="NL30" s="253"/>
      <c r="NM30" s="253"/>
      <c r="NN30" s="253"/>
      <c r="NO30" s="253"/>
      <c r="NP30" s="253"/>
      <c r="NQ30" s="253"/>
      <c r="NR30" s="253"/>
      <c r="NS30" s="253"/>
      <c r="NT30" s="253"/>
      <c r="NU30" s="253"/>
      <c r="NV30" s="253"/>
      <c r="NW30" s="253"/>
      <c r="NX30" s="253"/>
      <c r="NY30" s="253"/>
      <c r="NZ30" s="253"/>
      <c r="OA30" s="253"/>
      <c r="OB30" s="253"/>
      <c r="OC30" s="253"/>
      <c r="OD30" s="253"/>
      <c r="OE30" s="253"/>
      <c r="OF30" s="253"/>
      <c r="OG30" s="253"/>
      <c r="OH30" s="253"/>
      <c r="OI30" s="253"/>
      <c r="OJ30" s="253"/>
      <c r="OK30" s="253"/>
      <c r="OL30" s="253"/>
      <c r="OM30" s="253"/>
      <c r="ON30" s="253"/>
      <c r="OO30" s="253"/>
      <c r="OP30" s="253"/>
      <c r="OQ30" s="253"/>
      <c r="OR30" s="253"/>
      <c r="OS30" s="253"/>
      <c r="OT30" s="253"/>
      <c r="OU30" s="253"/>
      <c r="OV30" s="253"/>
      <c r="OW30" s="253"/>
      <c r="OX30" s="253"/>
      <c r="OY30" s="253"/>
      <c r="OZ30" s="253"/>
      <c r="PA30" s="253"/>
      <c r="PB30" s="253"/>
      <c r="PC30" s="253"/>
      <c r="PD30" s="253"/>
      <c r="PE30" s="253"/>
      <c r="PF30" s="253"/>
      <c r="PG30" s="253"/>
      <c r="PH30" s="253"/>
      <c r="PI30" s="253"/>
      <c r="PJ30" s="253"/>
      <c r="PK30" s="253"/>
      <c r="PL30" s="253"/>
      <c r="PM30" s="253"/>
      <c r="PN30" s="253"/>
      <c r="PO30" s="253"/>
      <c r="PP30" s="253"/>
      <c r="PQ30" s="253"/>
      <c r="PR30" s="253"/>
      <c r="PS30" s="253"/>
      <c r="PT30" s="253"/>
      <c r="PU30" s="253"/>
      <c r="PV30" s="253"/>
      <c r="PW30" s="253"/>
      <c r="PX30" s="253"/>
      <c r="PY30" s="253"/>
      <c r="PZ30" s="253"/>
      <c r="QA30" s="253"/>
      <c r="QB30" s="253"/>
      <c r="QC30" s="253"/>
      <c r="QD30" s="253"/>
      <c r="QE30" s="253"/>
      <c r="QF30" s="253"/>
      <c r="QG30" s="253"/>
      <c r="QH30" s="253"/>
      <c r="QI30" s="253"/>
      <c r="QJ30" s="253"/>
      <c r="QK30" s="253"/>
      <c r="QL30" s="253"/>
      <c r="QM30" s="253"/>
      <c r="QN30" s="253"/>
      <c r="QO30" s="253"/>
      <c r="QP30" s="253"/>
      <c r="QQ30" s="253"/>
      <c r="QR30" s="253"/>
      <c r="QS30" s="253"/>
      <c r="QT30" s="253"/>
      <c r="QU30" s="253"/>
      <c r="QV30" s="253"/>
      <c r="QW30" s="253"/>
      <c r="QX30" s="253"/>
      <c r="QY30" s="253"/>
      <c r="QZ30" s="253"/>
      <c r="RA30" s="253"/>
      <c r="RB30" s="253"/>
      <c r="RC30" s="253"/>
      <c r="RD30" s="253"/>
      <c r="RE30" s="253"/>
      <c r="RF30" s="253"/>
      <c r="RG30" s="253"/>
      <c r="RH30" s="253"/>
      <c r="RI30" s="253"/>
      <c r="RJ30" s="253"/>
      <c r="RK30" s="253"/>
      <c r="RL30" s="253"/>
      <c r="RM30" s="253"/>
      <c r="RN30" s="253"/>
      <c r="RO30" s="253"/>
      <c r="RP30" s="253"/>
      <c r="RQ30" s="253"/>
      <c r="RR30" s="253"/>
      <c r="RS30" s="253"/>
      <c r="RT30" s="253"/>
      <c r="RU30" s="253"/>
      <c r="RV30" s="253"/>
      <c r="RW30" s="253"/>
      <c r="RX30" s="253"/>
      <c r="RY30" s="253"/>
      <c r="RZ30" s="253"/>
      <c r="SA30" s="253"/>
      <c r="SB30" s="253"/>
      <c r="SC30" s="253"/>
      <c r="SD30" s="253"/>
      <c r="SE30" s="253"/>
      <c r="SF30" s="253"/>
      <c r="SG30" s="253"/>
      <c r="SH30" s="253"/>
      <c r="SI30" s="253"/>
      <c r="SJ30" s="253"/>
      <c r="SK30" s="253"/>
      <c r="SL30" s="253"/>
      <c r="SM30" s="253"/>
      <c r="SN30" s="253"/>
      <c r="SO30" s="253"/>
      <c r="SP30" s="253"/>
      <c r="SQ30" s="253"/>
      <c r="SR30" s="253"/>
      <c r="SS30" s="253"/>
      <c r="ST30" s="253"/>
      <c r="SU30" s="253"/>
      <c r="SV30" s="253"/>
      <c r="SW30" s="253"/>
      <c r="SX30" s="253"/>
      <c r="SY30" s="253"/>
      <c r="SZ30" s="253"/>
      <c r="TA30" s="253"/>
      <c r="TB30" s="253"/>
      <c r="TC30" s="253"/>
      <c r="TD30" s="253"/>
      <c r="TE30" s="253"/>
      <c r="TF30" s="253"/>
      <c r="TG30" s="253"/>
      <c r="TH30" s="253"/>
      <c r="TI30" s="253"/>
      <c r="TJ30" s="253"/>
      <c r="TK30" s="253"/>
      <c r="TL30" s="253"/>
      <c r="TM30" s="253"/>
      <c r="TN30" s="253"/>
      <c r="TO30" s="253"/>
      <c r="TP30" s="253"/>
      <c r="TQ30" s="253"/>
      <c r="TR30" s="253"/>
      <c r="TS30" s="253"/>
      <c r="TT30" s="253"/>
      <c r="TU30" s="253"/>
      <c r="TV30" s="253"/>
      <c r="TW30" s="253"/>
      <c r="TX30" s="253"/>
      <c r="TY30" s="253"/>
      <c r="TZ30" s="253"/>
      <c r="UA30" s="253"/>
      <c r="UB30" s="253"/>
      <c r="UC30" s="253"/>
      <c r="UD30" s="253"/>
      <c r="UE30" s="253"/>
      <c r="UF30" s="253"/>
      <c r="UG30" s="253"/>
      <c r="UH30" s="253"/>
      <c r="UI30" s="253"/>
      <c r="UJ30" s="253"/>
      <c r="UK30" s="253"/>
      <c r="UL30" s="253"/>
      <c r="UM30" s="253"/>
      <c r="UN30" s="253"/>
      <c r="UO30" s="253"/>
      <c r="UP30" s="253"/>
      <c r="UQ30" s="253"/>
      <c r="UR30" s="253"/>
      <c r="US30" s="253"/>
      <c r="UT30" s="253"/>
      <c r="UU30" s="253"/>
      <c r="UV30" s="253"/>
      <c r="UW30" s="253"/>
      <c r="UX30" s="253"/>
      <c r="UY30" s="253"/>
      <c r="UZ30" s="253"/>
      <c r="VA30" s="253"/>
      <c r="VB30" s="253"/>
      <c r="VC30" s="253"/>
      <c r="VD30" s="253"/>
      <c r="VE30" s="253"/>
      <c r="VF30" s="253"/>
      <c r="VG30" s="253"/>
      <c r="VH30" s="253"/>
      <c r="VI30" s="253"/>
      <c r="VJ30" s="253"/>
      <c r="VK30" s="253"/>
      <c r="VL30" s="253"/>
      <c r="VM30" s="253"/>
      <c r="VN30" s="253"/>
      <c r="VO30" s="253"/>
      <c r="VP30" s="253"/>
      <c r="VQ30" s="253"/>
      <c r="VR30" s="253"/>
      <c r="VS30" s="253"/>
      <c r="VT30" s="253"/>
      <c r="VU30" s="253"/>
      <c r="VV30" s="253"/>
      <c r="VW30" s="253"/>
      <c r="VX30" s="253"/>
      <c r="VY30" s="253"/>
      <c r="VZ30" s="253"/>
      <c r="WA30" s="253"/>
      <c r="WB30" s="253"/>
      <c r="WC30" s="253"/>
      <c r="WD30" s="253"/>
      <c r="WE30" s="253"/>
      <c r="WF30" s="253"/>
      <c r="WG30" s="253"/>
      <c r="WH30" s="253"/>
      <c r="WI30" s="253"/>
      <c r="WJ30" s="253"/>
      <c r="WK30" s="253"/>
      <c r="WL30" s="253"/>
      <c r="WM30" s="253"/>
      <c r="WN30" s="253"/>
      <c r="WO30" s="253"/>
      <c r="WP30" s="253"/>
      <c r="WQ30" s="253"/>
      <c r="WR30" s="253"/>
      <c r="WS30" s="253"/>
      <c r="WT30" s="253"/>
      <c r="WU30" s="253"/>
      <c r="WV30" s="253"/>
      <c r="WW30" s="253"/>
      <c r="WX30" s="253"/>
      <c r="WY30" s="253"/>
      <c r="WZ30" s="253"/>
      <c r="XA30" s="253"/>
      <c r="XB30" s="253"/>
      <c r="XC30" s="253"/>
      <c r="XD30" s="253"/>
      <c r="XE30" s="253"/>
      <c r="XF30" s="253"/>
      <c r="XG30" s="253"/>
      <c r="XH30" s="253"/>
      <c r="XI30" s="253"/>
      <c r="XJ30" s="253"/>
      <c r="XK30" s="253"/>
      <c r="XL30" s="253"/>
      <c r="XM30" s="253"/>
      <c r="XN30" s="253"/>
      <c r="XO30" s="253"/>
      <c r="XP30" s="253"/>
      <c r="XQ30" s="253"/>
      <c r="XR30" s="253"/>
      <c r="XS30" s="253"/>
      <c r="XT30" s="253"/>
      <c r="XU30" s="253"/>
      <c r="XV30" s="253"/>
      <c r="XW30" s="253"/>
      <c r="XX30" s="253"/>
      <c r="XY30" s="253"/>
      <c r="XZ30" s="253"/>
      <c r="YA30" s="253"/>
      <c r="YB30" s="253"/>
      <c r="YC30" s="253"/>
      <c r="YD30" s="253"/>
      <c r="YE30" s="253"/>
      <c r="YF30" s="253"/>
      <c r="YG30" s="253"/>
      <c r="YH30" s="253"/>
      <c r="YI30" s="253"/>
      <c r="YJ30" s="253"/>
      <c r="YK30" s="253"/>
      <c r="YL30" s="253"/>
      <c r="YM30" s="253"/>
      <c r="YN30" s="253"/>
      <c r="YO30" s="253"/>
      <c r="YP30" s="253"/>
      <c r="YQ30" s="253"/>
      <c r="YR30" s="253"/>
      <c r="YS30" s="253"/>
      <c r="YT30" s="253"/>
      <c r="YU30" s="253"/>
      <c r="YV30" s="253"/>
      <c r="YW30" s="253"/>
      <c r="YX30" s="253"/>
      <c r="YY30" s="253"/>
      <c r="YZ30" s="253"/>
      <c r="ZA30" s="253"/>
      <c r="ZB30" s="253"/>
      <c r="ZC30" s="253"/>
      <c r="ZD30" s="253"/>
      <c r="ZE30" s="253"/>
      <c r="ZF30" s="253"/>
      <c r="ZG30" s="253"/>
      <c r="ZH30" s="253"/>
      <c r="ZI30" s="253"/>
      <c r="ZJ30" s="253"/>
      <c r="ZK30" s="253"/>
      <c r="ZL30" s="253"/>
      <c r="ZM30" s="253"/>
      <c r="ZN30" s="253"/>
      <c r="ZO30" s="253"/>
      <c r="ZP30" s="253"/>
      <c r="ZQ30" s="253"/>
      <c r="ZR30" s="253"/>
      <c r="ZS30" s="253"/>
      <c r="ZT30" s="253"/>
      <c r="ZU30" s="253"/>
      <c r="ZV30" s="253"/>
      <c r="ZW30" s="253"/>
      <c r="ZX30" s="253"/>
      <c r="ZY30" s="253"/>
      <c r="ZZ30" s="253"/>
      <c r="AAA30" s="253"/>
      <c r="AAB30" s="253"/>
      <c r="AAC30" s="253"/>
      <c r="AAD30" s="253"/>
      <c r="AAE30" s="253"/>
      <c r="AAF30" s="253"/>
      <c r="AAG30" s="253"/>
      <c r="AAH30" s="253"/>
      <c r="AAI30" s="253"/>
      <c r="AAJ30" s="253"/>
      <c r="AAK30" s="253"/>
      <c r="AAL30" s="253"/>
      <c r="AAM30" s="253"/>
      <c r="AAN30" s="253"/>
      <c r="AAO30" s="253"/>
      <c r="AAP30" s="253"/>
      <c r="AAQ30" s="253"/>
      <c r="AAR30" s="253"/>
      <c r="AAS30" s="253"/>
      <c r="AAT30" s="253"/>
      <c r="AAU30" s="253"/>
      <c r="AAV30" s="253"/>
      <c r="AAW30" s="253"/>
      <c r="AAX30" s="253"/>
      <c r="AAY30" s="253"/>
      <c r="AAZ30" s="253"/>
      <c r="ABA30" s="253"/>
      <c r="ABB30" s="253"/>
      <c r="ABC30" s="253"/>
      <c r="ABD30" s="253"/>
      <c r="ABE30" s="253"/>
      <c r="ABF30" s="253"/>
      <c r="ABG30" s="253"/>
      <c r="ABH30" s="253"/>
      <c r="ABI30" s="253"/>
      <c r="ABJ30" s="253"/>
      <c r="ABK30" s="253"/>
      <c r="ABL30" s="253"/>
      <c r="ABM30" s="253"/>
      <c r="ABN30" s="253"/>
      <c r="ABO30" s="253"/>
      <c r="ABP30" s="253"/>
      <c r="ABQ30" s="253"/>
      <c r="ABR30" s="253"/>
      <c r="ABS30" s="253"/>
      <c r="ABT30" s="253"/>
      <c r="ABU30" s="253"/>
      <c r="ABV30" s="253"/>
      <c r="ABW30" s="253"/>
      <c r="ABX30" s="253"/>
      <c r="ABY30" s="253"/>
      <c r="ABZ30" s="253"/>
      <c r="ACA30" s="253"/>
      <c r="ACB30" s="253"/>
      <c r="ACC30" s="253"/>
      <c r="ACD30" s="253"/>
      <c r="ACE30" s="253"/>
      <c r="ACF30" s="253"/>
      <c r="ACG30" s="253"/>
      <c r="ACH30" s="253"/>
      <c r="ACI30" s="253"/>
      <c r="ACJ30" s="253"/>
      <c r="ACK30" s="253"/>
      <c r="ACL30" s="253"/>
      <c r="ACM30" s="253"/>
      <c r="ACN30" s="253"/>
      <c r="ACO30" s="253"/>
      <c r="ACP30" s="253"/>
      <c r="ACQ30" s="253"/>
      <c r="ACR30" s="253"/>
      <c r="ACS30" s="253"/>
      <c r="ACT30" s="253"/>
      <c r="ACU30" s="253"/>
      <c r="ACV30" s="253"/>
      <c r="ACW30" s="253"/>
      <c r="ACX30" s="253"/>
      <c r="ACY30" s="253"/>
      <c r="ACZ30" s="253"/>
      <c r="ADA30" s="253"/>
      <c r="ADB30" s="253"/>
      <c r="ADC30" s="253"/>
      <c r="ADD30" s="253"/>
      <c r="ADE30" s="253"/>
      <c r="ADF30" s="253"/>
      <c r="ADG30" s="253"/>
      <c r="ADH30" s="253"/>
      <c r="ADI30" s="253"/>
      <c r="ADJ30" s="253"/>
      <c r="ADK30" s="253"/>
      <c r="ADL30" s="253"/>
      <c r="ADM30" s="253"/>
      <c r="ADN30" s="253"/>
      <c r="ADO30" s="253"/>
      <c r="ADP30" s="253"/>
      <c r="ADQ30" s="253"/>
      <c r="ADR30" s="253"/>
      <c r="ADS30" s="253"/>
      <c r="ADT30" s="253"/>
      <c r="ADU30" s="253"/>
      <c r="ADV30" s="253"/>
      <c r="ADW30" s="253"/>
      <c r="ADX30" s="253"/>
      <c r="ADY30" s="253"/>
      <c r="ADZ30" s="253"/>
      <c r="AEA30" s="253"/>
      <c r="AEB30" s="253"/>
      <c r="AEC30" s="253"/>
      <c r="AED30" s="253"/>
      <c r="AEE30" s="253"/>
      <c r="AEF30" s="253"/>
      <c r="AEG30" s="253"/>
      <c r="AEH30" s="253"/>
      <c r="AEI30" s="253"/>
      <c r="AEJ30" s="253"/>
      <c r="AEK30" s="253"/>
      <c r="AEL30" s="253"/>
      <c r="AEM30" s="253"/>
      <c r="AEN30" s="253"/>
      <c r="AEO30" s="253"/>
      <c r="AEP30" s="253"/>
      <c r="AEQ30" s="253"/>
      <c r="AER30" s="253"/>
      <c r="AES30" s="253"/>
      <c r="AET30" s="253"/>
      <c r="AEU30" s="253"/>
      <c r="AEV30" s="253"/>
      <c r="AEW30" s="253"/>
      <c r="AEX30" s="253"/>
      <c r="AEY30" s="253"/>
      <c r="AEZ30" s="253"/>
      <c r="AFA30" s="253"/>
      <c r="AFB30" s="253"/>
      <c r="AFC30" s="253"/>
      <c r="AFD30" s="253"/>
      <c r="AFE30" s="253"/>
      <c r="AFF30" s="253"/>
      <c r="AFG30" s="253"/>
      <c r="AFH30" s="253"/>
      <c r="AFI30" s="253"/>
      <c r="AFJ30" s="253"/>
      <c r="AFK30" s="253"/>
      <c r="AFL30" s="253"/>
      <c r="AFM30" s="253"/>
      <c r="AFN30" s="253"/>
      <c r="AFO30" s="253"/>
      <c r="AFP30" s="253"/>
      <c r="AFQ30" s="253"/>
      <c r="AFR30" s="253"/>
      <c r="AFS30" s="253"/>
      <c r="AFT30" s="253"/>
      <c r="AFU30" s="253"/>
      <c r="AFV30" s="253"/>
      <c r="AFW30" s="253"/>
      <c r="AFX30" s="253"/>
      <c r="AFY30" s="253"/>
      <c r="AFZ30" s="253"/>
      <c r="AGA30" s="253"/>
      <c r="AGB30" s="253"/>
      <c r="AGC30" s="253"/>
      <c r="AGD30" s="253"/>
      <c r="AGE30" s="253"/>
      <c r="AGF30" s="253"/>
      <c r="AGG30" s="253"/>
      <c r="AGH30" s="253"/>
      <c r="AGI30" s="253"/>
      <c r="AGJ30" s="253"/>
      <c r="AGK30" s="253"/>
      <c r="AGL30" s="253"/>
      <c r="AGM30" s="253"/>
      <c r="AGN30" s="253"/>
      <c r="AGO30" s="253"/>
      <c r="AGP30" s="253"/>
      <c r="AGQ30" s="253"/>
      <c r="AGR30" s="253"/>
      <c r="AGS30" s="253"/>
      <c r="AGT30" s="253"/>
      <c r="AGU30" s="253"/>
      <c r="AGV30" s="253"/>
      <c r="AGW30" s="253"/>
      <c r="AGX30" s="253"/>
      <c r="AGY30" s="253"/>
      <c r="AGZ30" s="253"/>
      <c r="AHA30" s="253"/>
      <c r="AHB30" s="253"/>
      <c r="AHC30" s="253"/>
      <c r="AHD30" s="253"/>
      <c r="AHE30" s="253"/>
      <c r="AHF30" s="253"/>
      <c r="AHG30" s="253"/>
      <c r="AHH30" s="253"/>
      <c r="AHI30" s="253"/>
      <c r="AHJ30" s="253"/>
      <c r="AHK30" s="253"/>
      <c r="AHL30" s="253"/>
      <c r="AHM30" s="253"/>
      <c r="AHN30" s="253"/>
      <c r="AHO30" s="253"/>
      <c r="AHP30" s="253"/>
      <c r="AHQ30" s="253"/>
      <c r="AHR30" s="253"/>
      <c r="AHS30" s="253"/>
      <c r="AHT30" s="253"/>
      <c r="AHU30" s="253"/>
      <c r="AHV30" s="253"/>
      <c r="AHW30" s="253"/>
      <c r="AHX30" s="253"/>
      <c r="AHY30" s="253"/>
      <c r="AHZ30" s="253"/>
      <c r="AIA30" s="253"/>
      <c r="AIB30" s="253"/>
      <c r="AIC30" s="253"/>
      <c r="AID30" s="253"/>
      <c r="AIE30" s="253"/>
      <c r="AIF30" s="253"/>
      <c r="AIG30" s="253"/>
      <c r="AIH30" s="253"/>
      <c r="AII30" s="253"/>
      <c r="AIJ30" s="253"/>
      <c r="AIK30" s="253"/>
      <c r="AIL30" s="253"/>
      <c r="AIM30" s="253"/>
      <c r="AIN30" s="253"/>
      <c r="AIO30" s="253"/>
      <c r="AIP30" s="253"/>
      <c r="AIQ30" s="253"/>
      <c r="AIR30" s="253"/>
      <c r="AIS30" s="253"/>
      <c r="AIT30" s="253"/>
      <c r="AIU30" s="253"/>
      <c r="AIV30" s="253"/>
      <c r="AIW30" s="253"/>
      <c r="AIX30" s="253"/>
      <c r="AIY30" s="253"/>
      <c r="AIZ30" s="253"/>
      <c r="AJA30" s="253"/>
      <c r="AJB30" s="253"/>
      <c r="AJC30" s="253"/>
      <c r="AJD30" s="253"/>
      <c r="AJE30" s="253"/>
      <c r="AJF30" s="253"/>
      <c r="AJG30" s="253"/>
      <c r="AJH30" s="253"/>
      <c r="AJI30" s="253"/>
      <c r="AJJ30" s="253"/>
      <c r="AJK30" s="253"/>
      <c r="AJL30" s="253"/>
      <c r="AJM30" s="253"/>
      <c r="AJN30" s="253"/>
      <c r="AJO30" s="253"/>
      <c r="AJP30" s="253"/>
      <c r="AJQ30" s="253"/>
      <c r="AJR30" s="253"/>
      <c r="AJS30" s="253"/>
      <c r="AJT30" s="253"/>
      <c r="AJU30" s="253"/>
      <c r="AJV30" s="253"/>
      <c r="AJW30" s="253"/>
      <c r="AJX30" s="253"/>
      <c r="AJY30" s="253"/>
      <c r="AJZ30" s="253"/>
      <c r="AKA30" s="253"/>
      <c r="AKB30" s="253"/>
      <c r="AKC30" s="253"/>
      <c r="AKD30" s="253"/>
      <c r="AKE30" s="253"/>
      <c r="AKF30" s="253"/>
      <c r="AKG30" s="253"/>
      <c r="AKH30" s="253"/>
      <c r="AKI30" s="253"/>
      <c r="AKJ30" s="253"/>
      <c r="AKK30" s="253"/>
      <c r="AKL30" s="253"/>
      <c r="AKM30" s="253"/>
      <c r="AKN30" s="253"/>
      <c r="AKO30" s="253"/>
      <c r="AKP30" s="253"/>
      <c r="AKQ30" s="253"/>
      <c r="AKR30" s="253"/>
      <c r="AKS30" s="253"/>
      <c r="AKT30" s="253"/>
      <c r="AKU30" s="253"/>
      <c r="AKV30" s="253"/>
      <c r="AKW30" s="253"/>
      <c r="AKX30" s="253"/>
      <c r="AKY30" s="253"/>
      <c r="AKZ30" s="253"/>
      <c r="ALA30" s="253"/>
      <c r="ALB30" s="253"/>
      <c r="ALC30" s="253"/>
      <c r="ALD30" s="253"/>
      <c r="ALE30" s="253"/>
      <c r="ALF30" s="253"/>
      <c r="ALG30" s="253"/>
      <c r="ALH30" s="253"/>
      <c r="ALI30" s="253"/>
      <c r="ALJ30" s="253"/>
      <c r="ALK30" s="253"/>
      <c r="ALL30" s="253"/>
      <c r="ALM30" s="253"/>
      <c r="ALN30" s="253"/>
      <c r="ALO30" s="253"/>
      <c r="ALP30" s="253"/>
      <c r="ALQ30" s="253"/>
      <c r="ALR30" s="253"/>
      <c r="ALS30" s="253"/>
      <c r="ALT30" s="253"/>
      <c r="ALU30" s="253"/>
      <c r="ALV30" s="253"/>
      <c r="ALW30" s="253"/>
      <c r="ALX30" s="253"/>
      <c r="ALY30" s="253"/>
      <c r="ALZ30" s="253"/>
      <c r="AMA30" s="253"/>
      <c r="AMB30" s="253"/>
      <c r="AMC30" s="253"/>
      <c r="AMD30" s="253"/>
      <c r="AME30" s="253"/>
      <c r="AMF30" s="253"/>
      <c r="AMG30" s="253"/>
      <c r="AMH30" s="253"/>
      <c r="AMI30" s="253"/>
      <c r="AMJ30" s="253"/>
    </row>
    <row r="31" spans="1:1024" s="252" customFormat="1" ht="11.25">
      <c r="A31" s="269" t="s">
        <v>152</v>
      </c>
      <c r="B31" s="270"/>
      <c r="C31" s="270"/>
      <c r="D31" s="270"/>
      <c r="F31" s="253"/>
      <c r="G31" s="253"/>
      <c r="H31" s="253"/>
      <c r="I31" s="253"/>
      <c r="J31" s="253"/>
      <c r="K31" s="253"/>
      <c r="L31" s="253"/>
      <c r="M31" s="253"/>
      <c r="N31" s="253"/>
      <c r="O31" s="253"/>
      <c r="P31" s="253"/>
      <c r="Q31" s="253"/>
      <c r="R31" s="253"/>
      <c r="S31" s="253"/>
      <c r="T31" s="253"/>
      <c r="U31" s="253"/>
      <c r="V31" s="253"/>
      <c r="W31" s="253"/>
      <c r="X31" s="253"/>
      <c r="Y31" s="253"/>
      <c r="Z31" s="253"/>
      <c r="AA31" s="253"/>
      <c r="AB31" s="253"/>
      <c r="AC31" s="253"/>
      <c r="AD31" s="253"/>
      <c r="AE31" s="253"/>
      <c r="AF31" s="253"/>
      <c r="AG31" s="253"/>
      <c r="AH31" s="253"/>
      <c r="AI31" s="253"/>
      <c r="AJ31" s="253"/>
      <c r="AK31" s="253"/>
      <c r="AL31" s="253"/>
      <c r="AM31" s="253"/>
      <c r="AN31" s="253"/>
      <c r="AO31" s="253"/>
      <c r="AP31" s="253"/>
      <c r="AQ31" s="253"/>
      <c r="AR31" s="253"/>
      <c r="AS31" s="253"/>
      <c r="AT31" s="253"/>
      <c r="AU31" s="253"/>
      <c r="AV31" s="253"/>
      <c r="AW31" s="253"/>
      <c r="AX31" s="253"/>
      <c r="AY31" s="253"/>
      <c r="AZ31" s="253"/>
      <c r="BA31" s="253"/>
      <c r="BB31" s="253"/>
      <c r="BC31" s="253"/>
      <c r="BD31" s="253"/>
      <c r="BE31" s="253"/>
      <c r="BF31" s="253"/>
      <c r="BG31" s="253"/>
      <c r="BH31" s="253"/>
      <c r="BI31" s="253"/>
      <c r="BJ31" s="253"/>
      <c r="BK31" s="253"/>
      <c r="BL31" s="253"/>
      <c r="BM31" s="253"/>
      <c r="BN31" s="253"/>
      <c r="BO31" s="253"/>
      <c r="BP31" s="253"/>
      <c r="BQ31" s="253"/>
      <c r="BR31" s="253"/>
      <c r="BS31" s="253"/>
      <c r="BT31" s="253"/>
      <c r="BU31" s="253"/>
      <c r="BV31" s="253"/>
      <c r="BW31" s="253"/>
      <c r="BX31" s="253"/>
      <c r="BY31" s="253"/>
      <c r="BZ31" s="253"/>
      <c r="CA31" s="253"/>
      <c r="CB31" s="253"/>
      <c r="CC31" s="253"/>
      <c r="CD31" s="253"/>
      <c r="CE31" s="253"/>
      <c r="CF31" s="253"/>
      <c r="CG31" s="253"/>
      <c r="CH31" s="253"/>
      <c r="CI31" s="253"/>
      <c r="CJ31" s="253"/>
      <c r="CK31" s="253"/>
      <c r="CL31" s="253"/>
      <c r="CM31" s="253"/>
      <c r="CN31" s="253"/>
      <c r="CO31" s="253"/>
      <c r="CP31" s="253"/>
      <c r="CQ31" s="253"/>
      <c r="CR31" s="253"/>
      <c r="CS31" s="253"/>
      <c r="CT31" s="253"/>
      <c r="CU31" s="253"/>
      <c r="CV31" s="253"/>
      <c r="CW31" s="253"/>
      <c r="CX31" s="253"/>
      <c r="CY31" s="253"/>
      <c r="CZ31" s="253"/>
      <c r="DA31" s="253"/>
      <c r="DB31" s="253"/>
      <c r="DC31" s="253"/>
      <c r="DD31" s="253"/>
      <c r="DE31" s="253"/>
      <c r="DF31" s="253"/>
      <c r="DG31" s="253"/>
      <c r="DH31" s="253"/>
      <c r="DI31" s="253"/>
      <c r="DJ31" s="253"/>
      <c r="DK31" s="253"/>
      <c r="DL31" s="253"/>
      <c r="DM31" s="253"/>
      <c r="DN31" s="253"/>
      <c r="DO31" s="253"/>
      <c r="DP31" s="253"/>
      <c r="DQ31" s="253"/>
      <c r="DR31" s="253"/>
      <c r="DS31" s="253"/>
      <c r="DT31" s="253"/>
      <c r="DU31" s="253"/>
      <c r="DV31" s="253"/>
      <c r="DW31" s="253"/>
      <c r="DX31" s="253"/>
      <c r="DY31" s="253"/>
      <c r="DZ31" s="253"/>
      <c r="EA31" s="253"/>
      <c r="EB31" s="253"/>
      <c r="EC31" s="253"/>
      <c r="ED31" s="253"/>
      <c r="EE31" s="253"/>
      <c r="EF31" s="253"/>
      <c r="EG31" s="253"/>
      <c r="EH31" s="253"/>
      <c r="EI31" s="253"/>
      <c r="EJ31" s="253"/>
      <c r="EK31" s="253"/>
      <c r="EL31" s="253"/>
      <c r="EM31" s="253"/>
      <c r="EN31" s="253"/>
      <c r="EO31" s="253"/>
      <c r="EP31" s="253"/>
      <c r="EQ31" s="253"/>
      <c r="ER31" s="253"/>
      <c r="ES31" s="253"/>
      <c r="ET31" s="253"/>
      <c r="EU31" s="253"/>
      <c r="EV31" s="253"/>
      <c r="EW31" s="253"/>
      <c r="EX31" s="253"/>
      <c r="EY31" s="253"/>
      <c r="EZ31" s="253"/>
      <c r="FA31" s="253"/>
      <c r="FB31" s="253"/>
      <c r="FC31" s="253"/>
      <c r="FD31" s="253"/>
      <c r="FE31" s="253"/>
      <c r="FF31" s="253"/>
      <c r="FG31" s="253"/>
      <c r="FH31" s="253"/>
      <c r="FI31" s="253"/>
      <c r="FJ31" s="253"/>
      <c r="FK31" s="253"/>
      <c r="FL31" s="253"/>
      <c r="FM31" s="253"/>
      <c r="FN31" s="253"/>
      <c r="FO31" s="253"/>
      <c r="FP31" s="253"/>
      <c r="FQ31" s="253"/>
      <c r="FR31" s="253"/>
      <c r="FS31" s="253"/>
      <c r="FT31" s="253"/>
      <c r="FU31" s="253"/>
      <c r="FV31" s="253"/>
      <c r="FW31" s="253"/>
      <c r="FX31" s="253"/>
      <c r="FY31" s="253"/>
      <c r="FZ31" s="253"/>
      <c r="GA31" s="253"/>
      <c r="GB31" s="253"/>
      <c r="GC31" s="253"/>
      <c r="GD31" s="253"/>
      <c r="GE31" s="253"/>
      <c r="GF31" s="253"/>
      <c r="GG31" s="253"/>
      <c r="GH31" s="253"/>
      <c r="GI31" s="253"/>
      <c r="GJ31" s="253"/>
      <c r="GK31" s="253"/>
      <c r="GL31" s="253"/>
      <c r="GM31" s="253"/>
      <c r="GN31" s="253"/>
      <c r="GO31" s="253"/>
      <c r="GP31" s="253"/>
      <c r="GQ31" s="253"/>
      <c r="GR31" s="253"/>
      <c r="GS31" s="253"/>
      <c r="GT31" s="253"/>
      <c r="GU31" s="253"/>
      <c r="GV31" s="253"/>
      <c r="GW31" s="253"/>
      <c r="GX31" s="253"/>
      <c r="GY31" s="253"/>
      <c r="GZ31" s="253"/>
      <c r="HA31" s="253"/>
      <c r="HB31" s="253"/>
      <c r="HC31" s="253"/>
      <c r="HD31" s="253"/>
      <c r="HE31" s="253"/>
      <c r="HF31" s="253"/>
      <c r="HG31" s="253"/>
      <c r="HH31" s="253"/>
      <c r="HI31" s="253"/>
      <c r="HJ31" s="253"/>
      <c r="HK31" s="253"/>
      <c r="HL31" s="253"/>
      <c r="HM31" s="253"/>
      <c r="HN31" s="253"/>
      <c r="HO31" s="253"/>
      <c r="HP31" s="253"/>
      <c r="HQ31" s="253"/>
      <c r="HR31" s="253"/>
      <c r="HS31" s="253"/>
      <c r="HT31" s="253"/>
      <c r="HU31" s="253"/>
      <c r="HV31" s="253"/>
      <c r="HW31" s="253"/>
      <c r="HX31" s="253"/>
      <c r="HY31" s="253"/>
      <c r="HZ31" s="253"/>
      <c r="IA31" s="253"/>
      <c r="IB31" s="253"/>
      <c r="IC31" s="253"/>
      <c r="ID31" s="253"/>
      <c r="IE31" s="253"/>
      <c r="IF31" s="253"/>
      <c r="IG31" s="253"/>
      <c r="IH31" s="253"/>
      <c r="II31" s="253"/>
      <c r="IJ31" s="253"/>
      <c r="IK31" s="253"/>
      <c r="IL31" s="253"/>
      <c r="IM31" s="253"/>
      <c r="IN31" s="253"/>
      <c r="IO31" s="253"/>
      <c r="IP31" s="253"/>
      <c r="IQ31" s="253"/>
      <c r="IR31" s="253"/>
      <c r="IS31" s="253"/>
      <c r="IT31" s="253"/>
      <c r="IU31" s="253"/>
      <c r="IV31" s="253"/>
      <c r="IW31" s="253"/>
      <c r="IX31" s="253"/>
      <c r="IY31" s="253"/>
      <c r="IZ31" s="253"/>
      <c r="JA31" s="253"/>
      <c r="JB31" s="253"/>
      <c r="JC31" s="253"/>
      <c r="JD31" s="253"/>
      <c r="JE31" s="253"/>
      <c r="JF31" s="253"/>
      <c r="JG31" s="253"/>
      <c r="JH31" s="253"/>
      <c r="JI31" s="253"/>
      <c r="JJ31" s="253"/>
      <c r="JK31" s="253"/>
      <c r="JL31" s="253"/>
      <c r="JM31" s="253"/>
      <c r="JN31" s="253"/>
      <c r="JO31" s="253"/>
      <c r="JP31" s="253"/>
      <c r="JQ31" s="253"/>
      <c r="JR31" s="253"/>
      <c r="JS31" s="253"/>
      <c r="JT31" s="253"/>
      <c r="JU31" s="253"/>
      <c r="JV31" s="253"/>
      <c r="JW31" s="253"/>
      <c r="JX31" s="253"/>
      <c r="JY31" s="253"/>
      <c r="JZ31" s="253"/>
      <c r="KA31" s="253"/>
      <c r="KB31" s="253"/>
      <c r="KC31" s="253"/>
      <c r="KD31" s="253"/>
      <c r="KE31" s="253"/>
      <c r="KF31" s="253"/>
      <c r="KG31" s="253"/>
      <c r="KH31" s="253"/>
      <c r="KI31" s="253"/>
      <c r="KJ31" s="253"/>
      <c r="KK31" s="253"/>
      <c r="KL31" s="253"/>
      <c r="KM31" s="253"/>
      <c r="KN31" s="253"/>
      <c r="KO31" s="253"/>
      <c r="KP31" s="253"/>
      <c r="KQ31" s="253"/>
      <c r="KR31" s="253"/>
      <c r="KS31" s="253"/>
      <c r="KT31" s="253"/>
      <c r="KU31" s="253"/>
      <c r="KV31" s="253"/>
      <c r="KW31" s="253"/>
      <c r="KX31" s="253"/>
      <c r="KY31" s="253"/>
      <c r="KZ31" s="253"/>
      <c r="LA31" s="253"/>
      <c r="LB31" s="253"/>
      <c r="LC31" s="253"/>
      <c r="LD31" s="253"/>
      <c r="LE31" s="253"/>
      <c r="LF31" s="253"/>
      <c r="LG31" s="253"/>
      <c r="LH31" s="253"/>
      <c r="LI31" s="253"/>
      <c r="LJ31" s="253"/>
      <c r="LK31" s="253"/>
      <c r="LL31" s="253"/>
      <c r="LM31" s="253"/>
      <c r="LN31" s="253"/>
      <c r="LO31" s="253"/>
      <c r="LP31" s="253"/>
      <c r="LQ31" s="253"/>
      <c r="LR31" s="253"/>
      <c r="LS31" s="253"/>
      <c r="LT31" s="253"/>
      <c r="LU31" s="253"/>
      <c r="LV31" s="253"/>
      <c r="LW31" s="253"/>
      <c r="LX31" s="253"/>
      <c r="LY31" s="253"/>
      <c r="LZ31" s="253"/>
      <c r="MA31" s="253"/>
      <c r="MB31" s="253"/>
      <c r="MC31" s="253"/>
      <c r="MD31" s="253"/>
      <c r="ME31" s="253"/>
      <c r="MF31" s="253"/>
      <c r="MG31" s="253"/>
      <c r="MH31" s="253"/>
      <c r="MI31" s="253"/>
      <c r="MJ31" s="253"/>
      <c r="MK31" s="253"/>
      <c r="ML31" s="253"/>
      <c r="MM31" s="253"/>
      <c r="MN31" s="253"/>
      <c r="MO31" s="253"/>
      <c r="MP31" s="253"/>
      <c r="MQ31" s="253"/>
      <c r="MR31" s="253"/>
      <c r="MS31" s="253"/>
      <c r="MT31" s="253"/>
      <c r="MU31" s="253"/>
      <c r="MV31" s="253"/>
      <c r="MW31" s="253"/>
      <c r="MX31" s="253"/>
      <c r="MY31" s="253"/>
      <c r="MZ31" s="253"/>
      <c r="NA31" s="253"/>
      <c r="NB31" s="253"/>
      <c r="NC31" s="253"/>
      <c r="ND31" s="253"/>
      <c r="NE31" s="253"/>
      <c r="NF31" s="253"/>
      <c r="NG31" s="253"/>
      <c r="NH31" s="253"/>
      <c r="NI31" s="253"/>
      <c r="NJ31" s="253"/>
      <c r="NK31" s="253"/>
      <c r="NL31" s="253"/>
      <c r="NM31" s="253"/>
      <c r="NN31" s="253"/>
      <c r="NO31" s="253"/>
      <c r="NP31" s="253"/>
      <c r="NQ31" s="253"/>
      <c r="NR31" s="253"/>
      <c r="NS31" s="253"/>
      <c r="NT31" s="253"/>
      <c r="NU31" s="253"/>
      <c r="NV31" s="253"/>
      <c r="NW31" s="253"/>
      <c r="NX31" s="253"/>
      <c r="NY31" s="253"/>
      <c r="NZ31" s="253"/>
      <c r="OA31" s="253"/>
      <c r="OB31" s="253"/>
      <c r="OC31" s="253"/>
      <c r="OD31" s="253"/>
      <c r="OE31" s="253"/>
      <c r="OF31" s="253"/>
      <c r="OG31" s="253"/>
      <c r="OH31" s="253"/>
      <c r="OI31" s="253"/>
      <c r="OJ31" s="253"/>
      <c r="OK31" s="253"/>
      <c r="OL31" s="253"/>
      <c r="OM31" s="253"/>
      <c r="ON31" s="253"/>
      <c r="OO31" s="253"/>
      <c r="OP31" s="253"/>
      <c r="OQ31" s="253"/>
      <c r="OR31" s="253"/>
      <c r="OS31" s="253"/>
      <c r="OT31" s="253"/>
      <c r="OU31" s="253"/>
      <c r="OV31" s="253"/>
      <c r="OW31" s="253"/>
      <c r="OX31" s="253"/>
      <c r="OY31" s="253"/>
      <c r="OZ31" s="253"/>
      <c r="PA31" s="253"/>
      <c r="PB31" s="253"/>
      <c r="PC31" s="253"/>
      <c r="PD31" s="253"/>
      <c r="PE31" s="253"/>
      <c r="PF31" s="253"/>
      <c r="PG31" s="253"/>
      <c r="PH31" s="253"/>
      <c r="PI31" s="253"/>
      <c r="PJ31" s="253"/>
      <c r="PK31" s="253"/>
      <c r="PL31" s="253"/>
      <c r="PM31" s="253"/>
      <c r="PN31" s="253"/>
      <c r="PO31" s="253"/>
      <c r="PP31" s="253"/>
      <c r="PQ31" s="253"/>
      <c r="PR31" s="253"/>
      <c r="PS31" s="253"/>
      <c r="PT31" s="253"/>
      <c r="PU31" s="253"/>
      <c r="PV31" s="253"/>
      <c r="PW31" s="253"/>
      <c r="PX31" s="253"/>
      <c r="PY31" s="253"/>
      <c r="PZ31" s="253"/>
      <c r="QA31" s="253"/>
      <c r="QB31" s="253"/>
      <c r="QC31" s="253"/>
      <c r="QD31" s="253"/>
      <c r="QE31" s="253"/>
      <c r="QF31" s="253"/>
      <c r="QG31" s="253"/>
      <c r="QH31" s="253"/>
      <c r="QI31" s="253"/>
      <c r="QJ31" s="253"/>
      <c r="QK31" s="253"/>
      <c r="QL31" s="253"/>
      <c r="QM31" s="253"/>
      <c r="QN31" s="253"/>
      <c r="QO31" s="253"/>
      <c r="QP31" s="253"/>
      <c r="QQ31" s="253"/>
      <c r="QR31" s="253"/>
      <c r="QS31" s="253"/>
      <c r="QT31" s="253"/>
      <c r="QU31" s="253"/>
      <c r="QV31" s="253"/>
      <c r="QW31" s="253"/>
      <c r="QX31" s="253"/>
      <c r="QY31" s="253"/>
      <c r="QZ31" s="253"/>
      <c r="RA31" s="253"/>
      <c r="RB31" s="253"/>
      <c r="RC31" s="253"/>
      <c r="RD31" s="253"/>
      <c r="RE31" s="253"/>
      <c r="RF31" s="253"/>
      <c r="RG31" s="253"/>
      <c r="RH31" s="253"/>
      <c r="RI31" s="253"/>
      <c r="RJ31" s="253"/>
      <c r="RK31" s="253"/>
      <c r="RL31" s="253"/>
      <c r="RM31" s="253"/>
      <c r="RN31" s="253"/>
      <c r="RO31" s="253"/>
      <c r="RP31" s="253"/>
      <c r="RQ31" s="253"/>
      <c r="RR31" s="253"/>
      <c r="RS31" s="253"/>
      <c r="RT31" s="253"/>
      <c r="RU31" s="253"/>
      <c r="RV31" s="253"/>
      <c r="RW31" s="253"/>
      <c r="RX31" s="253"/>
      <c r="RY31" s="253"/>
      <c r="RZ31" s="253"/>
      <c r="SA31" s="253"/>
      <c r="SB31" s="253"/>
      <c r="SC31" s="253"/>
      <c r="SD31" s="253"/>
      <c r="SE31" s="253"/>
      <c r="SF31" s="253"/>
      <c r="SG31" s="253"/>
      <c r="SH31" s="253"/>
      <c r="SI31" s="253"/>
      <c r="SJ31" s="253"/>
      <c r="SK31" s="253"/>
      <c r="SL31" s="253"/>
      <c r="SM31" s="253"/>
      <c r="SN31" s="253"/>
      <c r="SO31" s="253"/>
      <c r="SP31" s="253"/>
      <c r="SQ31" s="253"/>
      <c r="SR31" s="253"/>
      <c r="SS31" s="253"/>
      <c r="ST31" s="253"/>
      <c r="SU31" s="253"/>
      <c r="SV31" s="253"/>
      <c r="SW31" s="253"/>
      <c r="SX31" s="253"/>
      <c r="SY31" s="253"/>
      <c r="SZ31" s="253"/>
      <c r="TA31" s="253"/>
      <c r="TB31" s="253"/>
      <c r="TC31" s="253"/>
      <c r="TD31" s="253"/>
      <c r="TE31" s="253"/>
      <c r="TF31" s="253"/>
      <c r="TG31" s="253"/>
      <c r="TH31" s="253"/>
      <c r="TI31" s="253"/>
      <c r="TJ31" s="253"/>
      <c r="TK31" s="253"/>
      <c r="TL31" s="253"/>
      <c r="TM31" s="253"/>
      <c r="TN31" s="253"/>
      <c r="TO31" s="253"/>
      <c r="TP31" s="253"/>
      <c r="TQ31" s="253"/>
      <c r="TR31" s="253"/>
      <c r="TS31" s="253"/>
      <c r="TT31" s="253"/>
      <c r="TU31" s="253"/>
      <c r="TV31" s="253"/>
      <c r="TW31" s="253"/>
      <c r="TX31" s="253"/>
      <c r="TY31" s="253"/>
      <c r="TZ31" s="253"/>
      <c r="UA31" s="253"/>
      <c r="UB31" s="253"/>
      <c r="UC31" s="253"/>
      <c r="UD31" s="253"/>
      <c r="UE31" s="253"/>
      <c r="UF31" s="253"/>
      <c r="UG31" s="253"/>
      <c r="UH31" s="253"/>
      <c r="UI31" s="253"/>
      <c r="UJ31" s="253"/>
      <c r="UK31" s="253"/>
      <c r="UL31" s="253"/>
      <c r="UM31" s="253"/>
      <c r="UN31" s="253"/>
      <c r="UO31" s="253"/>
      <c r="UP31" s="253"/>
      <c r="UQ31" s="253"/>
      <c r="UR31" s="253"/>
      <c r="US31" s="253"/>
      <c r="UT31" s="253"/>
      <c r="UU31" s="253"/>
      <c r="UV31" s="253"/>
      <c r="UW31" s="253"/>
      <c r="UX31" s="253"/>
      <c r="UY31" s="253"/>
      <c r="UZ31" s="253"/>
      <c r="VA31" s="253"/>
      <c r="VB31" s="253"/>
      <c r="VC31" s="253"/>
      <c r="VD31" s="253"/>
      <c r="VE31" s="253"/>
      <c r="VF31" s="253"/>
      <c r="VG31" s="253"/>
      <c r="VH31" s="253"/>
      <c r="VI31" s="253"/>
      <c r="VJ31" s="253"/>
      <c r="VK31" s="253"/>
      <c r="VL31" s="253"/>
      <c r="VM31" s="253"/>
      <c r="VN31" s="253"/>
      <c r="VO31" s="253"/>
      <c r="VP31" s="253"/>
      <c r="VQ31" s="253"/>
      <c r="VR31" s="253"/>
      <c r="VS31" s="253"/>
      <c r="VT31" s="253"/>
      <c r="VU31" s="253"/>
      <c r="VV31" s="253"/>
      <c r="VW31" s="253"/>
      <c r="VX31" s="253"/>
      <c r="VY31" s="253"/>
      <c r="VZ31" s="253"/>
      <c r="WA31" s="253"/>
      <c r="WB31" s="253"/>
      <c r="WC31" s="253"/>
      <c r="WD31" s="253"/>
      <c r="WE31" s="253"/>
      <c r="WF31" s="253"/>
      <c r="WG31" s="253"/>
      <c r="WH31" s="253"/>
      <c r="WI31" s="253"/>
      <c r="WJ31" s="253"/>
      <c r="WK31" s="253"/>
      <c r="WL31" s="253"/>
      <c r="WM31" s="253"/>
      <c r="WN31" s="253"/>
      <c r="WO31" s="253"/>
      <c r="WP31" s="253"/>
      <c r="WQ31" s="253"/>
      <c r="WR31" s="253"/>
      <c r="WS31" s="253"/>
      <c r="WT31" s="253"/>
      <c r="WU31" s="253"/>
      <c r="WV31" s="253"/>
      <c r="WW31" s="253"/>
      <c r="WX31" s="253"/>
      <c r="WY31" s="253"/>
      <c r="WZ31" s="253"/>
      <c r="XA31" s="253"/>
      <c r="XB31" s="253"/>
      <c r="XC31" s="253"/>
      <c r="XD31" s="253"/>
      <c r="XE31" s="253"/>
      <c r="XF31" s="253"/>
      <c r="XG31" s="253"/>
      <c r="XH31" s="253"/>
      <c r="XI31" s="253"/>
      <c r="XJ31" s="253"/>
      <c r="XK31" s="253"/>
      <c r="XL31" s="253"/>
      <c r="XM31" s="253"/>
      <c r="XN31" s="253"/>
      <c r="XO31" s="253"/>
      <c r="XP31" s="253"/>
      <c r="XQ31" s="253"/>
      <c r="XR31" s="253"/>
      <c r="XS31" s="253"/>
      <c r="XT31" s="253"/>
      <c r="XU31" s="253"/>
      <c r="XV31" s="253"/>
      <c r="XW31" s="253"/>
      <c r="XX31" s="253"/>
      <c r="XY31" s="253"/>
      <c r="XZ31" s="253"/>
      <c r="YA31" s="253"/>
      <c r="YB31" s="253"/>
      <c r="YC31" s="253"/>
      <c r="YD31" s="253"/>
      <c r="YE31" s="253"/>
      <c r="YF31" s="253"/>
      <c r="YG31" s="253"/>
      <c r="YH31" s="253"/>
      <c r="YI31" s="253"/>
      <c r="YJ31" s="253"/>
      <c r="YK31" s="253"/>
      <c r="YL31" s="253"/>
      <c r="YM31" s="253"/>
      <c r="YN31" s="253"/>
      <c r="YO31" s="253"/>
      <c r="YP31" s="253"/>
      <c r="YQ31" s="253"/>
      <c r="YR31" s="253"/>
      <c r="YS31" s="253"/>
      <c r="YT31" s="253"/>
      <c r="YU31" s="253"/>
      <c r="YV31" s="253"/>
      <c r="YW31" s="253"/>
      <c r="YX31" s="253"/>
      <c r="YY31" s="253"/>
      <c r="YZ31" s="253"/>
      <c r="ZA31" s="253"/>
      <c r="ZB31" s="253"/>
      <c r="ZC31" s="253"/>
      <c r="ZD31" s="253"/>
      <c r="ZE31" s="253"/>
      <c r="ZF31" s="253"/>
      <c r="ZG31" s="253"/>
      <c r="ZH31" s="253"/>
      <c r="ZI31" s="253"/>
      <c r="ZJ31" s="253"/>
      <c r="ZK31" s="253"/>
      <c r="ZL31" s="253"/>
      <c r="ZM31" s="253"/>
      <c r="ZN31" s="253"/>
      <c r="ZO31" s="253"/>
      <c r="ZP31" s="253"/>
      <c r="ZQ31" s="253"/>
      <c r="ZR31" s="253"/>
      <c r="ZS31" s="253"/>
      <c r="ZT31" s="253"/>
      <c r="ZU31" s="253"/>
      <c r="ZV31" s="253"/>
      <c r="ZW31" s="253"/>
      <c r="ZX31" s="253"/>
      <c r="ZY31" s="253"/>
      <c r="ZZ31" s="253"/>
      <c r="AAA31" s="253"/>
      <c r="AAB31" s="253"/>
      <c r="AAC31" s="253"/>
      <c r="AAD31" s="253"/>
      <c r="AAE31" s="253"/>
      <c r="AAF31" s="253"/>
      <c r="AAG31" s="253"/>
      <c r="AAH31" s="253"/>
      <c r="AAI31" s="253"/>
      <c r="AAJ31" s="253"/>
      <c r="AAK31" s="253"/>
      <c r="AAL31" s="253"/>
      <c r="AAM31" s="253"/>
      <c r="AAN31" s="253"/>
      <c r="AAO31" s="253"/>
      <c r="AAP31" s="253"/>
      <c r="AAQ31" s="253"/>
      <c r="AAR31" s="253"/>
      <c r="AAS31" s="253"/>
      <c r="AAT31" s="253"/>
      <c r="AAU31" s="253"/>
      <c r="AAV31" s="253"/>
      <c r="AAW31" s="253"/>
      <c r="AAX31" s="253"/>
      <c r="AAY31" s="253"/>
      <c r="AAZ31" s="253"/>
      <c r="ABA31" s="253"/>
      <c r="ABB31" s="253"/>
      <c r="ABC31" s="253"/>
      <c r="ABD31" s="253"/>
      <c r="ABE31" s="253"/>
      <c r="ABF31" s="253"/>
      <c r="ABG31" s="253"/>
      <c r="ABH31" s="253"/>
      <c r="ABI31" s="253"/>
      <c r="ABJ31" s="253"/>
      <c r="ABK31" s="253"/>
      <c r="ABL31" s="253"/>
      <c r="ABM31" s="253"/>
      <c r="ABN31" s="253"/>
      <c r="ABO31" s="253"/>
      <c r="ABP31" s="253"/>
      <c r="ABQ31" s="253"/>
      <c r="ABR31" s="253"/>
      <c r="ABS31" s="253"/>
      <c r="ABT31" s="253"/>
      <c r="ABU31" s="253"/>
      <c r="ABV31" s="253"/>
      <c r="ABW31" s="253"/>
      <c r="ABX31" s="253"/>
      <c r="ABY31" s="253"/>
      <c r="ABZ31" s="253"/>
      <c r="ACA31" s="253"/>
      <c r="ACB31" s="253"/>
      <c r="ACC31" s="253"/>
      <c r="ACD31" s="253"/>
      <c r="ACE31" s="253"/>
      <c r="ACF31" s="253"/>
      <c r="ACG31" s="253"/>
      <c r="ACH31" s="253"/>
      <c r="ACI31" s="253"/>
      <c r="ACJ31" s="253"/>
      <c r="ACK31" s="253"/>
      <c r="ACL31" s="253"/>
      <c r="ACM31" s="253"/>
      <c r="ACN31" s="253"/>
      <c r="ACO31" s="253"/>
      <c r="ACP31" s="253"/>
      <c r="ACQ31" s="253"/>
      <c r="ACR31" s="253"/>
      <c r="ACS31" s="253"/>
      <c r="ACT31" s="253"/>
      <c r="ACU31" s="253"/>
      <c r="ACV31" s="253"/>
      <c r="ACW31" s="253"/>
      <c r="ACX31" s="253"/>
      <c r="ACY31" s="253"/>
      <c r="ACZ31" s="253"/>
      <c r="ADA31" s="253"/>
      <c r="ADB31" s="253"/>
      <c r="ADC31" s="253"/>
      <c r="ADD31" s="253"/>
      <c r="ADE31" s="253"/>
      <c r="ADF31" s="253"/>
      <c r="ADG31" s="253"/>
      <c r="ADH31" s="253"/>
      <c r="ADI31" s="253"/>
      <c r="ADJ31" s="253"/>
      <c r="ADK31" s="253"/>
      <c r="ADL31" s="253"/>
      <c r="ADM31" s="253"/>
      <c r="ADN31" s="253"/>
      <c r="ADO31" s="253"/>
      <c r="ADP31" s="253"/>
      <c r="ADQ31" s="253"/>
      <c r="ADR31" s="253"/>
      <c r="ADS31" s="253"/>
      <c r="ADT31" s="253"/>
      <c r="ADU31" s="253"/>
      <c r="ADV31" s="253"/>
      <c r="ADW31" s="253"/>
      <c r="ADX31" s="253"/>
      <c r="ADY31" s="253"/>
      <c r="ADZ31" s="253"/>
      <c r="AEA31" s="253"/>
      <c r="AEB31" s="253"/>
      <c r="AEC31" s="253"/>
      <c r="AED31" s="253"/>
      <c r="AEE31" s="253"/>
      <c r="AEF31" s="253"/>
      <c r="AEG31" s="253"/>
      <c r="AEH31" s="253"/>
      <c r="AEI31" s="253"/>
      <c r="AEJ31" s="253"/>
      <c r="AEK31" s="253"/>
      <c r="AEL31" s="253"/>
      <c r="AEM31" s="253"/>
      <c r="AEN31" s="253"/>
      <c r="AEO31" s="253"/>
      <c r="AEP31" s="253"/>
      <c r="AEQ31" s="253"/>
      <c r="AER31" s="253"/>
      <c r="AES31" s="253"/>
      <c r="AET31" s="253"/>
      <c r="AEU31" s="253"/>
      <c r="AEV31" s="253"/>
      <c r="AEW31" s="253"/>
      <c r="AEX31" s="253"/>
      <c r="AEY31" s="253"/>
      <c r="AEZ31" s="253"/>
      <c r="AFA31" s="253"/>
      <c r="AFB31" s="253"/>
      <c r="AFC31" s="253"/>
      <c r="AFD31" s="253"/>
      <c r="AFE31" s="253"/>
      <c r="AFF31" s="253"/>
      <c r="AFG31" s="253"/>
      <c r="AFH31" s="253"/>
      <c r="AFI31" s="253"/>
      <c r="AFJ31" s="253"/>
      <c r="AFK31" s="253"/>
      <c r="AFL31" s="253"/>
      <c r="AFM31" s="253"/>
      <c r="AFN31" s="253"/>
      <c r="AFO31" s="253"/>
      <c r="AFP31" s="253"/>
      <c r="AFQ31" s="253"/>
      <c r="AFR31" s="253"/>
      <c r="AFS31" s="253"/>
      <c r="AFT31" s="253"/>
      <c r="AFU31" s="253"/>
      <c r="AFV31" s="253"/>
      <c r="AFW31" s="253"/>
      <c r="AFX31" s="253"/>
      <c r="AFY31" s="253"/>
      <c r="AFZ31" s="253"/>
      <c r="AGA31" s="253"/>
      <c r="AGB31" s="253"/>
      <c r="AGC31" s="253"/>
      <c r="AGD31" s="253"/>
      <c r="AGE31" s="253"/>
      <c r="AGF31" s="253"/>
      <c r="AGG31" s="253"/>
      <c r="AGH31" s="253"/>
      <c r="AGI31" s="253"/>
      <c r="AGJ31" s="253"/>
      <c r="AGK31" s="253"/>
      <c r="AGL31" s="253"/>
      <c r="AGM31" s="253"/>
      <c r="AGN31" s="253"/>
      <c r="AGO31" s="253"/>
      <c r="AGP31" s="253"/>
      <c r="AGQ31" s="253"/>
      <c r="AGR31" s="253"/>
      <c r="AGS31" s="253"/>
      <c r="AGT31" s="253"/>
      <c r="AGU31" s="253"/>
      <c r="AGV31" s="253"/>
      <c r="AGW31" s="253"/>
      <c r="AGX31" s="253"/>
      <c r="AGY31" s="253"/>
      <c r="AGZ31" s="253"/>
      <c r="AHA31" s="253"/>
      <c r="AHB31" s="253"/>
      <c r="AHC31" s="253"/>
      <c r="AHD31" s="253"/>
      <c r="AHE31" s="253"/>
      <c r="AHF31" s="253"/>
      <c r="AHG31" s="253"/>
      <c r="AHH31" s="253"/>
      <c r="AHI31" s="253"/>
      <c r="AHJ31" s="253"/>
      <c r="AHK31" s="253"/>
      <c r="AHL31" s="253"/>
      <c r="AHM31" s="253"/>
      <c r="AHN31" s="253"/>
      <c r="AHO31" s="253"/>
      <c r="AHP31" s="253"/>
      <c r="AHQ31" s="253"/>
      <c r="AHR31" s="253"/>
      <c r="AHS31" s="253"/>
      <c r="AHT31" s="253"/>
      <c r="AHU31" s="253"/>
      <c r="AHV31" s="253"/>
      <c r="AHW31" s="253"/>
      <c r="AHX31" s="253"/>
      <c r="AHY31" s="253"/>
      <c r="AHZ31" s="253"/>
      <c r="AIA31" s="253"/>
      <c r="AIB31" s="253"/>
      <c r="AIC31" s="253"/>
      <c r="AID31" s="253"/>
      <c r="AIE31" s="253"/>
      <c r="AIF31" s="253"/>
      <c r="AIG31" s="253"/>
      <c r="AIH31" s="253"/>
      <c r="AII31" s="253"/>
      <c r="AIJ31" s="253"/>
      <c r="AIK31" s="253"/>
      <c r="AIL31" s="253"/>
      <c r="AIM31" s="253"/>
      <c r="AIN31" s="253"/>
      <c r="AIO31" s="253"/>
      <c r="AIP31" s="253"/>
      <c r="AIQ31" s="253"/>
      <c r="AIR31" s="253"/>
      <c r="AIS31" s="253"/>
      <c r="AIT31" s="253"/>
      <c r="AIU31" s="253"/>
      <c r="AIV31" s="253"/>
      <c r="AIW31" s="253"/>
      <c r="AIX31" s="253"/>
      <c r="AIY31" s="253"/>
      <c r="AIZ31" s="253"/>
      <c r="AJA31" s="253"/>
      <c r="AJB31" s="253"/>
      <c r="AJC31" s="253"/>
      <c r="AJD31" s="253"/>
      <c r="AJE31" s="253"/>
      <c r="AJF31" s="253"/>
      <c r="AJG31" s="253"/>
      <c r="AJH31" s="253"/>
      <c r="AJI31" s="253"/>
      <c r="AJJ31" s="253"/>
      <c r="AJK31" s="253"/>
      <c r="AJL31" s="253"/>
      <c r="AJM31" s="253"/>
      <c r="AJN31" s="253"/>
      <c r="AJO31" s="253"/>
      <c r="AJP31" s="253"/>
      <c r="AJQ31" s="253"/>
      <c r="AJR31" s="253"/>
      <c r="AJS31" s="253"/>
      <c r="AJT31" s="253"/>
      <c r="AJU31" s="253"/>
      <c r="AJV31" s="253"/>
      <c r="AJW31" s="253"/>
      <c r="AJX31" s="253"/>
      <c r="AJY31" s="253"/>
      <c r="AJZ31" s="253"/>
      <c r="AKA31" s="253"/>
      <c r="AKB31" s="253"/>
      <c r="AKC31" s="253"/>
      <c r="AKD31" s="253"/>
      <c r="AKE31" s="253"/>
      <c r="AKF31" s="253"/>
      <c r="AKG31" s="253"/>
      <c r="AKH31" s="253"/>
      <c r="AKI31" s="253"/>
      <c r="AKJ31" s="253"/>
      <c r="AKK31" s="253"/>
      <c r="AKL31" s="253"/>
      <c r="AKM31" s="253"/>
      <c r="AKN31" s="253"/>
      <c r="AKO31" s="253"/>
      <c r="AKP31" s="253"/>
      <c r="AKQ31" s="253"/>
      <c r="AKR31" s="253"/>
      <c r="AKS31" s="253"/>
      <c r="AKT31" s="253"/>
      <c r="AKU31" s="253"/>
      <c r="AKV31" s="253"/>
      <c r="AKW31" s="253"/>
      <c r="AKX31" s="253"/>
      <c r="AKY31" s="253"/>
      <c r="AKZ31" s="253"/>
      <c r="ALA31" s="253"/>
      <c r="ALB31" s="253"/>
      <c r="ALC31" s="253"/>
      <c r="ALD31" s="253"/>
      <c r="ALE31" s="253"/>
      <c r="ALF31" s="253"/>
      <c r="ALG31" s="253"/>
      <c r="ALH31" s="253"/>
      <c r="ALI31" s="253"/>
      <c r="ALJ31" s="253"/>
      <c r="ALK31" s="253"/>
      <c r="ALL31" s="253"/>
      <c r="ALM31" s="253"/>
      <c r="ALN31" s="253"/>
      <c r="ALO31" s="253"/>
      <c r="ALP31" s="253"/>
      <c r="ALQ31" s="253"/>
      <c r="ALR31" s="253"/>
      <c r="ALS31" s="253"/>
      <c r="ALT31" s="253"/>
      <c r="ALU31" s="253"/>
      <c r="ALV31" s="253"/>
      <c r="ALW31" s="253"/>
      <c r="ALX31" s="253"/>
      <c r="ALY31" s="253"/>
      <c r="ALZ31" s="253"/>
      <c r="AMA31" s="253"/>
      <c r="AMB31" s="253"/>
      <c r="AMC31" s="253"/>
      <c r="AMD31" s="253"/>
      <c r="AME31" s="253"/>
      <c r="AMF31" s="253"/>
      <c r="AMG31" s="253"/>
      <c r="AMH31" s="253"/>
      <c r="AMI31" s="253"/>
      <c r="AMJ31" s="253"/>
    </row>
    <row r="32" spans="1:1024" s="252" customFormat="1" ht="11.25">
      <c r="A32" s="264" t="s">
        <v>1988</v>
      </c>
      <c r="B32" s="273">
        <f>B26-B31</f>
        <v>0</v>
      </c>
      <c r="C32" s="273">
        <f>C26-C31</f>
        <v>0</v>
      </c>
      <c r="D32" s="273">
        <f>D26-D31</f>
        <v>0</v>
      </c>
      <c r="F32" s="253"/>
      <c r="G32" s="253"/>
      <c r="H32" s="253"/>
      <c r="I32" s="253"/>
      <c r="J32" s="253"/>
      <c r="K32" s="253"/>
      <c r="L32" s="253"/>
      <c r="M32" s="253"/>
      <c r="N32" s="253"/>
      <c r="O32" s="253"/>
      <c r="P32" s="253"/>
      <c r="Q32" s="253"/>
      <c r="R32" s="253"/>
      <c r="S32" s="253"/>
      <c r="T32" s="253"/>
      <c r="U32" s="253"/>
      <c r="V32" s="253"/>
      <c r="W32" s="253"/>
      <c r="X32" s="253"/>
      <c r="Y32" s="253"/>
      <c r="Z32" s="253"/>
      <c r="AA32" s="253"/>
      <c r="AB32" s="253"/>
      <c r="AC32" s="253"/>
      <c r="AD32" s="253"/>
      <c r="AE32" s="253"/>
      <c r="AF32" s="253"/>
      <c r="AG32" s="253"/>
      <c r="AH32" s="253"/>
      <c r="AI32" s="253"/>
      <c r="AJ32" s="253"/>
      <c r="AK32" s="253"/>
      <c r="AL32" s="253"/>
      <c r="AM32" s="253"/>
      <c r="AN32" s="253"/>
      <c r="AO32" s="253"/>
      <c r="AP32" s="253"/>
      <c r="AQ32" s="253"/>
      <c r="AR32" s="253"/>
      <c r="AS32" s="253"/>
      <c r="AT32" s="253"/>
      <c r="AU32" s="253"/>
      <c r="AV32" s="253"/>
      <c r="AW32" s="253"/>
      <c r="AX32" s="253"/>
      <c r="AY32" s="253"/>
      <c r="AZ32" s="253"/>
      <c r="BA32" s="253"/>
      <c r="BB32" s="253"/>
      <c r="BC32" s="253"/>
      <c r="BD32" s="253"/>
      <c r="BE32" s="253"/>
      <c r="BF32" s="253"/>
      <c r="BG32" s="253"/>
      <c r="BH32" s="253"/>
      <c r="BI32" s="253"/>
      <c r="BJ32" s="253"/>
      <c r="BK32" s="253"/>
      <c r="BL32" s="253"/>
      <c r="BM32" s="253"/>
      <c r="BN32" s="253"/>
      <c r="BO32" s="253"/>
      <c r="BP32" s="253"/>
      <c r="BQ32" s="253"/>
      <c r="BR32" s="253"/>
      <c r="BS32" s="253"/>
      <c r="BT32" s="253"/>
      <c r="BU32" s="253"/>
      <c r="BV32" s="253"/>
      <c r="BW32" s="253"/>
      <c r="BX32" s="253"/>
      <c r="BY32" s="253"/>
      <c r="BZ32" s="253"/>
      <c r="CA32" s="253"/>
      <c r="CB32" s="253"/>
      <c r="CC32" s="253"/>
      <c r="CD32" s="253"/>
      <c r="CE32" s="253"/>
      <c r="CF32" s="253"/>
      <c r="CG32" s="253"/>
      <c r="CH32" s="253"/>
      <c r="CI32" s="253"/>
      <c r="CJ32" s="253"/>
      <c r="CK32" s="253"/>
      <c r="CL32" s="253"/>
      <c r="CM32" s="253"/>
      <c r="CN32" s="253"/>
      <c r="CO32" s="253"/>
      <c r="CP32" s="253"/>
      <c r="CQ32" s="253"/>
      <c r="CR32" s="253"/>
      <c r="CS32" s="253"/>
      <c r="CT32" s="253"/>
      <c r="CU32" s="253"/>
      <c r="CV32" s="253"/>
      <c r="CW32" s="253"/>
      <c r="CX32" s="253"/>
      <c r="CY32" s="253"/>
      <c r="CZ32" s="253"/>
      <c r="DA32" s="253"/>
      <c r="DB32" s="253"/>
      <c r="DC32" s="253"/>
      <c r="DD32" s="253"/>
      <c r="DE32" s="253"/>
      <c r="DF32" s="253"/>
      <c r="DG32" s="253"/>
      <c r="DH32" s="253"/>
      <c r="DI32" s="253"/>
      <c r="DJ32" s="253"/>
      <c r="DK32" s="253"/>
      <c r="DL32" s="253"/>
      <c r="DM32" s="253"/>
      <c r="DN32" s="253"/>
      <c r="DO32" s="253"/>
      <c r="DP32" s="253"/>
      <c r="DQ32" s="253"/>
      <c r="DR32" s="253"/>
      <c r="DS32" s="253"/>
      <c r="DT32" s="253"/>
      <c r="DU32" s="253"/>
      <c r="DV32" s="253"/>
      <c r="DW32" s="253"/>
      <c r="DX32" s="253"/>
      <c r="DY32" s="253"/>
      <c r="DZ32" s="253"/>
      <c r="EA32" s="253"/>
      <c r="EB32" s="253"/>
      <c r="EC32" s="253"/>
      <c r="ED32" s="253"/>
      <c r="EE32" s="253"/>
      <c r="EF32" s="253"/>
      <c r="EG32" s="253"/>
      <c r="EH32" s="253"/>
      <c r="EI32" s="253"/>
      <c r="EJ32" s="253"/>
      <c r="EK32" s="253"/>
      <c r="EL32" s="253"/>
      <c r="EM32" s="253"/>
      <c r="EN32" s="253"/>
      <c r="EO32" s="253"/>
      <c r="EP32" s="253"/>
      <c r="EQ32" s="253"/>
      <c r="ER32" s="253"/>
      <c r="ES32" s="253"/>
      <c r="ET32" s="253"/>
      <c r="EU32" s="253"/>
      <c r="EV32" s="253"/>
      <c r="EW32" s="253"/>
      <c r="EX32" s="253"/>
      <c r="EY32" s="253"/>
      <c r="EZ32" s="253"/>
      <c r="FA32" s="253"/>
      <c r="FB32" s="253"/>
      <c r="FC32" s="253"/>
      <c r="FD32" s="253"/>
      <c r="FE32" s="253"/>
      <c r="FF32" s="253"/>
      <c r="FG32" s="253"/>
      <c r="FH32" s="253"/>
      <c r="FI32" s="253"/>
      <c r="FJ32" s="253"/>
      <c r="FK32" s="253"/>
      <c r="FL32" s="253"/>
      <c r="FM32" s="253"/>
      <c r="FN32" s="253"/>
      <c r="FO32" s="253"/>
      <c r="FP32" s="253"/>
      <c r="FQ32" s="253"/>
      <c r="FR32" s="253"/>
      <c r="FS32" s="253"/>
      <c r="FT32" s="253"/>
      <c r="FU32" s="253"/>
      <c r="FV32" s="253"/>
      <c r="FW32" s="253"/>
      <c r="FX32" s="253"/>
      <c r="FY32" s="253"/>
      <c r="FZ32" s="253"/>
      <c r="GA32" s="253"/>
      <c r="GB32" s="253"/>
      <c r="GC32" s="253"/>
      <c r="GD32" s="253"/>
      <c r="GE32" s="253"/>
      <c r="GF32" s="253"/>
      <c r="GG32" s="253"/>
      <c r="GH32" s="253"/>
      <c r="GI32" s="253"/>
      <c r="GJ32" s="253"/>
      <c r="GK32" s="253"/>
      <c r="GL32" s="253"/>
      <c r="GM32" s="253"/>
      <c r="GN32" s="253"/>
      <c r="GO32" s="253"/>
      <c r="GP32" s="253"/>
      <c r="GQ32" s="253"/>
      <c r="GR32" s="253"/>
      <c r="GS32" s="253"/>
      <c r="GT32" s="253"/>
      <c r="GU32" s="253"/>
      <c r="GV32" s="253"/>
      <c r="GW32" s="253"/>
      <c r="GX32" s="253"/>
      <c r="GY32" s="253"/>
      <c r="GZ32" s="253"/>
      <c r="HA32" s="253"/>
      <c r="HB32" s="253"/>
      <c r="HC32" s="253"/>
      <c r="HD32" s="253"/>
      <c r="HE32" s="253"/>
      <c r="HF32" s="253"/>
      <c r="HG32" s="253"/>
      <c r="HH32" s="253"/>
      <c r="HI32" s="253"/>
      <c r="HJ32" s="253"/>
      <c r="HK32" s="253"/>
      <c r="HL32" s="253"/>
      <c r="HM32" s="253"/>
      <c r="HN32" s="253"/>
      <c r="HO32" s="253"/>
      <c r="HP32" s="253"/>
      <c r="HQ32" s="253"/>
      <c r="HR32" s="253"/>
      <c r="HS32" s="253"/>
      <c r="HT32" s="253"/>
      <c r="HU32" s="253"/>
      <c r="HV32" s="253"/>
      <c r="HW32" s="253"/>
      <c r="HX32" s="253"/>
      <c r="HY32" s="253"/>
      <c r="HZ32" s="253"/>
      <c r="IA32" s="253"/>
      <c r="IB32" s="253"/>
      <c r="IC32" s="253"/>
      <c r="ID32" s="253"/>
      <c r="IE32" s="253"/>
      <c r="IF32" s="253"/>
      <c r="IG32" s="253"/>
      <c r="IH32" s="253"/>
      <c r="II32" s="253"/>
      <c r="IJ32" s="253"/>
      <c r="IK32" s="253"/>
      <c r="IL32" s="253"/>
      <c r="IM32" s="253"/>
      <c r="IN32" s="253"/>
      <c r="IO32" s="253"/>
      <c r="IP32" s="253"/>
      <c r="IQ32" s="253"/>
      <c r="IR32" s="253"/>
      <c r="IS32" s="253"/>
      <c r="IT32" s="253"/>
      <c r="IU32" s="253"/>
      <c r="IV32" s="253"/>
      <c r="IW32" s="253"/>
      <c r="IX32" s="253"/>
      <c r="IY32" s="253"/>
      <c r="IZ32" s="253"/>
      <c r="JA32" s="253"/>
      <c r="JB32" s="253"/>
      <c r="JC32" s="253"/>
      <c r="JD32" s="253"/>
      <c r="JE32" s="253"/>
      <c r="JF32" s="253"/>
      <c r="JG32" s="253"/>
      <c r="JH32" s="253"/>
      <c r="JI32" s="253"/>
      <c r="JJ32" s="253"/>
      <c r="JK32" s="253"/>
      <c r="JL32" s="253"/>
      <c r="JM32" s="253"/>
      <c r="JN32" s="253"/>
      <c r="JO32" s="253"/>
      <c r="JP32" s="253"/>
      <c r="JQ32" s="253"/>
      <c r="JR32" s="253"/>
      <c r="JS32" s="253"/>
      <c r="JT32" s="253"/>
      <c r="JU32" s="253"/>
      <c r="JV32" s="253"/>
      <c r="JW32" s="253"/>
      <c r="JX32" s="253"/>
      <c r="JY32" s="253"/>
      <c r="JZ32" s="253"/>
      <c r="KA32" s="253"/>
      <c r="KB32" s="253"/>
      <c r="KC32" s="253"/>
      <c r="KD32" s="253"/>
      <c r="KE32" s="253"/>
      <c r="KF32" s="253"/>
      <c r="KG32" s="253"/>
      <c r="KH32" s="253"/>
      <c r="KI32" s="253"/>
      <c r="KJ32" s="253"/>
      <c r="KK32" s="253"/>
      <c r="KL32" s="253"/>
      <c r="KM32" s="253"/>
      <c r="KN32" s="253"/>
      <c r="KO32" s="253"/>
      <c r="KP32" s="253"/>
      <c r="KQ32" s="253"/>
      <c r="KR32" s="253"/>
      <c r="KS32" s="253"/>
      <c r="KT32" s="253"/>
      <c r="KU32" s="253"/>
      <c r="KV32" s="253"/>
      <c r="KW32" s="253"/>
      <c r="KX32" s="253"/>
      <c r="KY32" s="253"/>
      <c r="KZ32" s="253"/>
      <c r="LA32" s="253"/>
      <c r="LB32" s="253"/>
      <c r="LC32" s="253"/>
      <c r="LD32" s="253"/>
      <c r="LE32" s="253"/>
      <c r="LF32" s="253"/>
      <c r="LG32" s="253"/>
      <c r="LH32" s="253"/>
      <c r="LI32" s="253"/>
      <c r="LJ32" s="253"/>
      <c r="LK32" s="253"/>
      <c r="LL32" s="253"/>
      <c r="LM32" s="253"/>
      <c r="LN32" s="253"/>
      <c r="LO32" s="253"/>
      <c r="LP32" s="253"/>
      <c r="LQ32" s="253"/>
      <c r="LR32" s="253"/>
      <c r="LS32" s="253"/>
      <c r="LT32" s="253"/>
      <c r="LU32" s="253"/>
      <c r="LV32" s="253"/>
      <c r="LW32" s="253"/>
      <c r="LX32" s="253"/>
      <c r="LY32" s="253"/>
      <c r="LZ32" s="253"/>
      <c r="MA32" s="253"/>
      <c r="MB32" s="253"/>
      <c r="MC32" s="253"/>
      <c r="MD32" s="253"/>
      <c r="ME32" s="253"/>
      <c r="MF32" s="253"/>
      <c r="MG32" s="253"/>
      <c r="MH32" s="253"/>
      <c r="MI32" s="253"/>
      <c r="MJ32" s="253"/>
      <c r="MK32" s="253"/>
      <c r="ML32" s="253"/>
      <c r="MM32" s="253"/>
      <c r="MN32" s="253"/>
      <c r="MO32" s="253"/>
      <c r="MP32" s="253"/>
      <c r="MQ32" s="253"/>
      <c r="MR32" s="253"/>
      <c r="MS32" s="253"/>
      <c r="MT32" s="253"/>
      <c r="MU32" s="253"/>
      <c r="MV32" s="253"/>
      <c r="MW32" s="253"/>
      <c r="MX32" s="253"/>
      <c r="MY32" s="253"/>
      <c r="MZ32" s="253"/>
      <c r="NA32" s="253"/>
      <c r="NB32" s="253"/>
      <c r="NC32" s="253"/>
      <c r="ND32" s="253"/>
      <c r="NE32" s="253"/>
      <c r="NF32" s="253"/>
      <c r="NG32" s="253"/>
      <c r="NH32" s="253"/>
      <c r="NI32" s="253"/>
      <c r="NJ32" s="253"/>
      <c r="NK32" s="253"/>
      <c r="NL32" s="253"/>
      <c r="NM32" s="253"/>
      <c r="NN32" s="253"/>
      <c r="NO32" s="253"/>
      <c r="NP32" s="253"/>
      <c r="NQ32" s="253"/>
      <c r="NR32" s="253"/>
      <c r="NS32" s="253"/>
      <c r="NT32" s="253"/>
      <c r="NU32" s="253"/>
      <c r="NV32" s="253"/>
      <c r="NW32" s="253"/>
      <c r="NX32" s="253"/>
      <c r="NY32" s="253"/>
      <c r="NZ32" s="253"/>
      <c r="OA32" s="253"/>
      <c r="OB32" s="253"/>
      <c r="OC32" s="253"/>
      <c r="OD32" s="253"/>
      <c r="OE32" s="253"/>
      <c r="OF32" s="253"/>
      <c r="OG32" s="253"/>
      <c r="OH32" s="253"/>
      <c r="OI32" s="253"/>
      <c r="OJ32" s="253"/>
      <c r="OK32" s="253"/>
      <c r="OL32" s="253"/>
      <c r="OM32" s="253"/>
      <c r="ON32" s="253"/>
      <c r="OO32" s="253"/>
      <c r="OP32" s="253"/>
      <c r="OQ32" s="253"/>
      <c r="OR32" s="253"/>
      <c r="OS32" s="253"/>
      <c r="OT32" s="253"/>
      <c r="OU32" s="253"/>
      <c r="OV32" s="253"/>
      <c r="OW32" s="253"/>
      <c r="OX32" s="253"/>
      <c r="OY32" s="253"/>
      <c r="OZ32" s="253"/>
      <c r="PA32" s="253"/>
      <c r="PB32" s="253"/>
      <c r="PC32" s="253"/>
      <c r="PD32" s="253"/>
      <c r="PE32" s="253"/>
      <c r="PF32" s="253"/>
      <c r="PG32" s="253"/>
      <c r="PH32" s="253"/>
      <c r="PI32" s="253"/>
      <c r="PJ32" s="253"/>
      <c r="PK32" s="253"/>
      <c r="PL32" s="253"/>
      <c r="PM32" s="253"/>
      <c r="PN32" s="253"/>
      <c r="PO32" s="253"/>
      <c r="PP32" s="253"/>
      <c r="PQ32" s="253"/>
      <c r="PR32" s="253"/>
      <c r="PS32" s="253"/>
      <c r="PT32" s="253"/>
      <c r="PU32" s="253"/>
      <c r="PV32" s="253"/>
      <c r="PW32" s="253"/>
      <c r="PX32" s="253"/>
      <c r="PY32" s="253"/>
      <c r="PZ32" s="253"/>
      <c r="QA32" s="253"/>
      <c r="QB32" s="253"/>
      <c r="QC32" s="253"/>
      <c r="QD32" s="253"/>
      <c r="QE32" s="253"/>
      <c r="QF32" s="253"/>
      <c r="QG32" s="253"/>
      <c r="QH32" s="253"/>
      <c r="QI32" s="253"/>
      <c r="QJ32" s="253"/>
      <c r="QK32" s="253"/>
      <c r="QL32" s="253"/>
      <c r="QM32" s="253"/>
      <c r="QN32" s="253"/>
      <c r="QO32" s="253"/>
      <c r="QP32" s="253"/>
      <c r="QQ32" s="253"/>
      <c r="QR32" s="253"/>
      <c r="QS32" s="253"/>
      <c r="QT32" s="253"/>
      <c r="QU32" s="253"/>
      <c r="QV32" s="253"/>
      <c r="QW32" s="253"/>
      <c r="QX32" s="253"/>
      <c r="QY32" s="253"/>
      <c r="QZ32" s="253"/>
      <c r="RA32" s="253"/>
      <c r="RB32" s="253"/>
      <c r="RC32" s="253"/>
      <c r="RD32" s="253"/>
      <c r="RE32" s="253"/>
      <c r="RF32" s="253"/>
      <c r="RG32" s="253"/>
      <c r="RH32" s="253"/>
      <c r="RI32" s="253"/>
      <c r="RJ32" s="253"/>
      <c r="RK32" s="253"/>
      <c r="RL32" s="253"/>
      <c r="RM32" s="253"/>
      <c r="RN32" s="253"/>
      <c r="RO32" s="253"/>
      <c r="RP32" s="253"/>
      <c r="RQ32" s="253"/>
      <c r="RR32" s="253"/>
      <c r="RS32" s="253"/>
      <c r="RT32" s="253"/>
      <c r="RU32" s="253"/>
      <c r="RV32" s="253"/>
      <c r="RW32" s="253"/>
      <c r="RX32" s="253"/>
      <c r="RY32" s="253"/>
      <c r="RZ32" s="253"/>
      <c r="SA32" s="253"/>
      <c r="SB32" s="253"/>
      <c r="SC32" s="253"/>
      <c r="SD32" s="253"/>
      <c r="SE32" s="253"/>
      <c r="SF32" s="253"/>
      <c r="SG32" s="253"/>
      <c r="SH32" s="253"/>
      <c r="SI32" s="253"/>
      <c r="SJ32" s="253"/>
      <c r="SK32" s="253"/>
      <c r="SL32" s="253"/>
      <c r="SM32" s="253"/>
      <c r="SN32" s="253"/>
      <c r="SO32" s="253"/>
      <c r="SP32" s="253"/>
      <c r="SQ32" s="253"/>
      <c r="SR32" s="253"/>
      <c r="SS32" s="253"/>
      <c r="ST32" s="253"/>
      <c r="SU32" s="253"/>
      <c r="SV32" s="253"/>
      <c r="SW32" s="253"/>
      <c r="SX32" s="253"/>
      <c r="SY32" s="253"/>
      <c r="SZ32" s="253"/>
      <c r="TA32" s="253"/>
      <c r="TB32" s="253"/>
      <c r="TC32" s="253"/>
      <c r="TD32" s="253"/>
      <c r="TE32" s="253"/>
      <c r="TF32" s="253"/>
      <c r="TG32" s="253"/>
      <c r="TH32" s="253"/>
      <c r="TI32" s="253"/>
      <c r="TJ32" s="253"/>
      <c r="TK32" s="253"/>
      <c r="TL32" s="253"/>
      <c r="TM32" s="253"/>
      <c r="TN32" s="253"/>
      <c r="TO32" s="253"/>
      <c r="TP32" s="253"/>
      <c r="TQ32" s="253"/>
      <c r="TR32" s="253"/>
      <c r="TS32" s="253"/>
      <c r="TT32" s="253"/>
      <c r="TU32" s="253"/>
      <c r="TV32" s="253"/>
      <c r="TW32" s="253"/>
      <c r="TX32" s="253"/>
      <c r="TY32" s="253"/>
      <c r="TZ32" s="253"/>
      <c r="UA32" s="253"/>
      <c r="UB32" s="253"/>
      <c r="UC32" s="253"/>
      <c r="UD32" s="253"/>
      <c r="UE32" s="253"/>
      <c r="UF32" s="253"/>
      <c r="UG32" s="253"/>
      <c r="UH32" s="253"/>
      <c r="UI32" s="253"/>
      <c r="UJ32" s="253"/>
      <c r="UK32" s="253"/>
      <c r="UL32" s="253"/>
      <c r="UM32" s="253"/>
      <c r="UN32" s="253"/>
      <c r="UO32" s="253"/>
      <c r="UP32" s="253"/>
      <c r="UQ32" s="253"/>
      <c r="UR32" s="253"/>
      <c r="US32" s="253"/>
      <c r="UT32" s="253"/>
      <c r="UU32" s="253"/>
      <c r="UV32" s="253"/>
      <c r="UW32" s="253"/>
      <c r="UX32" s="253"/>
      <c r="UY32" s="253"/>
      <c r="UZ32" s="253"/>
      <c r="VA32" s="253"/>
      <c r="VB32" s="253"/>
      <c r="VC32" s="253"/>
      <c r="VD32" s="253"/>
      <c r="VE32" s="253"/>
      <c r="VF32" s="253"/>
      <c r="VG32" s="253"/>
      <c r="VH32" s="253"/>
      <c r="VI32" s="253"/>
      <c r="VJ32" s="253"/>
      <c r="VK32" s="253"/>
      <c r="VL32" s="253"/>
      <c r="VM32" s="253"/>
      <c r="VN32" s="253"/>
      <c r="VO32" s="253"/>
      <c r="VP32" s="253"/>
      <c r="VQ32" s="253"/>
      <c r="VR32" s="253"/>
      <c r="VS32" s="253"/>
      <c r="VT32" s="253"/>
      <c r="VU32" s="253"/>
      <c r="VV32" s="253"/>
      <c r="VW32" s="253"/>
      <c r="VX32" s="253"/>
      <c r="VY32" s="253"/>
      <c r="VZ32" s="253"/>
      <c r="WA32" s="253"/>
      <c r="WB32" s="253"/>
      <c r="WC32" s="253"/>
      <c r="WD32" s="253"/>
      <c r="WE32" s="253"/>
      <c r="WF32" s="253"/>
      <c r="WG32" s="253"/>
      <c r="WH32" s="253"/>
      <c r="WI32" s="253"/>
      <c r="WJ32" s="253"/>
      <c r="WK32" s="253"/>
      <c r="WL32" s="253"/>
      <c r="WM32" s="253"/>
      <c r="WN32" s="253"/>
      <c r="WO32" s="253"/>
      <c r="WP32" s="253"/>
      <c r="WQ32" s="253"/>
      <c r="WR32" s="253"/>
      <c r="WS32" s="253"/>
      <c r="WT32" s="253"/>
      <c r="WU32" s="253"/>
      <c r="WV32" s="253"/>
      <c r="WW32" s="253"/>
      <c r="WX32" s="253"/>
      <c r="WY32" s="253"/>
      <c r="WZ32" s="253"/>
      <c r="XA32" s="253"/>
      <c r="XB32" s="253"/>
      <c r="XC32" s="253"/>
      <c r="XD32" s="253"/>
      <c r="XE32" s="253"/>
      <c r="XF32" s="253"/>
      <c r="XG32" s="253"/>
      <c r="XH32" s="253"/>
      <c r="XI32" s="253"/>
      <c r="XJ32" s="253"/>
      <c r="XK32" s="253"/>
      <c r="XL32" s="253"/>
      <c r="XM32" s="253"/>
      <c r="XN32" s="253"/>
      <c r="XO32" s="253"/>
      <c r="XP32" s="253"/>
      <c r="XQ32" s="253"/>
      <c r="XR32" s="253"/>
      <c r="XS32" s="253"/>
      <c r="XT32" s="253"/>
      <c r="XU32" s="253"/>
      <c r="XV32" s="253"/>
      <c r="XW32" s="253"/>
      <c r="XX32" s="253"/>
      <c r="XY32" s="253"/>
      <c r="XZ32" s="253"/>
      <c r="YA32" s="253"/>
      <c r="YB32" s="253"/>
      <c r="YC32" s="253"/>
      <c r="YD32" s="253"/>
      <c r="YE32" s="253"/>
      <c r="YF32" s="253"/>
      <c r="YG32" s="253"/>
      <c r="YH32" s="253"/>
      <c r="YI32" s="253"/>
      <c r="YJ32" s="253"/>
      <c r="YK32" s="253"/>
      <c r="YL32" s="253"/>
      <c r="YM32" s="253"/>
      <c r="YN32" s="253"/>
      <c r="YO32" s="253"/>
      <c r="YP32" s="253"/>
      <c r="YQ32" s="253"/>
      <c r="YR32" s="253"/>
      <c r="YS32" s="253"/>
      <c r="YT32" s="253"/>
      <c r="YU32" s="253"/>
      <c r="YV32" s="253"/>
      <c r="YW32" s="253"/>
      <c r="YX32" s="253"/>
      <c r="YY32" s="253"/>
      <c r="YZ32" s="253"/>
      <c r="ZA32" s="253"/>
      <c r="ZB32" s="253"/>
      <c r="ZC32" s="253"/>
      <c r="ZD32" s="253"/>
      <c r="ZE32" s="253"/>
      <c r="ZF32" s="253"/>
      <c r="ZG32" s="253"/>
      <c r="ZH32" s="253"/>
      <c r="ZI32" s="253"/>
      <c r="ZJ32" s="253"/>
      <c r="ZK32" s="253"/>
      <c r="ZL32" s="253"/>
      <c r="ZM32" s="253"/>
      <c r="ZN32" s="253"/>
      <c r="ZO32" s="253"/>
      <c r="ZP32" s="253"/>
      <c r="ZQ32" s="253"/>
      <c r="ZR32" s="253"/>
      <c r="ZS32" s="253"/>
      <c r="ZT32" s="253"/>
      <c r="ZU32" s="253"/>
      <c r="ZV32" s="253"/>
      <c r="ZW32" s="253"/>
      <c r="ZX32" s="253"/>
      <c r="ZY32" s="253"/>
      <c r="ZZ32" s="253"/>
      <c r="AAA32" s="253"/>
      <c r="AAB32" s="253"/>
      <c r="AAC32" s="253"/>
      <c r="AAD32" s="253"/>
      <c r="AAE32" s="253"/>
      <c r="AAF32" s="253"/>
      <c r="AAG32" s="253"/>
      <c r="AAH32" s="253"/>
      <c r="AAI32" s="253"/>
      <c r="AAJ32" s="253"/>
      <c r="AAK32" s="253"/>
      <c r="AAL32" s="253"/>
      <c r="AAM32" s="253"/>
      <c r="AAN32" s="253"/>
      <c r="AAO32" s="253"/>
      <c r="AAP32" s="253"/>
      <c r="AAQ32" s="253"/>
      <c r="AAR32" s="253"/>
      <c r="AAS32" s="253"/>
      <c r="AAT32" s="253"/>
      <c r="AAU32" s="253"/>
      <c r="AAV32" s="253"/>
      <c r="AAW32" s="253"/>
      <c r="AAX32" s="253"/>
      <c r="AAY32" s="253"/>
      <c r="AAZ32" s="253"/>
      <c r="ABA32" s="253"/>
      <c r="ABB32" s="253"/>
      <c r="ABC32" s="253"/>
      <c r="ABD32" s="253"/>
      <c r="ABE32" s="253"/>
      <c r="ABF32" s="253"/>
      <c r="ABG32" s="253"/>
      <c r="ABH32" s="253"/>
      <c r="ABI32" s="253"/>
      <c r="ABJ32" s="253"/>
      <c r="ABK32" s="253"/>
      <c r="ABL32" s="253"/>
      <c r="ABM32" s="253"/>
      <c r="ABN32" s="253"/>
      <c r="ABO32" s="253"/>
      <c r="ABP32" s="253"/>
      <c r="ABQ32" s="253"/>
      <c r="ABR32" s="253"/>
      <c r="ABS32" s="253"/>
      <c r="ABT32" s="253"/>
      <c r="ABU32" s="253"/>
      <c r="ABV32" s="253"/>
      <c r="ABW32" s="253"/>
      <c r="ABX32" s="253"/>
      <c r="ABY32" s="253"/>
      <c r="ABZ32" s="253"/>
      <c r="ACA32" s="253"/>
      <c r="ACB32" s="253"/>
      <c r="ACC32" s="253"/>
      <c r="ACD32" s="253"/>
      <c r="ACE32" s="253"/>
      <c r="ACF32" s="253"/>
      <c r="ACG32" s="253"/>
      <c r="ACH32" s="253"/>
      <c r="ACI32" s="253"/>
      <c r="ACJ32" s="253"/>
      <c r="ACK32" s="253"/>
      <c r="ACL32" s="253"/>
      <c r="ACM32" s="253"/>
      <c r="ACN32" s="253"/>
      <c r="ACO32" s="253"/>
      <c r="ACP32" s="253"/>
      <c r="ACQ32" s="253"/>
      <c r="ACR32" s="253"/>
      <c r="ACS32" s="253"/>
      <c r="ACT32" s="253"/>
      <c r="ACU32" s="253"/>
      <c r="ACV32" s="253"/>
      <c r="ACW32" s="253"/>
      <c r="ACX32" s="253"/>
      <c r="ACY32" s="253"/>
      <c r="ACZ32" s="253"/>
      <c r="ADA32" s="253"/>
      <c r="ADB32" s="253"/>
      <c r="ADC32" s="253"/>
      <c r="ADD32" s="253"/>
      <c r="ADE32" s="253"/>
      <c r="ADF32" s="253"/>
      <c r="ADG32" s="253"/>
      <c r="ADH32" s="253"/>
      <c r="ADI32" s="253"/>
      <c r="ADJ32" s="253"/>
      <c r="ADK32" s="253"/>
      <c r="ADL32" s="253"/>
      <c r="ADM32" s="253"/>
      <c r="ADN32" s="253"/>
      <c r="ADO32" s="253"/>
      <c r="ADP32" s="253"/>
      <c r="ADQ32" s="253"/>
      <c r="ADR32" s="253"/>
      <c r="ADS32" s="253"/>
      <c r="ADT32" s="253"/>
      <c r="ADU32" s="253"/>
      <c r="ADV32" s="253"/>
      <c r="ADW32" s="253"/>
      <c r="ADX32" s="253"/>
      <c r="ADY32" s="253"/>
      <c r="ADZ32" s="253"/>
      <c r="AEA32" s="253"/>
      <c r="AEB32" s="253"/>
      <c r="AEC32" s="253"/>
      <c r="AED32" s="253"/>
      <c r="AEE32" s="253"/>
      <c r="AEF32" s="253"/>
      <c r="AEG32" s="253"/>
      <c r="AEH32" s="253"/>
      <c r="AEI32" s="253"/>
      <c r="AEJ32" s="253"/>
      <c r="AEK32" s="253"/>
      <c r="AEL32" s="253"/>
      <c r="AEM32" s="253"/>
      <c r="AEN32" s="253"/>
      <c r="AEO32" s="253"/>
      <c r="AEP32" s="253"/>
      <c r="AEQ32" s="253"/>
      <c r="AER32" s="253"/>
      <c r="AES32" s="253"/>
      <c r="AET32" s="253"/>
      <c r="AEU32" s="253"/>
      <c r="AEV32" s="253"/>
      <c r="AEW32" s="253"/>
      <c r="AEX32" s="253"/>
      <c r="AEY32" s="253"/>
      <c r="AEZ32" s="253"/>
      <c r="AFA32" s="253"/>
      <c r="AFB32" s="253"/>
      <c r="AFC32" s="253"/>
      <c r="AFD32" s="253"/>
      <c r="AFE32" s="253"/>
      <c r="AFF32" s="253"/>
      <c r="AFG32" s="253"/>
      <c r="AFH32" s="253"/>
      <c r="AFI32" s="253"/>
      <c r="AFJ32" s="253"/>
      <c r="AFK32" s="253"/>
      <c r="AFL32" s="253"/>
      <c r="AFM32" s="253"/>
      <c r="AFN32" s="253"/>
      <c r="AFO32" s="253"/>
      <c r="AFP32" s="253"/>
      <c r="AFQ32" s="253"/>
      <c r="AFR32" s="253"/>
      <c r="AFS32" s="253"/>
      <c r="AFT32" s="253"/>
      <c r="AFU32" s="253"/>
      <c r="AFV32" s="253"/>
      <c r="AFW32" s="253"/>
      <c r="AFX32" s="253"/>
      <c r="AFY32" s="253"/>
      <c r="AFZ32" s="253"/>
      <c r="AGA32" s="253"/>
      <c r="AGB32" s="253"/>
      <c r="AGC32" s="253"/>
      <c r="AGD32" s="253"/>
      <c r="AGE32" s="253"/>
      <c r="AGF32" s="253"/>
      <c r="AGG32" s="253"/>
      <c r="AGH32" s="253"/>
      <c r="AGI32" s="253"/>
      <c r="AGJ32" s="253"/>
      <c r="AGK32" s="253"/>
      <c r="AGL32" s="253"/>
      <c r="AGM32" s="253"/>
      <c r="AGN32" s="253"/>
      <c r="AGO32" s="253"/>
      <c r="AGP32" s="253"/>
      <c r="AGQ32" s="253"/>
      <c r="AGR32" s="253"/>
      <c r="AGS32" s="253"/>
      <c r="AGT32" s="253"/>
      <c r="AGU32" s="253"/>
      <c r="AGV32" s="253"/>
      <c r="AGW32" s="253"/>
      <c r="AGX32" s="253"/>
      <c r="AGY32" s="253"/>
      <c r="AGZ32" s="253"/>
      <c r="AHA32" s="253"/>
      <c r="AHB32" s="253"/>
      <c r="AHC32" s="253"/>
      <c r="AHD32" s="253"/>
      <c r="AHE32" s="253"/>
      <c r="AHF32" s="253"/>
      <c r="AHG32" s="253"/>
      <c r="AHH32" s="253"/>
      <c r="AHI32" s="253"/>
      <c r="AHJ32" s="253"/>
      <c r="AHK32" s="253"/>
      <c r="AHL32" s="253"/>
      <c r="AHM32" s="253"/>
      <c r="AHN32" s="253"/>
      <c r="AHO32" s="253"/>
      <c r="AHP32" s="253"/>
      <c r="AHQ32" s="253"/>
      <c r="AHR32" s="253"/>
      <c r="AHS32" s="253"/>
      <c r="AHT32" s="253"/>
      <c r="AHU32" s="253"/>
      <c r="AHV32" s="253"/>
      <c r="AHW32" s="253"/>
      <c r="AHX32" s="253"/>
      <c r="AHY32" s="253"/>
      <c r="AHZ32" s="253"/>
      <c r="AIA32" s="253"/>
      <c r="AIB32" s="253"/>
      <c r="AIC32" s="253"/>
      <c r="AID32" s="253"/>
      <c r="AIE32" s="253"/>
      <c r="AIF32" s="253"/>
      <c r="AIG32" s="253"/>
      <c r="AIH32" s="253"/>
      <c r="AII32" s="253"/>
      <c r="AIJ32" s="253"/>
      <c r="AIK32" s="253"/>
      <c r="AIL32" s="253"/>
      <c r="AIM32" s="253"/>
      <c r="AIN32" s="253"/>
      <c r="AIO32" s="253"/>
      <c r="AIP32" s="253"/>
      <c r="AIQ32" s="253"/>
      <c r="AIR32" s="253"/>
      <c r="AIS32" s="253"/>
      <c r="AIT32" s="253"/>
      <c r="AIU32" s="253"/>
      <c r="AIV32" s="253"/>
      <c r="AIW32" s="253"/>
      <c r="AIX32" s="253"/>
      <c r="AIY32" s="253"/>
      <c r="AIZ32" s="253"/>
      <c r="AJA32" s="253"/>
      <c r="AJB32" s="253"/>
      <c r="AJC32" s="253"/>
      <c r="AJD32" s="253"/>
      <c r="AJE32" s="253"/>
      <c r="AJF32" s="253"/>
      <c r="AJG32" s="253"/>
      <c r="AJH32" s="253"/>
      <c r="AJI32" s="253"/>
      <c r="AJJ32" s="253"/>
      <c r="AJK32" s="253"/>
      <c r="AJL32" s="253"/>
      <c r="AJM32" s="253"/>
      <c r="AJN32" s="253"/>
      <c r="AJO32" s="253"/>
      <c r="AJP32" s="253"/>
      <c r="AJQ32" s="253"/>
      <c r="AJR32" s="253"/>
      <c r="AJS32" s="253"/>
      <c r="AJT32" s="253"/>
      <c r="AJU32" s="253"/>
      <c r="AJV32" s="253"/>
      <c r="AJW32" s="253"/>
      <c r="AJX32" s="253"/>
      <c r="AJY32" s="253"/>
      <c r="AJZ32" s="253"/>
      <c r="AKA32" s="253"/>
      <c r="AKB32" s="253"/>
      <c r="AKC32" s="253"/>
      <c r="AKD32" s="253"/>
      <c r="AKE32" s="253"/>
      <c r="AKF32" s="253"/>
      <c r="AKG32" s="253"/>
      <c r="AKH32" s="253"/>
      <c r="AKI32" s="253"/>
      <c r="AKJ32" s="253"/>
      <c r="AKK32" s="253"/>
      <c r="AKL32" s="253"/>
      <c r="AKM32" s="253"/>
      <c r="AKN32" s="253"/>
      <c r="AKO32" s="253"/>
      <c r="AKP32" s="253"/>
      <c r="AKQ32" s="253"/>
      <c r="AKR32" s="253"/>
      <c r="AKS32" s="253"/>
      <c r="AKT32" s="253"/>
      <c r="AKU32" s="253"/>
      <c r="AKV32" s="253"/>
      <c r="AKW32" s="253"/>
      <c r="AKX32" s="253"/>
      <c r="AKY32" s="253"/>
      <c r="AKZ32" s="253"/>
      <c r="ALA32" s="253"/>
      <c r="ALB32" s="253"/>
      <c r="ALC32" s="253"/>
      <c r="ALD32" s="253"/>
      <c r="ALE32" s="253"/>
      <c r="ALF32" s="253"/>
      <c r="ALG32" s="253"/>
      <c r="ALH32" s="253"/>
      <c r="ALI32" s="253"/>
      <c r="ALJ32" s="253"/>
      <c r="ALK32" s="253"/>
      <c r="ALL32" s="253"/>
      <c r="ALM32" s="253"/>
      <c r="ALN32" s="253"/>
      <c r="ALO32" s="253"/>
      <c r="ALP32" s="253"/>
      <c r="ALQ32" s="253"/>
      <c r="ALR32" s="253"/>
      <c r="ALS32" s="253"/>
      <c r="ALT32" s="253"/>
      <c r="ALU32" s="253"/>
      <c r="ALV32" s="253"/>
      <c r="ALW32" s="253"/>
      <c r="ALX32" s="253"/>
      <c r="ALY32" s="253"/>
      <c r="ALZ32" s="253"/>
      <c r="AMA32" s="253"/>
      <c r="AMB32" s="253"/>
      <c r="AMC32" s="253"/>
      <c r="AMD32" s="253"/>
      <c r="AME32" s="253"/>
      <c r="AMF32" s="253"/>
      <c r="AMG32" s="253"/>
      <c r="AMH32" s="253"/>
      <c r="AMI32" s="253"/>
      <c r="AMJ32" s="253"/>
    </row>
    <row r="33" spans="1:5" s="253" customFormat="1" ht="11.25">
      <c r="A33" s="264" t="s">
        <v>1989</v>
      </c>
      <c r="B33" s="273">
        <f>B32-B28</f>
        <v>0</v>
      </c>
      <c r="C33" s="273">
        <f>C32-C28</f>
        <v>0</v>
      </c>
      <c r="D33" s="273">
        <f>D32-D28</f>
        <v>0</v>
      </c>
      <c r="E33" s="252"/>
    </row>
    <row r="34" spans="1:5" s="253" customFormat="1" ht="11.25">
      <c r="A34" s="269" t="s">
        <v>158</v>
      </c>
      <c r="B34" s="270"/>
      <c r="C34" s="270"/>
      <c r="D34" s="270"/>
      <c r="E34" s="252"/>
    </row>
    <row r="35" spans="1:5" s="253" customFormat="1" ht="11.25">
      <c r="A35" s="269" t="s">
        <v>159</v>
      </c>
      <c r="B35" s="270"/>
      <c r="C35" s="270"/>
      <c r="D35" s="270"/>
      <c r="E35" s="252"/>
    </row>
    <row r="36" spans="1:5" s="253" customFormat="1" ht="11.25">
      <c r="A36" s="269" t="s">
        <v>160</v>
      </c>
      <c r="B36" s="271"/>
      <c r="C36" s="271"/>
      <c r="D36" s="271"/>
      <c r="E36" s="252"/>
    </row>
    <row r="37" spans="1:5" s="253" customFormat="1" ht="11.25">
      <c r="A37" s="269" t="s">
        <v>161</v>
      </c>
      <c r="B37" s="270"/>
      <c r="C37" s="270"/>
      <c r="D37" s="270"/>
      <c r="E37" s="252"/>
    </row>
    <row r="38" spans="1:5" s="253" customFormat="1" ht="11.25">
      <c r="A38" s="269" t="s">
        <v>162</v>
      </c>
      <c r="B38" s="270"/>
      <c r="C38" s="270"/>
      <c r="D38" s="270"/>
      <c r="E38" s="252"/>
    </row>
    <row r="39" spans="1:5" s="253" customFormat="1" ht="11.25">
      <c r="A39" s="264" t="s">
        <v>163</v>
      </c>
      <c r="B39" s="273">
        <f>B26-B27-SUM(B34:B38)+B10</f>
        <v>0</v>
      </c>
      <c r="C39" s="273">
        <f>C26-C27-SUM(C34:C38)+C10</f>
        <v>0</v>
      </c>
      <c r="D39" s="273">
        <f>D26-D27-SUM(D34:D38)+D10</f>
        <v>0</v>
      </c>
      <c r="E39" s="252"/>
    </row>
    <row r="40" spans="1:5" s="253" customFormat="1" ht="11.25">
      <c r="A40" s="264" t="s">
        <v>164</v>
      </c>
      <c r="B40" s="273">
        <f>B39-B10</f>
        <v>0</v>
      </c>
      <c r="C40" s="273">
        <f>C39-C10</f>
        <v>0</v>
      </c>
      <c r="D40" s="273">
        <f>D39-D10</f>
        <v>0</v>
      </c>
      <c r="E40" s="252"/>
    </row>
    <row r="41" spans="1:5" s="253" customFormat="1" ht="11.25">
      <c r="A41" s="269" t="s">
        <v>165</v>
      </c>
      <c r="B41" s="270"/>
      <c r="C41" s="270"/>
      <c r="D41" s="270"/>
      <c r="E41" s="252"/>
    </row>
    <row r="42" spans="1:5" s="253" customFormat="1" ht="11.25">
      <c r="A42" s="264" t="s">
        <v>166</v>
      </c>
      <c r="B42" s="273">
        <f>B39-B41</f>
        <v>0</v>
      </c>
      <c r="C42" s="273">
        <f>C39-C41</f>
        <v>0</v>
      </c>
      <c r="D42" s="273">
        <f>D39-D41</f>
        <v>0</v>
      </c>
      <c r="E42" s="252"/>
    </row>
    <row r="43" spans="1:5" s="253" customFormat="1" ht="11.25">
      <c r="A43" s="264" t="s">
        <v>167</v>
      </c>
      <c r="B43" s="273">
        <f>B40-B41</f>
        <v>0</v>
      </c>
      <c r="C43" s="273">
        <f>C40-C41</f>
        <v>0</v>
      </c>
      <c r="D43" s="273">
        <f>D40-D41</f>
        <v>0</v>
      </c>
      <c r="E43" s="252"/>
    </row>
    <row r="44" spans="1:5" s="253" customFormat="1" ht="11.25">
      <c r="A44" s="264" t="s">
        <v>168</v>
      </c>
      <c r="B44" s="273">
        <f>B43+B34+B36</f>
        <v>0</v>
      </c>
      <c r="C44" s="273">
        <f>C43+C34+C36</f>
        <v>0</v>
      </c>
      <c r="D44" s="273">
        <f>D43+D34+D36</f>
        <v>0</v>
      </c>
      <c r="E44" s="252"/>
    </row>
    <row r="45" spans="1:5" s="253" customFormat="1" ht="11.25">
      <c r="A45" s="264" t="s">
        <v>169</v>
      </c>
      <c r="B45" s="273">
        <f>B44+B37+B38</f>
        <v>0</v>
      </c>
      <c r="C45" s="273">
        <f>C44+C37+C38</f>
        <v>0</v>
      </c>
      <c r="D45" s="273">
        <f>D44+D37+D38</f>
        <v>0</v>
      </c>
      <c r="E45" s="252"/>
    </row>
    <row r="46" spans="1:5" s="253" customFormat="1" ht="11.25">
      <c r="A46" s="257" t="s">
        <v>1990</v>
      </c>
      <c r="B46" s="275"/>
      <c r="C46" s="275"/>
      <c r="D46" s="276"/>
      <c r="E46" s="277"/>
    </row>
    <row r="47" spans="1:5" s="253" customFormat="1" ht="11.25">
      <c r="A47" s="264" t="s">
        <v>1991</v>
      </c>
      <c r="B47" s="273">
        <f>B42-B46</f>
        <v>0</v>
      </c>
      <c r="C47" s="273">
        <f>C42-C46</f>
        <v>0</v>
      </c>
      <c r="D47" s="273">
        <f>D42-D46</f>
        <v>0</v>
      </c>
      <c r="E47" s="277"/>
    </row>
    <row r="48" spans="1:5" s="257" customFormat="1" ht="11.25">
      <c r="B48" s="275"/>
      <c r="C48" s="275"/>
      <c r="D48" s="276"/>
      <c r="E48" s="278"/>
    </row>
    <row r="49" spans="1:6 16383:16383" ht="11.25">
      <c r="A49" s="264"/>
      <c r="B49" s="265" t="s">
        <v>134</v>
      </c>
      <c r="C49" s="265" t="s">
        <v>134</v>
      </c>
      <c r="D49" s="265" t="s">
        <v>134</v>
      </c>
    </row>
    <row r="50" spans="1:6 16383:16383" ht="11.25">
      <c r="A50" s="267" t="s">
        <v>170</v>
      </c>
      <c r="B50" s="268">
        <f>B7</f>
        <v>42460</v>
      </c>
      <c r="C50" s="268">
        <f>C7</f>
        <v>42825</v>
      </c>
      <c r="D50" s="268">
        <f>D7</f>
        <v>43190</v>
      </c>
    </row>
    <row r="51" spans="1:6 16383:16383" s="257" customFormat="1" ht="11.25">
      <c r="A51" s="267" t="s">
        <v>171</v>
      </c>
      <c r="B51" s="280"/>
      <c r="C51" s="280"/>
      <c r="D51" s="280"/>
      <c r="E51" s="278"/>
    </row>
    <row r="52" spans="1:6 16383:16383" ht="11.25">
      <c r="A52" s="269" t="s">
        <v>172</v>
      </c>
      <c r="B52" s="270"/>
      <c r="C52" s="270"/>
      <c r="D52" s="270"/>
    </row>
    <row r="53" spans="1:6 16383:16383" ht="11.25">
      <c r="A53" s="269" t="s">
        <v>1992</v>
      </c>
      <c r="B53" s="270"/>
      <c r="C53" s="270"/>
      <c r="D53" s="270"/>
    </row>
    <row r="54" spans="1:6 16383:16383" ht="11.25">
      <c r="A54" s="269" t="s">
        <v>1993</v>
      </c>
      <c r="B54" s="270"/>
      <c r="C54" s="270"/>
      <c r="D54" s="270"/>
    </row>
    <row r="55" spans="1:6 16383:16383" s="282" customFormat="1" ht="11.25">
      <c r="A55" s="264" t="s">
        <v>174</v>
      </c>
      <c r="B55" s="273">
        <f>SUM(B52:B53)-B95</f>
        <v>0</v>
      </c>
      <c r="C55" s="273">
        <f>SUM(C52:C53)-C95</f>
        <v>0</v>
      </c>
      <c r="D55" s="273">
        <f>SUM(D52:D53)-D95</f>
        <v>0</v>
      </c>
      <c r="E55" s="266"/>
      <c r="F55" s="281"/>
    </row>
    <row r="56" spans="1:6 16383:16383" ht="11.25">
      <c r="A56" s="269" t="s">
        <v>175</v>
      </c>
      <c r="B56" s="271"/>
      <c r="C56" s="271"/>
      <c r="D56" s="271"/>
    </row>
    <row r="57" spans="1:6 16383:16383" s="253" customFormat="1" ht="11.25">
      <c r="A57" s="264" t="s">
        <v>176</v>
      </c>
      <c r="B57" s="273">
        <f>B55+B56-B81-B84-B92-B94</f>
        <v>0</v>
      </c>
      <c r="C57" s="273">
        <f>C55+C56-C81-C84-C92-C94</f>
        <v>0</v>
      </c>
      <c r="D57" s="273">
        <f>D55+D56-D81-D84-D92-D94</f>
        <v>0</v>
      </c>
      <c r="E57" s="266"/>
    </row>
    <row r="58" spans="1:6 16383:16383" ht="11.25">
      <c r="A58" s="269" t="s">
        <v>177</v>
      </c>
      <c r="B58" s="270"/>
      <c r="C58" s="270"/>
      <c r="D58" s="270"/>
    </row>
    <row r="59" spans="1:6 16383:16383" ht="11.25">
      <c r="A59" s="269" t="s">
        <v>178</v>
      </c>
      <c r="B59" s="270"/>
      <c r="C59" s="270"/>
      <c r="D59" s="270"/>
      <c r="XFC59" s="283"/>
    </row>
    <row r="60" spans="1:6 16383:16383" ht="11.25">
      <c r="A60" s="269" t="s">
        <v>179</v>
      </c>
      <c r="B60" s="270"/>
      <c r="C60" s="270"/>
      <c r="D60" s="270"/>
      <c r="XFC60" s="283"/>
    </row>
    <row r="61" spans="1:6 16383:16383" ht="11.25">
      <c r="A61" s="269" t="s">
        <v>180</v>
      </c>
      <c r="B61" s="271"/>
      <c r="C61" s="270"/>
      <c r="D61" s="270"/>
    </row>
    <row r="62" spans="1:6 16383:16383" ht="11.25">
      <c r="A62" s="269" t="s">
        <v>1994</v>
      </c>
      <c r="B62" s="271"/>
      <c r="C62" s="271"/>
      <c r="D62" s="271"/>
    </row>
    <row r="63" spans="1:6 16383:16383" s="282" customFormat="1" ht="11.25">
      <c r="A63" s="264" t="s">
        <v>181</v>
      </c>
      <c r="B63" s="273">
        <f>SUM(B58:B62)+B66</f>
        <v>0</v>
      </c>
      <c r="C63" s="273">
        <f>SUM(C58:C62)+C66</f>
        <v>0</v>
      </c>
      <c r="D63" s="273">
        <f>SUM(D58:D62)+D66</f>
        <v>0</v>
      </c>
      <c r="E63" s="266"/>
      <c r="F63" s="281"/>
    </row>
    <row r="64" spans="1:6 16383:16383" s="282" customFormat="1" ht="11.25">
      <c r="A64" s="264" t="s">
        <v>182</v>
      </c>
      <c r="B64" s="273">
        <f>SUM(B65:B68)+B58-B67</f>
        <v>0</v>
      </c>
      <c r="C64" s="273">
        <f>SUM(C65:C68)+C58-C67</f>
        <v>0</v>
      </c>
      <c r="D64" s="273">
        <f>SUM(D65:D68)+D58-D67</f>
        <v>0</v>
      </c>
      <c r="E64" s="266"/>
      <c r="F64" s="281"/>
    </row>
    <row r="65" spans="1:6" s="253" customFormat="1" ht="11.25">
      <c r="A65" s="269" t="s">
        <v>183</v>
      </c>
      <c r="B65" s="270"/>
      <c r="C65" s="270"/>
      <c r="D65" s="270"/>
      <c r="E65" s="252"/>
    </row>
    <row r="66" spans="1:6" s="253" customFormat="1" ht="11.25">
      <c r="A66" s="269" t="s">
        <v>184</v>
      </c>
      <c r="B66" s="271"/>
      <c r="C66" s="270"/>
      <c r="D66" s="270"/>
      <c r="E66" s="252"/>
    </row>
    <row r="67" spans="1:6" s="253" customFormat="1" ht="11.25">
      <c r="A67" s="269" t="s">
        <v>185</v>
      </c>
      <c r="B67" s="270"/>
      <c r="C67" s="270"/>
      <c r="D67" s="270"/>
      <c r="E67" s="252"/>
    </row>
    <row r="68" spans="1:6" s="253" customFormat="1" ht="11.25">
      <c r="A68" s="269" t="s">
        <v>186</v>
      </c>
      <c r="B68" s="271"/>
      <c r="C68" s="270"/>
      <c r="D68" s="270"/>
      <c r="E68" s="252"/>
    </row>
    <row r="69" spans="1:6" s="282" customFormat="1" ht="11.25">
      <c r="A69" s="264" t="s">
        <v>187</v>
      </c>
      <c r="B69" s="273">
        <f>B64+B63-B58-B66</f>
        <v>0</v>
      </c>
      <c r="C69" s="273">
        <f>C64+C63-C58-C66</f>
        <v>0</v>
      </c>
      <c r="D69" s="273">
        <f>D64+D63-D58-D66</f>
        <v>0</v>
      </c>
      <c r="E69" s="266"/>
      <c r="F69" s="281"/>
    </row>
    <row r="70" spans="1:6" s="282" customFormat="1" ht="11.25">
      <c r="A70" s="264" t="s">
        <v>188</v>
      </c>
      <c r="B70" s="273">
        <f>B55+B63+B56+B64-B58-B66+B54+B67</f>
        <v>0</v>
      </c>
      <c r="C70" s="273">
        <f>C55+C63+C56+C64-C58-C66+C54+C67</f>
        <v>0</v>
      </c>
      <c r="D70" s="273">
        <f>D55+D63+D56+D64-D58-D66+D54+D67</f>
        <v>0</v>
      </c>
      <c r="E70" s="266"/>
      <c r="F70" s="281"/>
    </row>
    <row r="71" spans="1:6" s="253" customFormat="1" ht="11.25">
      <c r="A71" s="269"/>
      <c r="B71" s="270"/>
      <c r="C71" s="270"/>
      <c r="D71" s="270"/>
      <c r="E71" s="252"/>
    </row>
    <row r="72" spans="1:6" s="282" customFormat="1" ht="11.25">
      <c r="A72" s="264" t="s">
        <v>189</v>
      </c>
      <c r="B72" s="284"/>
      <c r="C72" s="284"/>
      <c r="D72" s="284"/>
      <c r="E72" s="266"/>
      <c r="F72" s="281"/>
    </row>
    <row r="73" spans="1:6" s="253" customFormat="1" ht="11.25">
      <c r="A73" s="269" t="s">
        <v>190</v>
      </c>
      <c r="B73" s="270"/>
      <c r="C73" s="270"/>
      <c r="D73" s="270"/>
      <c r="E73" s="252"/>
    </row>
    <row r="74" spans="1:6" s="253" customFormat="1" ht="11.25">
      <c r="A74" s="269" t="s">
        <v>191</v>
      </c>
      <c r="B74" s="270"/>
      <c r="C74" s="270"/>
      <c r="D74" s="270"/>
      <c r="E74" s="252"/>
    </row>
    <row r="75" spans="1:6" s="253" customFormat="1" ht="11.25">
      <c r="A75" s="269" t="s">
        <v>192</v>
      </c>
      <c r="B75" s="270"/>
      <c r="C75" s="270"/>
      <c r="D75" s="270"/>
      <c r="E75" s="252"/>
    </row>
    <row r="76" spans="1:6" s="253" customFormat="1" ht="11.25">
      <c r="A76" s="269" t="s">
        <v>1995</v>
      </c>
      <c r="B76" s="270"/>
      <c r="C76" s="270"/>
      <c r="D76" s="270"/>
      <c r="E76" s="277"/>
    </row>
    <row r="77" spans="1:6" s="253" customFormat="1" ht="11.25">
      <c r="A77" s="269" t="s">
        <v>1993</v>
      </c>
      <c r="B77" s="270"/>
      <c r="C77" s="270"/>
      <c r="D77" s="270"/>
      <c r="E77" s="252"/>
    </row>
    <row r="78" spans="1:6" s="282" customFormat="1" ht="11.25">
      <c r="A78" s="264" t="s">
        <v>1996</v>
      </c>
      <c r="B78" s="273">
        <f>B73+B74-B75-B77+B76</f>
        <v>0</v>
      </c>
      <c r="C78" s="273">
        <f>C73+C74-C75-C77+C76</f>
        <v>0</v>
      </c>
      <c r="D78" s="273">
        <f>D73+D74-D75-D77+D76</f>
        <v>0</v>
      </c>
      <c r="E78" s="266"/>
      <c r="F78" s="281"/>
    </row>
    <row r="79" spans="1:6" s="282" customFormat="1" ht="11.25">
      <c r="A79" s="264" t="s">
        <v>194</v>
      </c>
      <c r="B79" s="273">
        <f>SUM(B80:B81)</f>
        <v>0</v>
      </c>
      <c r="C79" s="273">
        <f>SUM(C80:C81)</f>
        <v>0</v>
      </c>
      <c r="D79" s="273">
        <f>SUM(D80:D81)</f>
        <v>0</v>
      </c>
      <c r="E79" s="266"/>
      <c r="F79" s="281"/>
    </row>
    <row r="80" spans="1:6" s="253" customFormat="1" ht="11.25">
      <c r="A80" s="269" t="s">
        <v>195</v>
      </c>
      <c r="B80" s="270"/>
      <c r="C80" s="270"/>
      <c r="D80" s="270"/>
      <c r="E80" s="252"/>
    </row>
    <row r="81" spans="1:10" s="253" customFormat="1" ht="11.25">
      <c r="A81" s="269" t="s">
        <v>196</v>
      </c>
      <c r="B81" s="270"/>
      <c r="C81" s="270"/>
      <c r="D81" s="270"/>
      <c r="E81" s="252"/>
    </row>
    <row r="82" spans="1:10" s="282" customFormat="1" ht="11.25">
      <c r="A82" s="264" t="s">
        <v>197</v>
      </c>
      <c r="B82" s="273">
        <f>SUM(B83:B88)-B84-B87+B91</f>
        <v>0</v>
      </c>
      <c r="C82" s="273">
        <f>SUM(C83:C88)-C84-C87+C91</f>
        <v>0</v>
      </c>
      <c r="D82" s="273">
        <f>SUM(D83:D88)-D84-D87+D91</f>
        <v>0</v>
      </c>
      <c r="E82" s="266"/>
      <c r="F82" s="281"/>
    </row>
    <row r="83" spans="1:10" s="253" customFormat="1" ht="11.25">
      <c r="A83" s="269" t="s">
        <v>198</v>
      </c>
      <c r="B83" s="270"/>
      <c r="C83" s="270"/>
      <c r="D83" s="270"/>
      <c r="E83" s="252"/>
    </row>
    <row r="84" spans="1:10" s="253" customFormat="1" ht="11.25">
      <c r="A84" s="269" t="s">
        <v>199</v>
      </c>
      <c r="B84" s="270"/>
      <c r="C84" s="270"/>
      <c r="D84" s="270"/>
      <c r="E84" s="252"/>
    </row>
    <row r="85" spans="1:10" s="253" customFormat="1" ht="11.25">
      <c r="A85" s="269" t="s">
        <v>200</v>
      </c>
      <c r="B85" s="270"/>
      <c r="C85" s="270"/>
      <c r="D85" s="270"/>
      <c r="E85" s="252"/>
    </row>
    <row r="86" spans="1:10" s="253" customFormat="1" ht="11.25">
      <c r="A86" s="269" t="s">
        <v>201</v>
      </c>
      <c r="B86" s="270"/>
      <c r="C86" s="270"/>
      <c r="D86" s="270"/>
      <c r="E86" s="252"/>
    </row>
    <row r="87" spans="1:10" s="253" customFormat="1" ht="11.25">
      <c r="A87" s="269" t="s">
        <v>202</v>
      </c>
      <c r="B87" s="270"/>
      <c r="C87" s="270"/>
      <c r="D87" s="270"/>
      <c r="E87" s="252"/>
    </row>
    <row r="88" spans="1:10" s="253" customFormat="1" ht="11.25">
      <c r="A88" s="269" t="s">
        <v>203</v>
      </c>
      <c r="B88" s="271"/>
      <c r="C88" s="270"/>
      <c r="D88" s="270"/>
      <c r="E88" s="252"/>
    </row>
    <row r="89" spans="1:10" s="282" customFormat="1" ht="11.25">
      <c r="A89" s="264" t="s">
        <v>204</v>
      </c>
      <c r="B89" s="273">
        <f>SUM(B90:B92)</f>
        <v>0</v>
      </c>
      <c r="C89" s="273">
        <f>SUM(C90:C92)</f>
        <v>0</v>
      </c>
      <c r="D89" s="273">
        <f>SUM(D90:D92)</f>
        <v>0</v>
      </c>
      <c r="E89" s="266"/>
      <c r="F89" s="281"/>
    </row>
    <row r="90" spans="1:10" s="253" customFormat="1" ht="22.5">
      <c r="A90" s="285" t="s">
        <v>1997</v>
      </c>
      <c r="B90" s="286"/>
      <c r="C90" s="270"/>
      <c r="D90" s="270"/>
      <c r="E90" s="266"/>
      <c r="J90" s="253">
        <v>20</v>
      </c>
    </row>
    <row r="91" spans="1:10" s="253" customFormat="1" ht="11.25">
      <c r="A91" s="269" t="s">
        <v>1998</v>
      </c>
      <c r="B91" s="271"/>
      <c r="C91" s="270"/>
      <c r="D91" s="270"/>
      <c r="E91" s="272"/>
      <c r="J91" s="253">
        <v>20</v>
      </c>
    </row>
    <row r="92" spans="1:10" s="253" customFormat="1" ht="11.25">
      <c r="A92" s="269" t="s">
        <v>206</v>
      </c>
      <c r="B92" s="271"/>
      <c r="C92" s="270"/>
      <c r="D92" s="270"/>
      <c r="E92" s="272"/>
      <c r="J92" s="253">
        <v>20</v>
      </c>
    </row>
    <row r="93" spans="1:10" s="253" customFormat="1" ht="11.25">
      <c r="A93" s="269" t="s">
        <v>1999</v>
      </c>
      <c r="B93" s="271"/>
      <c r="C93" s="271"/>
      <c r="D93" s="271"/>
      <c r="E93" s="252"/>
      <c r="J93" s="253">
        <v>20</v>
      </c>
    </row>
    <row r="94" spans="1:10" s="253" customFormat="1" ht="11.25">
      <c r="A94" s="269" t="s">
        <v>207</v>
      </c>
      <c r="B94" s="271"/>
      <c r="C94" s="271"/>
      <c r="D94" s="271"/>
      <c r="E94" s="252"/>
      <c r="J94" s="253">
        <v>8</v>
      </c>
    </row>
    <row r="95" spans="1:10" s="253" customFormat="1" ht="11.25">
      <c r="A95" s="269" t="s">
        <v>2000</v>
      </c>
      <c r="B95" s="287"/>
      <c r="C95" s="287"/>
      <c r="D95" s="287"/>
      <c r="E95" s="277"/>
    </row>
    <row r="96" spans="1:10" s="282" customFormat="1" ht="11.25">
      <c r="A96" s="264" t="s">
        <v>208</v>
      </c>
      <c r="B96" s="273">
        <f>B78+B79+B82+B89+B87+B94-B91+B84+B93</f>
        <v>0</v>
      </c>
      <c r="C96" s="273">
        <f>C78+C79+C82+C89+C87+C94-C91+C84+C93</f>
        <v>0</v>
      </c>
      <c r="D96" s="273">
        <f>D78+D79+D82+D89+D87+D94-D91+D84+D93</f>
        <v>0</v>
      </c>
      <c r="E96" s="266"/>
      <c r="F96" s="281"/>
    </row>
    <row r="97" spans="1:1024" s="252" customFormat="1" ht="11.25">
      <c r="A97" s="288" t="s">
        <v>209</v>
      </c>
      <c r="B97" s="289">
        <f>B70-B96</f>
        <v>0</v>
      </c>
      <c r="C97" s="289">
        <f>C70-C96</f>
        <v>0</v>
      </c>
      <c r="D97" s="289">
        <f>D70-D96</f>
        <v>0</v>
      </c>
      <c r="F97" s="253"/>
      <c r="G97" s="253"/>
      <c r="H97" s="253"/>
      <c r="I97" s="253"/>
      <c r="J97" s="253"/>
      <c r="K97" s="253"/>
      <c r="L97" s="253"/>
      <c r="M97" s="253"/>
      <c r="N97" s="253"/>
      <c r="O97" s="253"/>
      <c r="P97" s="253"/>
      <c r="Q97" s="253"/>
      <c r="R97" s="253"/>
      <c r="S97" s="253"/>
      <c r="T97" s="253"/>
      <c r="U97" s="253"/>
      <c r="V97" s="253"/>
      <c r="W97" s="253"/>
      <c r="X97" s="253"/>
      <c r="Y97" s="253"/>
      <c r="Z97" s="253"/>
      <c r="AA97" s="253"/>
      <c r="AB97" s="253"/>
      <c r="AC97" s="253"/>
      <c r="AD97" s="253"/>
      <c r="AE97" s="253"/>
      <c r="AF97" s="253"/>
      <c r="AG97" s="253"/>
      <c r="AH97" s="253"/>
      <c r="AI97" s="253"/>
      <c r="AJ97" s="253"/>
      <c r="AK97" s="253"/>
      <c r="AL97" s="253"/>
      <c r="AM97" s="253"/>
      <c r="AN97" s="253"/>
      <c r="AO97" s="253"/>
      <c r="AP97" s="253"/>
      <c r="AQ97" s="253"/>
      <c r="AR97" s="253"/>
      <c r="AS97" s="253"/>
      <c r="AT97" s="253"/>
      <c r="AU97" s="253"/>
      <c r="AV97" s="253"/>
      <c r="AW97" s="253"/>
      <c r="AX97" s="253"/>
      <c r="AY97" s="253"/>
      <c r="AZ97" s="253"/>
      <c r="BA97" s="253"/>
      <c r="BB97" s="253"/>
      <c r="BC97" s="253"/>
      <c r="BD97" s="253"/>
      <c r="BE97" s="253"/>
      <c r="BF97" s="253"/>
      <c r="BG97" s="253"/>
      <c r="BH97" s="253"/>
      <c r="BI97" s="253"/>
      <c r="BJ97" s="253"/>
      <c r="BK97" s="253"/>
      <c r="BL97" s="253"/>
      <c r="BM97" s="253"/>
      <c r="BN97" s="253"/>
      <c r="BO97" s="253"/>
      <c r="BP97" s="253"/>
      <c r="BQ97" s="253"/>
      <c r="BR97" s="253"/>
      <c r="BS97" s="253"/>
      <c r="BT97" s="253"/>
      <c r="BU97" s="253"/>
      <c r="BV97" s="253"/>
      <c r="BW97" s="253"/>
      <c r="BX97" s="253"/>
      <c r="BY97" s="253"/>
      <c r="BZ97" s="253"/>
      <c r="CA97" s="253"/>
      <c r="CB97" s="253"/>
      <c r="CC97" s="253"/>
      <c r="CD97" s="253"/>
      <c r="CE97" s="253"/>
      <c r="CF97" s="253"/>
      <c r="CG97" s="253"/>
      <c r="CH97" s="253"/>
      <c r="CI97" s="253"/>
      <c r="CJ97" s="253"/>
      <c r="CK97" s="253"/>
      <c r="CL97" s="253"/>
      <c r="CM97" s="253"/>
      <c r="CN97" s="253"/>
      <c r="CO97" s="253"/>
      <c r="CP97" s="253"/>
      <c r="CQ97" s="253"/>
      <c r="CR97" s="253"/>
      <c r="CS97" s="253"/>
      <c r="CT97" s="253"/>
      <c r="CU97" s="253"/>
      <c r="CV97" s="253"/>
      <c r="CW97" s="253"/>
      <c r="CX97" s="253"/>
      <c r="CY97" s="253"/>
      <c r="CZ97" s="253"/>
      <c r="DA97" s="253"/>
      <c r="DB97" s="253"/>
      <c r="DC97" s="253"/>
      <c r="DD97" s="253"/>
      <c r="DE97" s="253"/>
      <c r="DF97" s="253"/>
      <c r="DG97" s="253"/>
      <c r="DH97" s="253"/>
      <c r="DI97" s="253"/>
      <c r="DJ97" s="253"/>
      <c r="DK97" s="253"/>
      <c r="DL97" s="253"/>
      <c r="DM97" s="253"/>
      <c r="DN97" s="253"/>
      <c r="DO97" s="253"/>
      <c r="DP97" s="253"/>
      <c r="DQ97" s="253"/>
      <c r="DR97" s="253"/>
      <c r="DS97" s="253"/>
      <c r="DT97" s="253"/>
      <c r="DU97" s="253"/>
      <c r="DV97" s="253"/>
      <c r="DW97" s="253"/>
      <c r="DX97" s="253"/>
      <c r="DY97" s="253"/>
      <c r="DZ97" s="253"/>
      <c r="EA97" s="253"/>
      <c r="EB97" s="253"/>
      <c r="EC97" s="253"/>
      <c r="ED97" s="253"/>
      <c r="EE97" s="253"/>
      <c r="EF97" s="253"/>
      <c r="EG97" s="253"/>
      <c r="EH97" s="253"/>
      <c r="EI97" s="253"/>
      <c r="EJ97" s="253"/>
      <c r="EK97" s="253"/>
      <c r="EL97" s="253"/>
      <c r="EM97" s="253"/>
      <c r="EN97" s="253"/>
      <c r="EO97" s="253"/>
      <c r="EP97" s="253"/>
      <c r="EQ97" s="253"/>
      <c r="ER97" s="253"/>
      <c r="ES97" s="253"/>
      <c r="ET97" s="253"/>
      <c r="EU97" s="253"/>
      <c r="EV97" s="253"/>
      <c r="EW97" s="253"/>
      <c r="EX97" s="253"/>
      <c r="EY97" s="253"/>
      <c r="EZ97" s="253"/>
      <c r="FA97" s="253"/>
      <c r="FB97" s="253"/>
      <c r="FC97" s="253"/>
      <c r="FD97" s="253"/>
      <c r="FE97" s="253"/>
      <c r="FF97" s="253"/>
      <c r="FG97" s="253"/>
      <c r="FH97" s="253"/>
      <c r="FI97" s="253"/>
      <c r="FJ97" s="253"/>
      <c r="FK97" s="253"/>
      <c r="FL97" s="253"/>
      <c r="FM97" s="253"/>
      <c r="FN97" s="253"/>
      <c r="FO97" s="253"/>
      <c r="FP97" s="253"/>
      <c r="FQ97" s="253"/>
      <c r="FR97" s="253"/>
      <c r="FS97" s="253"/>
      <c r="FT97" s="253"/>
      <c r="FU97" s="253"/>
      <c r="FV97" s="253"/>
      <c r="FW97" s="253"/>
      <c r="FX97" s="253"/>
      <c r="FY97" s="253"/>
      <c r="FZ97" s="253"/>
      <c r="GA97" s="253"/>
      <c r="GB97" s="253"/>
      <c r="GC97" s="253"/>
      <c r="GD97" s="253"/>
      <c r="GE97" s="253"/>
      <c r="GF97" s="253"/>
      <c r="GG97" s="253"/>
      <c r="GH97" s="253"/>
      <c r="GI97" s="253"/>
      <c r="GJ97" s="253"/>
      <c r="GK97" s="253"/>
      <c r="GL97" s="253"/>
      <c r="GM97" s="253"/>
      <c r="GN97" s="253"/>
      <c r="GO97" s="253"/>
      <c r="GP97" s="253"/>
      <c r="GQ97" s="253"/>
      <c r="GR97" s="253"/>
      <c r="GS97" s="253"/>
      <c r="GT97" s="253"/>
      <c r="GU97" s="253"/>
      <c r="GV97" s="253"/>
      <c r="GW97" s="253"/>
      <c r="GX97" s="253"/>
      <c r="GY97" s="253"/>
      <c r="GZ97" s="253"/>
      <c r="HA97" s="253"/>
      <c r="HB97" s="253"/>
      <c r="HC97" s="253"/>
      <c r="HD97" s="253"/>
      <c r="HE97" s="253"/>
      <c r="HF97" s="253"/>
      <c r="HG97" s="253"/>
      <c r="HH97" s="253"/>
      <c r="HI97" s="253"/>
      <c r="HJ97" s="253"/>
      <c r="HK97" s="253"/>
      <c r="HL97" s="253"/>
      <c r="HM97" s="253"/>
      <c r="HN97" s="253"/>
      <c r="HO97" s="253"/>
      <c r="HP97" s="253"/>
      <c r="HQ97" s="253"/>
      <c r="HR97" s="253"/>
      <c r="HS97" s="253"/>
      <c r="HT97" s="253"/>
      <c r="HU97" s="253"/>
      <c r="HV97" s="253"/>
      <c r="HW97" s="253"/>
      <c r="HX97" s="253"/>
      <c r="HY97" s="253"/>
      <c r="HZ97" s="253"/>
      <c r="IA97" s="253"/>
      <c r="IB97" s="253"/>
      <c r="IC97" s="253"/>
      <c r="ID97" s="253"/>
      <c r="IE97" s="253"/>
      <c r="IF97" s="253"/>
      <c r="IG97" s="253"/>
      <c r="IH97" s="253"/>
      <c r="II97" s="253"/>
      <c r="IJ97" s="253"/>
      <c r="IK97" s="253"/>
      <c r="IL97" s="253"/>
      <c r="IM97" s="253"/>
      <c r="IN97" s="253"/>
      <c r="IO97" s="253"/>
      <c r="IP97" s="253"/>
      <c r="IQ97" s="253"/>
      <c r="IR97" s="253"/>
      <c r="IS97" s="253"/>
      <c r="IT97" s="253"/>
      <c r="IU97" s="253"/>
      <c r="IV97" s="253"/>
      <c r="IW97" s="253"/>
      <c r="IX97" s="253"/>
      <c r="IY97" s="253"/>
      <c r="IZ97" s="253"/>
      <c r="JA97" s="253"/>
      <c r="JB97" s="253"/>
      <c r="JC97" s="253"/>
      <c r="JD97" s="253"/>
      <c r="JE97" s="253"/>
      <c r="JF97" s="253"/>
      <c r="JG97" s="253"/>
      <c r="JH97" s="253"/>
      <c r="JI97" s="253"/>
      <c r="JJ97" s="253"/>
      <c r="JK97" s="253"/>
      <c r="JL97" s="253"/>
      <c r="JM97" s="253"/>
      <c r="JN97" s="253"/>
      <c r="JO97" s="253"/>
      <c r="JP97" s="253"/>
      <c r="JQ97" s="253"/>
      <c r="JR97" s="253"/>
      <c r="JS97" s="253"/>
      <c r="JT97" s="253"/>
      <c r="JU97" s="253"/>
      <c r="JV97" s="253"/>
      <c r="JW97" s="253"/>
      <c r="JX97" s="253"/>
      <c r="JY97" s="253"/>
      <c r="JZ97" s="253"/>
      <c r="KA97" s="253"/>
      <c r="KB97" s="253"/>
      <c r="KC97" s="253"/>
      <c r="KD97" s="253"/>
      <c r="KE97" s="253"/>
      <c r="KF97" s="253"/>
      <c r="KG97" s="253"/>
      <c r="KH97" s="253"/>
      <c r="KI97" s="253"/>
      <c r="KJ97" s="253"/>
      <c r="KK97" s="253"/>
      <c r="KL97" s="253"/>
      <c r="KM97" s="253"/>
      <c r="KN97" s="253"/>
      <c r="KO97" s="253"/>
      <c r="KP97" s="253"/>
      <c r="KQ97" s="253"/>
      <c r="KR97" s="253"/>
      <c r="KS97" s="253"/>
      <c r="KT97" s="253"/>
      <c r="KU97" s="253"/>
      <c r="KV97" s="253"/>
      <c r="KW97" s="253"/>
      <c r="KX97" s="253"/>
      <c r="KY97" s="253"/>
      <c r="KZ97" s="253"/>
      <c r="LA97" s="253"/>
      <c r="LB97" s="253"/>
      <c r="LC97" s="253"/>
      <c r="LD97" s="253"/>
      <c r="LE97" s="253"/>
      <c r="LF97" s="253"/>
      <c r="LG97" s="253"/>
      <c r="LH97" s="253"/>
      <c r="LI97" s="253"/>
      <c r="LJ97" s="253"/>
      <c r="LK97" s="253"/>
      <c r="LL97" s="253"/>
      <c r="LM97" s="253"/>
      <c r="LN97" s="253"/>
      <c r="LO97" s="253"/>
      <c r="LP97" s="253"/>
      <c r="LQ97" s="253"/>
      <c r="LR97" s="253"/>
      <c r="LS97" s="253"/>
      <c r="LT97" s="253"/>
      <c r="LU97" s="253"/>
      <c r="LV97" s="253"/>
      <c r="LW97" s="253"/>
      <c r="LX97" s="253"/>
      <c r="LY97" s="253"/>
      <c r="LZ97" s="253"/>
      <c r="MA97" s="253"/>
      <c r="MB97" s="253"/>
      <c r="MC97" s="253"/>
      <c r="MD97" s="253"/>
      <c r="ME97" s="253"/>
      <c r="MF97" s="253"/>
      <c r="MG97" s="253"/>
      <c r="MH97" s="253"/>
      <c r="MI97" s="253"/>
      <c r="MJ97" s="253"/>
      <c r="MK97" s="253"/>
      <c r="ML97" s="253"/>
      <c r="MM97" s="253"/>
      <c r="MN97" s="253"/>
      <c r="MO97" s="253"/>
      <c r="MP97" s="253"/>
      <c r="MQ97" s="253"/>
      <c r="MR97" s="253"/>
      <c r="MS97" s="253"/>
      <c r="MT97" s="253"/>
      <c r="MU97" s="253"/>
      <c r="MV97" s="253"/>
      <c r="MW97" s="253"/>
      <c r="MX97" s="253"/>
      <c r="MY97" s="253"/>
      <c r="MZ97" s="253"/>
      <c r="NA97" s="253"/>
      <c r="NB97" s="253"/>
      <c r="NC97" s="253"/>
      <c r="ND97" s="253"/>
      <c r="NE97" s="253"/>
      <c r="NF97" s="253"/>
      <c r="NG97" s="253"/>
      <c r="NH97" s="253"/>
      <c r="NI97" s="253"/>
      <c r="NJ97" s="253"/>
      <c r="NK97" s="253"/>
      <c r="NL97" s="253"/>
      <c r="NM97" s="253"/>
      <c r="NN97" s="253"/>
      <c r="NO97" s="253"/>
      <c r="NP97" s="253"/>
      <c r="NQ97" s="253"/>
      <c r="NR97" s="253"/>
      <c r="NS97" s="253"/>
      <c r="NT97" s="253"/>
      <c r="NU97" s="253"/>
      <c r="NV97" s="253"/>
      <c r="NW97" s="253"/>
      <c r="NX97" s="253"/>
      <c r="NY97" s="253"/>
      <c r="NZ97" s="253"/>
      <c r="OA97" s="253"/>
      <c r="OB97" s="253"/>
      <c r="OC97" s="253"/>
      <c r="OD97" s="253"/>
      <c r="OE97" s="253"/>
      <c r="OF97" s="253"/>
      <c r="OG97" s="253"/>
      <c r="OH97" s="253"/>
      <c r="OI97" s="253"/>
      <c r="OJ97" s="253"/>
      <c r="OK97" s="253"/>
      <c r="OL97" s="253"/>
      <c r="OM97" s="253"/>
      <c r="ON97" s="253"/>
      <c r="OO97" s="253"/>
      <c r="OP97" s="253"/>
      <c r="OQ97" s="253"/>
      <c r="OR97" s="253"/>
      <c r="OS97" s="253"/>
      <c r="OT97" s="253"/>
      <c r="OU97" s="253"/>
      <c r="OV97" s="253"/>
      <c r="OW97" s="253"/>
      <c r="OX97" s="253"/>
      <c r="OY97" s="253"/>
      <c r="OZ97" s="253"/>
      <c r="PA97" s="253"/>
      <c r="PB97" s="253"/>
      <c r="PC97" s="253"/>
      <c r="PD97" s="253"/>
      <c r="PE97" s="253"/>
      <c r="PF97" s="253"/>
      <c r="PG97" s="253"/>
      <c r="PH97" s="253"/>
      <c r="PI97" s="253"/>
      <c r="PJ97" s="253"/>
      <c r="PK97" s="253"/>
      <c r="PL97" s="253"/>
      <c r="PM97" s="253"/>
      <c r="PN97" s="253"/>
      <c r="PO97" s="253"/>
      <c r="PP97" s="253"/>
      <c r="PQ97" s="253"/>
      <c r="PR97" s="253"/>
      <c r="PS97" s="253"/>
      <c r="PT97" s="253"/>
      <c r="PU97" s="253"/>
      <c r="PV97" s="253"/>
      <c r="PW97" s="253"/>
      <c r="PX97" s="253"/>
      <c r="PY97" s="253"/>
      <c r="PZ97" s="253"/>
      <c r="QA97" s="253"/>
      <c r="QB97" s="253"/>
      <c r="QC97" s="253"/>
      <c r="QD97" s="253"/>
      <c r="QE97" s="253"/>
      <c r="QF97" s="253"/>
      <c r="QG97" s="253"/>
      <c r="QH97" s="253"/>
      <c r="QI97" s="253"/>
      <c r="QJ97" s="253"/>
      <c r="QK97" s="253"/>
      <c r="QL97" s="253"/>
      <c r="QM97" s="253"/>
      <c r="QN97" s="253"/>
      <c r="QO97" s="253"/>
      <c r="QP97" s="253"/>
      <c r="QQ97" s="253"/>
      <c r="QR97" s="253"/>
      <c r="QS97" s="253"/>
      <c r="QT97" s="253"/>
      <c r="QU97" s="253"/>
      <c r="QV97" s="253"/>
      <c r="QW97" s="253"/>
      <c r="QX97" s="253"/>
      <c r="QY97" s="253"/>
      <c r="QZ97" s="253"/>
      <c r="RA97" s="253"/>
      <c r="RB97" s="253"/>
      <c r="RC97" s="253"/>
      <c r="RD97" s="253"/>
      <c r="RE97" s="253"/>
      <c r="RF97" s="253"/>
      <c r="RG97" s="253"/>
      <c r="RH97" s="253"/>
      <c r="RI97" s="253"/>
      <c r="RJ97" s="253"/>
      <c r="RK97" s="253"/>
      <c r="RL97" s="253"/>
      <c r="RM97" s="253"/>
      <c r="RN97" s="253"/>
      <c r="RO97" s="253"/>
      <c r="RP97" s="253"/>
      <c r="RQ97" s="253"/>
      <c r="RR97" s="253"/>
      <c r="RS97" s="253"/>
      <c r="RT97" s="253"/>
      <c r="RU97" s="253"/>
      <c r="RV97" s="253"/>
      <c r="RW97" s="253"/>
      <c r="RX97" s="253"/>
      <c r="RY97" s="253"/>
      <c r="RZ97" s="253"/>
      <c r="SA97" s="253"/>
      <c r="SB97" s="253"/>
      <c r="SC97" s="253"/>
      <c r="SD97" s="253"/>
      <c r="SE97" s="253"/>
      <c r="SF97" s="253"/>
      <c r="SG97" s="253"/>
      <c r="SH97" s="253"/>
      <c r="SI97" s="253"/>
      <c r="SJ97" s="253"/>
      <c r="SK97" s="253"/>
      <c r="SL97" s="253"/>
      <c r="SM97" s="253"/>
      <c r="SN97" s="253"/>
      <c r="SO97" s="253"/>
      <c r="SP97" s="253"/>
      <c r="SQ97" s="253"/>
      <c r="SR97" s="253"/>
      <c r="SS97" s="253"/>
      <c r="ST97" s="253"/>
      <c r="SU97" s="253"/>
      <c r="SV97" s="253"/>
      <c r="SW97" s="253"/>
      <c r="SX97" s="253"/>
      <c r="SY97" s="253"/>
      <c r="SZ97" s="253"/>
      <c r="TA97" s="253"/>
      <c r="TB97" s="253"/>
      <c r="TC97" s="253"/>
      <c r="TD97" s="253"/>
      <c r="TE97" s="253"/>
      <c r="TF97" s="253"/>
      <c r="TG97" s="253"/>
      <c r="TH97" s="253"/>
      <c r="TI97" s="253"/>
      <c r="TJ97" s="253"/>
      <c r="TK97" s="253"/>
      <c r="TL97" s="253"/>
      <c r="TM97" s="253"/>
      <c r="TN97" s="253"/>
      <c r="TO97" s="253"/>
      <c r="TP97" s="253"/>
      <c r="TQ97" s="253"/>
      <c r="TR97" s="253"/>
      <c r="TS97" s="253"/>
      <c r="TT97" s="253"/>
      <c r="TU97" s="253"/>
      <c r="TV97" s="253"/>
      <c r="TW97" s="253"/>
      <c r="TX97" s="253"/>
      <c r="TY97" s="253"/>
      <c r="TZ97" s="253"/>
      <c r="UA97" s="253"/>
      <c r="UB97" s="253"/>
      <c r="UC97" s="253"/>
      <c r="UD97" s="253"/>
      <c r="UE97" s="253"/>
      <c r="UF97" s="253"/>
      <c r="UG97" s="253"/>
      <c r="UH97" s="253"/>
      <c r="UI97" s="253"/>
      <c r="UJ97" s="253"/>
      <c r="UK97" s="253"/>
      <c r="UL97" s="253"/>
      <c r="UM97" s="253"/>
      <c r="UN97" s="253"/>
      <c r="UO97" s="253"/>
      <c r="UP97" s="253"/>
      <c r="UQ97" s="253"/>
      <c r="UR97" s="253"/>
      <c r="US97" s="253"/>
      <c r="UT97" s="253"/>
      <c r="UU97" s="253"/>
      <c r="UV97" s="253"/>
      <c r="UW97" s="253"/>
      <c r="UX97" s="253"/>
      <c r="UY97" s="253"/>
      <c r="UZ97" s="253"/>
      <c r="VA97" s="253"/>
      <c r="VB97" s="253"/>
      <c r="VC97" s="253"/>
      <c r="VD97" s="253"/>
      <c r="VE97" s="253"/>
      <c r="VF97" s="253"/>
      <c r="VG97" s="253"/>
      <c r="VH97" s="253"/>
      <c r="VI97" s="253"/>
      <c r="VJ97" s="253"/>
      <c r="VK97" s="253"/>
      <c r="VL97" s="253"/>
      <c r="VM97" s="253"/>
      <c r="VN97" s="253"/>
      <c r="VO97" s="253"/>
      <c r="VP97" s="253"/>
      <c r="VQ97" s="253"/>
      <c r="VR97" s="253"/>
      <c r="VS97" s="253"/>
      <c r="VT97" s="253"/>
      <c r="VU97" s="253"/>
      <c r="VV97" s="253"/>
      <c r="VW97" s="253"/>
      <c r="VX97" s="253"/>
      <c r="VY97" s="253"/>
      <c r="VZ97" s="253"/>
      <c r="WA97" s="253"/>
      <c r="WB97" s="253"/>
      <c r="WC97" s="253"/>
      <c r="WD97" s="253"/>
      <c r="WE97" s="253"/>
      <c r="WF97" s="253"/>
      <c r="WG97" s="253"/>
      <c r="WH97" s="253"/>
      <c r="WI97" s="253"/>
      <c r="WJ97" s="253"/>
      <c r="WK97" s="253"/>
      <c r="WL97" s="253"/>
      <c r="WM97" s="253"/>
      <c r="WN97" s="253"/>
      <c r="WO97" s="253"/>
      <c r="WP97" s="253"/>
      <c r="WQ97" s="253"/>
      <c r="WR97" s="253"/>
      <c r="WS97" s="253"/>
      <c r="WT97" s="253"/>
      <c r="WU97" s="253"/>
      <c r="WV97" s="253"/>
      <c r="WW97" s="253"/>
      <c r="WX97" s="253"/>
      <c r="WY97" s="253"/>
      <c r="WZ97" s="253"/>
      <c r="XA97" s="253"/>
      <c r="XB97" s="253"/>
      <c r="XC97" s="253"/>
      <c r="XD97" s="253"/>
      <c r="XE97" s="253"/>
      <c r="XF97" s="253"/>
      <c r="XG97" s="253"/>
      <c r="XH97" s="253"/>
      <c r="XI97" s="253"/>
      <c r="XJ97" s="253"/>
      <c r="XK97" s="253"/>
      <c r="XL97" s="253"/>
      <c r="XM97" s="253"/>
      <c r="XN97" s="253"/>
      <c r="XO97" s="253"/>
      <c r="XP97" s="253"/>
      <c r="XQ97" s="253"/>
      <c r="XR97" s="253"/>
      <c r="XS97" s="253"/>
      <c r="XT97" s="253"/>
      <c r="XU97" s="253"/>
      <c r="XV97" s="253"/>
      <c r="XW97" s="253"/>
      <c r="XX97" s="253"/>
      <c r="XY97" s="253"/>
      <c r="XZ97" s="253"/>
      <c r="YA97" s="253"/>
      <c r="YB97" s="253"/>
      <c r="YC97" s="253"/>
      <c r="YD97" s="253"/>
      <c r="YE97" s="253"/>
      <c r="YF97" s="253"/>
      <c r="YG97" s="253"/>
      <c r="YH97" s="253"/>
      <c r="YI97" s="253"/>
      <c r="YJ97" s="253"/>
      <c r="YK97" s="253"/>
      <c r="YL97" s="253"/>
      <c r="YM97" s="253"/>
      <c r="YN97" s="253"/>
      <c r="YO97" s="253"/>
      <c r="YP97" s="253"/>
      <c r="YQ97" s="253"/>
      <c r="YR97" s="253"/>
      <c r="YS97" s="253"/>
      <c r="YT97" s="253"/>
      <c r="YU97" s="253"/>
      <c r="YV97" s="253"/>
      <c r="YW97" s="253"/>
      <c r="YX97" s="253"/>
      <c r="YY97" s="253"/>
      <c r="YZ97" s="253"/>
      <c r="ZA97" s="253"/>
      <c r="ZB97" s="253"/>
      <c r="ZC97" s="253"/>
      <c r="ZD97" s="253"/>
      <c r="ZE97" s="253"/>
      <c r="ZF97" s="253"/>
      <c r="ZG97" s="253"/>
      <c r="ZH97" s="253"/>
      <c r="ZI97" s="253"/>
      <c r="ZJ97" s="253"/>
      <c r="ZK97" s="253"/>
      <c r="ZL97" s="253"/>
      <c r="ZM97" s="253"/>
      <c r="ZN97" s="253"/>
      <c r="ZO97" s="253"/>
      <c r="ZP97" s="253"/>
      <c r="ZQ97" s="253"/>
      <c r="ZR97" s="253"/>
      <c r="ZS97" s="253"/>
      <c r="ZT97" s="253"/>
      <c r="ZU97" s="253"/>
      <c r="ZV97" s="253"/>
      <c r="ZW97" s="253"/>
      <c r="ZX97" s="253"/>
      <c r="ZY97" s="253"/>
      <c r="ZZ97" s="253"/>
      <c r="AAA97" s="253"/>
      <c r="AAB97" s="253"/>
      <c r="AAC97" s="253"/>
      <c r="AAD97" s="253"/>
      <c r="AAE97" s="253"/>
      <c r="AAF97" s="253"/>
      <c r="AAG97" s="253"/>
      <c r="AAH97" s="253"/>
      <c r="AAI97" s="253"/>
      <c r="AAJ97" s="253"/>
      <c r="AAK97" s="253"/>
      <c r="AAL97" s="253"/>
      <c r="AAM97" s="253"/>
      <c r="AAN97" s="253"/>
      <c r="AAO97" s="253"/>
      <c r="AAP97" s="253"/>
      <c r="AAQ97" s="253"/>
      <c r="AAR97" s="253"/>
      <c r="AAS97" s="253"/>
      <c r="AAT97" s="253"/>
      <c r="AAU97" s="253"/>
      <c r="AAV97" s="253"/>
      <c r="AAW97" s="253"/>
      <c r="AAX97" s="253"/>
      <c r="AAY97" s="253"/>
      <c r="AAZ97" s="253"/>
      <c r="ABA97" s="253"/>
      <c r="ABB97" s="253"/>
      <c r="ABC97" s="253"/>
      <c r="ABD97" s="253"/>
      <c r="ABE97" s="253"/>
      <c r="ABF97" s="253"/>
      <c r="ABG97" s="253"/>
      <c r="ABH97" s="253"/>
      <c r="ABI97" s="253"/>
      <c r="ABJ97" s="253"/>
      <c r="ABK97" s="253"/>
      <c r="ABL97" s="253"/>
      <c r="ABM97" s="253"/>
      <c r="ABN97" s="253"/>
      <c r="ABO97" s="253"/>
      <c r="ABP97" s="253"/>
      <c r="ABQ97" s="253"/>
      <c r="ABR97" s="253"/>
      <c r="ABS97" s="253"/>
      <c r="ABT97" s="253"/>
      <c r="ABU97" s="253"/>
      <c r="ABV97" s="253"/>
      <c r="ABW97" s="253"/>
      <c r="ABX97" s="253"/>
      <c r="ABY97" s="253"/>
      <c r="ABZ97" s="253"/>
      <c r="ACA97" s="253"/>
      <c r="ACB97" s="253"/>
      <c r="ACC97" s="253"/>
      <c r="ACD97" s="253"/>
      <c r="ACE97" s="253"/>
      <c r="ACF97" s="253"/>
      <c r="ACG97" s="253"/>
      <c r="ACH97" s="253"/>
      <c r="ACI97" s="253"/>
      <c r="ACJ97" s="253"/>
      <c r="ACK97" s="253"/>
      <c r="ACL97" s="253"/>
      <c r="ACM97" s="253"/>
      <c r="ACN97" s="253"/>
      <c r="ACO97" s="253"/>
      <c r="ACP97" s="253"/>
      <c r="ACQ97" s="253"/>
      <c r="ACR97" s="253"/>
      <c r="ACS97" s="253"/>
      <c r="ACT97" s="253"/>
      <c r="ACU97" s="253"/>
      <c r="ACV97" s="253"/>
      <c r="ACW97" s="253"/>
      <c r="ACX97" s="253"/>
      <c r="ACY97" s="253"/>
      <c r="ACZ97" s="253"/>
      <c r="ADA97" s="253"/>
      <c r="ADB97" s="253"/>
      <c r="ADC97" s="253"/>
      <c r="ADD97" s="253"/>
      <c r="ADE97" s="253"/>
      <c r="ADF97" s="253"/>
      <c r="ADG97" s="253"/>
      <c r="ADH97" s="253"/>
      <c r="ADI97" s="253"/>
      <c r="ADJ97" s="253"/>
      <c r="ADK97" s="253"/>
      <c r="ADL97" s="253"/>
      <c r="ADM97" s="253"/>
      <c r="ADN97" s="253"/>
      <c r="ADO97" s="253"/>
      <c r="ADP97" s="253"/>
      <c r="ADQ97" s="253"/>
      <c r="ADR97" s="253"/>
      <c r="ADS97" s="253"/>
      <c r="ADT97" s="253"/>
      <c r="ADU97" s="253"/>
      <c r="ADV97" s="253"/>
      <c r="ADW97" s="253"/>
      <c r="ADX97" s="253"/>
      <c r="ADY97" s="253"/>
      <c r="ADZ97" s="253"/>
      <c r="AEA97" s="253"/>
      <c r="AEB97" s="253"/>
      <c r="AEC97" s="253"/>
      <c r="AED97" s="253"/>
      <c r="AEE97" s="253"/>
      <c r="AEF97" s="253"/>
      <c r="AEG97" s="253"/>
      <c r="AEH97" s="253"/>
      <c r="AEI97" s="253"/>
      <c r="AEJ97" s="253"/>
      <c r="AEK97" s="253"/>
      <c r="AEL97" s="253"/>
      <c r="AEM97" s="253"/>
      <c r="AEN97" s="253"/>
      <c r="AEO97" s="253"/>
      <c r="AEP97" s="253"/>
      <c r="AEQ97" s="253"/>
      <c r="AER97" s="253"/>
      <c r="AES97" s="253"/>
      <c r="AET97" s="253"/>
      <c r="AEU97" s="253"/>
      <c r="AEV97" s="253"/>
      <c r="AEW97" s="253"/>
      <c r="AEX97" s="253"/>
      <c r="AEY97" s="253"/>
      <c r="AEZ97" s="253"/>
      <c r="AFA97" s="253"/>
      <c r="AFB97" s="253"/>
      <c r="AFC97" s="253"/>
      <c r="AFD97" s="253"/>
      <c r="AFE97" s="253"/>
      <c r="AFF97" s="253"/>
      <c r="AFG97" s="253"/>
      <c r="AFH97" s="253"/>
      <c r="AFI97" s="253"/>
      <c r="AFJ97" s="253"/>
      <c r="AFK97" s="253"/>
      <c r="AFL97" s="253"/>
      <c r="AFM97" s="253"/>
      <c r="AFN97" s="253"/>
      <c r="AFO97" s="253"/>
      <c r="AFP97" s="253"/>
      <c r="AFQ97" s="253"/>
      <c r="AFR97" s="253"/>
      <c r="AFS97" s="253"/>
      <c r="AFT97" s="253"/>
      <c r="AFU97" s="253"/>
      <c r="AFV97" s="253"/>
      <c r="AFW97" s="253"/>
      <c r="AFX97" s="253"/>
      <c r="AFY97" s="253"/>
      <c r="AFZ97" s="253"/>
      <c r="AGA97" s="253"/>
      <c r="AGB97" s="253"/>
      <c r="AGC97" s="253"/>
      <c r="AGD97" s="253"/>
      <c r="AGE97" s="253"/>
      <c r="AGF97" s="253"/>
      <c r="AGG97" s="253"/>
      <c r="AGH97" s="253"/>
      <c r="AGI97" s="253"/>
      <c r="AGJ97" s="253"/>
      <c r="AGK97" s="253"/>
      <c r="AGL97" s="253"/>
      <c r="AGM97" s="253"/>
      <c r="AGN97" s="253"/>
      <c r="AGO97" s="253"/>
      <c r="AGP97" s="253"/>
      <c r="AGQ97" s="253"/>
      <c r="AGR97" s="253"/>
      <c r="AGS97" s="253"/>
      <c r="AGT97" s="253"/>
      <c r="AGU97" s="253"/>
      <c r="AGV97" s="253"/>
      <c r="AGW97" s="253"/>
      <c r="AGX97" s="253"/>
      <c r="AGY97" s="253"/>
      <c r="AGZ97" s="253"/>
      <c r="AHA97" s="253"/>
      <c r="AHB97" s="253"/>
      <c r="AHC97" s="253"/>
      <c r="AHD97" s="253"/>
      <c r="AHE97" s="253"/>
      <c r="AHF97" s="253"/>
      <c r="AHG97" s="253"/>
      <c r="AHH97" s="253"/>
      <c r="AHI97" s="253"/>
      <c r="AHJ97" s="253"/>
      <c r="AHK97" s="253"/>
      <c r="AHL97" s="253"/>
      <c r="AHM97" s="253"/>
      <c r="AHN97" s="253"/>
      <c r="AHO97" s="253"/>
      <c r="AHP97" s="253"/>
      <c r="AHQ97" s="253"/>
      <c r="AHR97" s="253"/>
      <c r="AHS97" s="253"/>
      <c r="AHT97" s="253"/>
      <c r="AHU97" s="253"/>
      <c r="AHV97" s="253"/>
      <c r="AHW97" s="253"/>
      <c r="AHX97" s="253"/>
      <c r="AHY97" s="253"/>
      <c r="AHZ97" s="253"/>
      <c r="AIA97" s="253"/>
      <c r="AIB97" s="253"/>
      <c r="AIC97" s="253"/>
      <c r="AID97" s="253"/>
      <c r="AIE97" s="253"/>
      <c r="AIF97" s="253"/>
      <c r="AIG97" s="253"/>
      <c r="AIH97" s="253"/>
      <c r="AII97" s="253"/>
      <c r="AIJ97" s="253"/>
      <c r="AIK97" s="253"/>
      <c r="AIL97" s="253"/>
      <c r="AIM97" s="253"/>
      <c r="AIN97" s="253"/>
      <c r="AIO97" s="253"/>
      <c r="AIP97" s="253"/>
      <c r="AIQ97" s="253"/>
      <c r="AIR97" s="253"/>
      <c r="AIS97" s="253"/>
      <c r="AIT97" s="253"/>
      <c r="AIU97" s="253"/>
      <c r="AIV97" s="253"/>
      <c r="AIW97" s="253"/>
      <c r="AIX97" s="253"/>
      <c r="AIY97" s="253"/>
      <c r="AIZ97" s="253"/>
      <c r="AJA97" s="253"/>
      <c r="AJB97" s="253"/>
      <c r="AJC97" s="253"/>
      <c r="AJD97" s="253"/>
      <c r="AJE97" s="253"/>
      <c r="AJF97" s="253"/>
      <c r="AJG97" s="253"/>
      <c r="AJH97" s="253"/>
      <c r="AJI97" s="253"/>
      <c r="AJJ97" s="253"/>
      <c r="AJK97" s="253"/>
      <c r="AJL97" s="253"/>
      <c r="AJM97" s="253"/>
      <c r="AJN97" s="253"/>
      <c r="AJO97" s="253"/>
      <c r="AJP97" s="253"/>
      <c r="AJQ97" s="253"/>
      <c r="AJR97" s="253"/>
      <c r="AJS97" s="253"/>
      <c r="AJT97" s="253"/>
      <c r="AJU97" s="253"/>
      <c r="AJV97" s="253"/>
      <c r="AJW97" s="253"/>
      <c r="AJX97" s="253"/>
      <c r="AJY97" s="253"/>
      <c r="AJZ97" s="253"/>
      <c r="AKA97" s="253"/>
      <c r="AKB97" s="253"/>
      <c r="AKC97" s="253"/>
      <c r="AKD97" s="253"/>
      <c r="AKE97" s="253"/>
      <c r="AKF97" s="253"/>
      <c r="AKG97" s="253"/>
      <c r="AKH97" s="253"/>
      <c r="AKI97" s="253"/>
      <c r="AKJ97" s="253"/>
      <c r="AKK97" s="253"/>
      <c r="AKL97" s="253"/>
      <c r="AKM97" s="253"/>
      <c r="AKN97" s="253"/>
      <c r="AKO97" s="253"/>
      <c r="AKP97" s="253"/>
      <c r="AKQ97" s="253"/>
      <c r="AKR97" s="253"/>
      <c r="AKS97" s="253"/>
      <c r="AKT97" s="253"/>
      <c r="AKU97" s="253"/>
      <c r="AKV97" s="253"/>
      <c r="AKW97" s="253"/>
      <c r="AKX97" s="253"/>
      <c r="AKY97" s="253"/>
      <c r="AKZ97" s="253"/>
      <c r="ALA97" s="253"/>
      <c r="ALB97" s="253"/>
      <c r="ALC97" s="253"/>
      <c r="ALD97" s="253"/>
      <c r="ALE97" s="253"/>
      <c r="ALF97" s="253"/>
      <c r="ALG97" s="253"/>
      <c r="ALH97" s="253"/>
      <c r="ALI97" s="253"/>
      <c r="ALJ97" s="253"/>
      <c r="ALK97" s="253"/>
      <c r="ALL97" s="253"/>
      <c r="ALM97" s="253"/>
      <c r="ALN97" s="253"/>
      <c r="ALO97" s="253"/>
      <c r="ALP97" s="253"/>
      <c r="ALQ97" s="253"/>
      <c r="ALR97" s="253"/>
      <c r="ALS97" s="253"/>
      <c r="ALT97" s="253"/>
      <c r="ALU97" s="253"/>
      <c r="ALV97" s="253"/>
      <c r="ALW97" s="253"/>
      <c r="ALX97" s="253"/>
      <c r="ALY97" s="253"/>
      <c r="ALZ97" s="253"/>
      <c r="AMA97" s="253"/>
      <c r="AMB97" s="253"/>
      <c r="AMC97" s="253"/>
      <c r="AMD97" s="253"/>
      <c r="AME97" s="253"/>
      <c r="AMF97" s="253"/>
      <c r="AMG97" s="253"/>
      <c r="AMH97" s="253"/>
      <c r="AMI97" s="253"/>
      <c r="AMJ97" s="253"/>
    </row>
    <row r="98" spans="1:1024" s="252" customFormat="1" ht="11.25">
      <c r="A98" s="257"/>
      <c r="B98" s="290"/>
      <c r="C98" s="290"/>
      <c r="D98" s="291"/>
      <c r="F98" s="253"/>
      <c r="G98" s="253"/>
      <c r="H98" s="253"/>
      <c r="I98" s="253"/>
      <c r="J98" s="253"/>
      <c r="K98" s="253"/>
      <c r="L98" s="253"/>
      <c r="M98" s="253"/>
      <c r="N98" s="253"/>
      <c r="O98" s="253"/>
      <c r="P98" s="253"/>
      <c r="Q98" s="253"/>
      <c r="R98" s="253"/>
      <c r="S98" s="253"/>
      <c r="T98" s="253"/>
      <c r="U98" s="253"/>
      <c r="V98" s="253"/>
      <c r="W98" s="253"/>
      <c r="X98" s="253"/>
      <c r="Y98" s="253"/>
      <c r="Z98" s="253"/>
      <c r="AA98" s="253"/>
      <c r="AB98" s="253"/>
      <c r="AC98" s="253"/>
      <c r="AD98" s="253"/>
      <c r="AE98" s="253"/>
      <c r="AF98" s="253"/>
      <c r="AG98" s="253"/>
      <c r="AH98" s="253"/>
      <c r="AI98" s="253"/>
      <c r="AJ98" s="253"/>
      <c r="AK98" s="253"/>
      <c r="AL98" s="253"/>
      <c r="AM98" s="253"/>
      <c r="AN98" s="253"/>
      <c r="AO98" s="253"/>
      <c r="AP98" s="253"/>
      <c r="AQ98" s="253"/>
      <c r="AR98" s="253"/>
      <c r="AS98" s="253"/>
      <c r="AT98" s="253"/>
      <c r="AU98" s="253"/>
      <c r="AV98" s="253"/>
      <c r="AW98" s="253"/>
      <c r="AX98" s="253"/>
      <c r="AY98" s="253"/>
      <c r="AZ98" s="253"/>
      <c r="BA98" s="253"/>
      <c r="BB98" s="253"/>
      <c r="BC98" s="253"/>
      <c r="BD98" s="253"/>
      <c r="BE98" s="253"/>
      <c r="BF98" s="253"/>
      <c r="BG98" s="253"/>
      <c r="BH98" s="253"/>
      <c r="BI98" s="253"/>
      <c r="BJ98" s="253"/>
      <c r="BK98" s="253"/>
      <c r="BL98" s="253"/>
      <c r="BM98" s="253"/>
      <c r="BN98" s="253"/>
      <c r="BO98" s="253"/>
      <c r="BP98" s="253"/>
      <c r="BQ98" s="253"/>
      <c r="BR98" s="253"/>
      <c r="BS98" s="253"/>
      <c r="BT98" s="253"/>
      <c r="BU98" s="253"/>
      <c r="BV98" s="253"/>
      <c r="BW98" s="253"/>
      <c r="BX98" s="253"/>
      <c r="BY98" s="253"/>
      <c r="BZ98" s="253"/>
      <c r="CA98" s="253"/>
      <c r="CB98" s="253"/>
      <c r="CC98" s="253"/>
      <c r="CD98" s="253"/>
      <c r="CE98" s="253"/>
      <c r="CF98" s="253"/>
      <c r="CG98" s="253"/>
      <c r="CH98" s="253"/>
      <c r="CI98" s="253"/>
      <c r="CJ98" s="253"/>
      <c r="CK98" s="253"/>
      <c r="CL98" s="253"/>
      <c r="CM98" s="253"/>
      <c r="CN98" s="253"/>
      <c r="CO98" s="253"/>
      <c r="CP98" s="253"/>
      <c r="CQ98" s="253"/>
      <c r="CR98" s="253"/>
      <c r="CS98" s="253"/>
      <c r="CT98" s="253"/>
      <c r="CU98" s="253"/>
      <c r="CV98" s="253"/>
      <c r="CW98" s="253"/>
      <c r="CX98" s="253"/>
      <c r="CY98" s="253"/>
      <c r="CZ98" s="253"/>
      <c r="DA98" s="253"/>
      <c r="DB98" s="253"/>
      <c r="DC98" s="253"/>
      <c r="DD98" s="253"/>
      <c r="DE98" s="253"/>
      <c r="DF98" s="253"/>
      <c r="DG98" s="253"/>
      <c r="DH98" s="253"/>
      <c r="DI98" s="253"/>
      <c r="DJ98" s="253"/>
      <c r="DK98" s="253"/>
      <c r="DL98" s="253"/>
      <c r="DM98" s="253"/>
      <c r="DN98" s="253"/>
      <c r="DO98" s="253"/>
      <c r="DP98" s="253"/>
      <c r="DQ98" s="253"/>
      <c r="DR98" s="253"/>
      <c r="DS98" s="253"/>
      <c r="DT98" s="253"/>
      <c r="DU98" s="253"/>
      <c r="DV98" s="253"/>
      <c r="DW98" s="253"/>
      <c r="DX98" s="253"/>
      <c r="DY98" s="253"/>
      <c r="DZ98" s="253"/>
      <c r="EA98" s="253"/>
      <c r="EB98" s="253"/>
      <c r="EC98" s="253"/>
      <c r="ED98" s="253"/>
      <c r="EE98" s="253"/>
      <c r="EF98" s="253"/>
      <c r="EG98" s="253"/>
      <c r="EH98" s="253"/>
      <c r="EI98" s="253"/>
      <c r="EJ98" s="253"/>
      <c r="EK98" s="253"/>
      <c r="EL98" s="253"/>
      <c r="EM98" s="253"/>
      <c r="EN98" s="253"/>
      <c r="EO98" s="253"/>
      <c r="EP98" s="253"/>
      <c r="EQ98" s="253"/>
      <c r="ER98" s="253"/>
      <c r="ES98" s="253"/>
      <c r="ET98" s="253"/>
      <c r="EU98" s="253"/>
      <c r="EV98" s="253"/>
      <c r="EW98" s="253"/>
      <c r="EX98" s="253"/>
      <c r="EY98" s="253"/>
      <c r="EZ98" s="253"/>
      <c r="FA98" s="253"/>
      <c r="FB98" s="253"/>
      <c r="FC98" s="253"/>
      <c r="FD98" s="253"/>
      <c r="FE98" s="253"/>
      <c r="FF98" s="253"/>
      <c r="FG98" s="253"/>
      <c r="FH98" s="253"/>
      <c r="FI98" s="253"/>
      <c r="FJ98" s="253"/>
      <c r="FK98" s="253"/>
      <c r="FL98" s="253"/>
      <c r="FM98" s="253"/>
      <c r="FN98" s="253"/>
      <c r="FO98" s="253"/>
      <c r="FP98" s="253"/>
      <c r="FQ98" s="253"/>
      <c r="FR98" s="253"/>
      <c r="FS98" s="253"/>
      <c r="FT98" s="253"/>
      <c r="FU98" s="253"/>
      <c r="FV98" s="253"/>
      <c r="FW98" s="253"/>
      <c r="FX98" s="253"/>
      <c r="FY98" s="253"/>
      <c r="FZ98" s="253"/>
      <c r="GA98" s="253"/>
      <c r="GB98" s="253"/>
      <c r="GC98" s="253"/>
      <c r="GD98" s="253"/>
      <c r="GE98" s="253"/>
      <c r="GF98" s="253"/>
      <c r="GG98" s="253"/>
      <c r="GH98" s="253"/>
      <c r="GI98" s="253"/>
      <c r="GJ98" s="253"/>
      <c r="GK98" s="253"/>
      <c r="GL98" s="253"/>
      <c r="GM98" s="253"/>
      <c r="GN98" s="253"/>
      <c r="GO98" s="253"/>
      <c r="GP98" s="253"/>
      <c r="GQ98" s="253"/>
      <c r="GR98" s="253"/>
      <c r="GS98" s="253"/>
      <c r="GT98" s="253"/>
      <c r="GU98" s="253"/>
      <c r="GV98" s="253"/>
      <c r="GW98" s="253"/>
      <c r="GX98" s="253"/>
      <c r="GY98" s="253"/>
      <c r="GZ98" s="253"/>
      <c r="HA98" s="253"/>
      <c r="HB98" s="253"/>
      <c r="HC98" s="253"/>
      <c r="HD98" s="253"/>
      <c r="HE98" s="253"/>
      <c r="HF98" s="253"/>
      <c r="HG98" s="253"/>
      <c r="HH98" s="253"/>
      <c r="HI98" s="253"/>
      <c r="HJ98" s="253"/>
      <c r="HK98" s="253"/>
      <c r="HL98" s="253"/>
      <c r="HM98" s="253"/>
      <c r="HN98" s="253"/>
      <c r="HO98" s="253"/>
      <c r="HP98" s="253"/>
      <c r="HQ98" s="253"/>
      <c r="HR98" s="253"/>
      <c r="HS98" s="253"/>
      <c r="HT98" s="253"/>
      <c r="HU98" s="253"/>
      <c r="HV98" s="253"/>
      <c r="HW98" s="253"/>
      <c r="HX98" s="253"/>
      <c r="HY98" s="253"/>
      <c r="HZ98" s="253"/>
      <c r="IA98" s="253"/>
      <c r="IB98" s="253"/>
      <c r="IC98" s="253"/>
      <c r="ID98" s="253"/>
      <c r="IE98" s="253"/>
      <c r="IF98" s="253"/>
      <c r="IG98" s="253"/>
      <c r="IH98" s="253"/>
      <c r="II98" s="253"/>
      <c r="IJ98" s="253"/>
      <c r="IK98" s="253"/>
      <c r="IL98" s="253"/>
      <c r="IM98" s="253"/>
      <c r="IN98" s="253"/>
      <c r="IO98" s="253"/>
      <c r="IP98" s="253"/>
      <c r="IQ98" s="253"/>
      <c r="IR98" s="253"/>
      <c r="IS98" s="253"/>
      <c r="IT98" s="253"/>
      <c r="IU98" s="253"/>
      <c r="IV98" s="253"/>
      <c r="IW98" s="253"/>
      <c r="IX98" s="253"/>
      <c r="IY98" s="253"/>
      <c r="IZ98" s="253"/>
      <c r="JA98" s="253"/>
      <c r="JB98" s="253"/>
      <c r="JC98" s="253"/>
      <c r="JD98" s="253"/>
      <c r="JE98" s="253"/>
      <c r="JF98" s="253"/>
      <c r="JG98" s="253"/>
      <c r="JH98" s="253"/>
      <c r="JI98" s="253"/>
      <c r="JJ98" s="253"/>
      <c r="JK98" s="253"/>
      <c r="JL98" s="253"/>
      <c r="JM98" s="253"/>
      <c r="JN98" s="253"/>
      <c r="JO98" s="253"/>
      <c r="JP98" s="253"/>
      <c r="JQ98" s="253"/>
      <c r="JR98" s="253"/>
      <c r="JS98" s="253"/>
      <c r="JT98" s="253"/>
      <c r="JU98" s="253"/>
      <c r="JV98" s="253"/>
      <c r="JW98" s="253"/>
      <c r="JX98" s="253"/>
      <c r="JY98" s="253"/>
      <c r="JZ98" s="253"/>
      <c r="KA98" s="253"/>
      <c r="KB98" s="253"/>
      <c r="KC98" s="253"/>
      <c r="KD98" s="253"/>
      <c r="KE98" s="253"/>
      <c r="KF98" s="253"/>
      <c r="KG98" s="253"/>
      <c r="KH98" s="253"/>
      <c r="KI98" s="253"/>
      <c r="KJ98" s="253"/>
      <c r="KK98" s="253"/>
      <c r="KL98" s="253"/>
      <c r="KM98" s="253"/>
      <c r="KN98" s="253"/>
      <c r="KO98" s="253"/>
      <c r="KP98" s="253"/>
      <c r="KQ98" s="253"/>
      <c r="KR98" s="253"/>
      <c r="KS98" s="253"/>
      <c r="KT98" s="253"/>
      <c r="KU98" s="253"/>
      <c r="KV98" s="253"/>
      <c r="KW98" s="253"/>
      <c r="KX98" s="253"/>
      <c r="KY98" s="253"/>
      <c r="KZ98" s="253"/>
      <c r="LA98" s="253"/>
      <c r="LB98" s="253"/>
      <c r="LC98" s="253"/>
      <c r="LD98" s="253"/>
      <c r="LE98" s="253"/>
      <c r="LF98" s="253"/>
      <c r="LG98" s="253"/>
      <c r="LH98" s="253"/>
      <c r="LI98" s="253"/>
      <c r="LJ98" s="253"/>
      <c r="LK98" s="253"/>
      <c r="LL98" s="253"/>
      <c r="LM98" s="253"/>
      <c r="LN98" s="253"/>
      <c r="LO98" s="253"/>
      <c r="LP98" s="253"/>
      <c r="LQ98" s="253"/>
      <c r="LR98" s="253"/>
      <c r="LS98" s="253"/>
      <c r="LT98" s="253"/>
      <c r="LU98" s="253"/>
      <c r="LV98" s="253"/>
      <c r="LW98" s="253"/>
      <c r="LX98" s="253"/>
      <c r="LY98" s="253"/>
      <c r="LZ98" s="253"/>
      <c r="MA98" s="253"/>
      <c r="MB98" s="253"/>
      <c r="MC98" s="253"/>
      <c r="MD98" s="253"/>
      <c r="ME98" s="253"/>
      <c r="MF98" s="253"/>
      <c r="MG98" s="253"/>
      <c r="MH98" s="253"/>
      <c r="MI98" s="253"/>
      <c r="MJ98" s="253"/>
      <c r="MK98" s="253"/>
      <c r="ML98" s="253"/>
      <c r="MM98" s="253"/>
      <c r="MN98" s="253"/>
      <c r="MO98" s="253"/>
      <c r="MP98" s="253"/>
      <c r="MQ98" s="253"/>
      <c r="MR98" s="253"/>
      <c r="MS98" s="253"/>
      <c r="MT98" s="253"/>
      <c r="MU98" s="253"/>
      <c r="MV98" s="253"/>
      <c r="MW98" s="253"/>
      <c r="MX98" s="253"/>
      <c r="MY98" s="253"/>
      <c r="MZ98" s="253"/>
      <c r="NA98" s="253"/>
      <c r="NB98" s="253"/>
      <c r="NC98" s="253"/>
      <c r="ND98" s="253"/>
      <c r="NE98" s="253"/>
      <c r="NF98" s="253"/>
      <c r="NG98" s="253"/>
      <c r="NH98" s="253"/>
      <c r="NI98" s="253"/>
      <c r="NJ98" s="253"/>
      <c r="NK98" s="253"/>
      <c r="NL98" s="253"/>
      <c r="NM98" s="253"/>
      <c r="NN98" s="253"/>
      <c r="NO98" s="253"/>
      <c r="NP98" s="253"/>
      <c r="NQ98" s="253"/>
      <c r="NR98" s="253"/>
      <c r="NS98" s="253"/>
      <c r="NT98" s="253"/>
      <c r="NU98" s="253"/>
      <c r="NV98" s="253"/>
      <c r="NW98" s="253"/>
      <c r="NX98" s="253"/>
      <c r="NY98" s="253"/>
      <c r="NZ98" s="253"/>
      <c r="OA98" s="253"/>
      <c r="OB98" s="253"/>
      <c r="OC98" s="253"/>
      <c r="OD98" s="253"/>
      <c r="OE98" s="253"/>
      <c r="OF98" s="253"/>
      <c r="OG98" s="253"/>
      <c r="OH98" s="253"/>
      <c r="OI98" s="253"/>
      <c r="OJ98" s="253"/>
      <c r="OK98" s="253"/>
      <c r="OL98" s="253"/>
      <c r="OM98" s="253"/>
      <c r="ON98" s="253"/>
      <c r="OO98" s="253"/>
      <c r="OP98" s="253"/>
      <c r="OQ98" s="253"/>
      <c r="OR98" s="253"/>
      <c r="OS98" s="253"/>
      <c r="OT98" s="253"/>
      <c r="OU98" s="253"/>
      <c r="OV98" s="253"/>
      <c r="OW98" s="253"/>
      <c r="OX98" s="253"/>
      <c r="OY98" s="253"/>
      <c r="OZ98" s="253"/>
      <c r="PA98" s="253"/>
      <c r="PB98" s="253"/>
      <c r="PC98" s="253"/>
      <c r="PD98" s="253"/>
      <c r="PE98" s="253"/>
      <c r="PF98" s="253"/>
      <c r="PG98" s="253"/>
      <c r="PH98" s="253"/>
      <c r="PI98" s="253"/>
      <c r="PJ98" s="253"/>
      <c r="PK98" s="253"/>
      <c r="PL98" s="253"/>
      <c r="PM98" s="253"/>
      <c r="PN98" s="253"/>
      <c r="PO98" s="253"/>
      <c r="PP98" s="253"/>
      <c r="PQ98" s="253"/>
      <c r="PR98" s="253"/>
      <c r="PS98" s="253"/>
      <c r="PT98" s="253"/>
      <c r="PU98" s="253"/>
      <c r="PV98" s="253"/>
      <c r="PW98" s="253"/>
      <c r="PX98" s="253"/>
      <c r="PY98" s="253"/>
      <c r="PZ98" s="253"/>
      <c r="QA98" s="253"/>
      <c r="QB98" s="253"/>
      <c r="QC98" s="253"/>
      <c r="QD98" s="253"/>
      <c r="QE98" s="253"/>
      <c r="QF98" s="253"/>
      <c r="QG98" s="253"/>
      <c r="QH98" s="253"/>
      <c r="QI98" s="253"/>
      <c r="QJ98" s="253"/>
      <c r="QK98" s="253"/>
      <c r="QL98" s="253"/>
      <c r="QM98" s="253"/>
      <c r="QN98" s="253"/>
      <c r="QO98" s="253"/>
      <c r="QP98" s="253"/>
      <c r="QQ98" s="253"/>
      <c r="QR98" s="253"/>
      <c r="QS98" s="253"/>
      <c r="QT98" s="253"/>
      <c r="QU98" s="253"/>
      <c r="QV98" s="253"/>
      <c r="QW98" s="253"/>
      <c r="QX98" s="253"/>
      <c r="QY98" s="253"/>
      <c r="QZ98" s="253"/>
      <c r="RA98" s="253"/>
      <c r="RB98" s="253"/>
      <c r="RC98" s="253"/>
      <c r="RD98" s="253"/>
      <c r="RE98" s="253"/>
      <c r="RF98" s="253"/>
      <c r="RG98" s="253"/>
      <c r="RH98" s="253"/>
      <c r="RI98" s="253"/>
      <c r="RJ98" s="253"/>
      <c r="RK98" s="253"/>
      <c r="RL98" s="253"/>
      <c r="RM98" s="253"/>
      <c r="RN98" s="253"/>
      <c r="RO98" s="253"/>
      <c r="RP98" s="253"/>
      <c r="RQ98" s="253"/>
      <c r="RR98" s="253"/>
      <c r="RS98" s="253"/>
      <c r="RT98" s="253"/>
      <c r="RU98" s="253"/>
      <c r="RV98" s="253"/>
      <c r="RW98" s="253"/>
      <c r="RX98" s="253"/>
      <c r="RY98" s="253"/>
      <c r="RZ98" s="253"/>
      <c r="SA98" s="253"/>
      <c r="SB98" s="253"/>
      <c r="SC98" s="253"/>
      <c r="SD98" s="253"/>
      <c r="SE98" s="253"/>
      <c r="SF98" s="253"/>
      <c r="SG98" s="253"/>
      <c r="SH98" s="253"/>
      <c r="SI98" s="253"/>
      <c r="SJ98" s="253"/>
      <c r="SK98" s="253"/>
      <c r="SL98" s="253"/>
      <c r="SM98" s="253"/>
      <c r="SN98" s="253"/>
      <c r="SO98" s="253"/>
      <c r="SP98" s="253"/>
      <c r="SQ98" s="253"/>
      <c r="SR98" s="253"/>
      <c r="SS98" s="253"/>
      <c r="ST98" s="253"/>
      <c r="SU98" s="253"/>
      <c r="SV98" s="253"/>
      <c r="SW98" s="253"/>
      <c r="SX98" s="253"/>
      <c r="SY98" s="253"/>
      <c r="SZ98" s="253"/>
      <c r="TA98" s="253"/>
      <c r="TB98" s="253"/>
      <c r="TC98" s="253"/>
      <c r="TD98" s="253"/>
      <c r="TE98" s="253"/>
      <c r="TF98" s="253"/>
      <c r="TG98" s="253"/>
      <c r="TH98" s="253"/>
      <c r="TI98" s="253"/>
      <c r="TJ98" s="253"/>
      <c r="TK98" s="253"/>
      <c r="TL98" s="253"/>
      <c r="TM98" s="253"/>
      <c r="TN98" s="253"/>
      <c r="TO98" s="253"/>
      <c r="TP98" s="253"/>
      <c r="TQ98" s="253"/>
      <c r="TR98" s="253"/>
      <c r="TS98" s="253"/>
      <c r="TT98" s="253"/>
      <c r="TU98" s="253"/>
      <c r="TV98" s="253"/>
      <c r="TW98" s="253"/>
      <c r="TX98" s="253"/>
      <c r="TY98" s="253"/>
      <c r="TZ98" s="253"/>
      <c r="UA98" s="253"/>
      <c r="UB98" s="253"/>
      <c r="UC98" s="253"/>
      <c r="UD98" s="253"/>
      <c r="UE98" s="253"/>
      <c r="UF98" s="253"/>
      <c r="UG98" s="253"/>
      <c r="UH98" s="253"/>
      <c r="UI98" s="253"/>
      <c r="UJ98" s="253"/>
      <c r="UK98" s="253"/>
      <c r="UL98" s="253"/>
      <c r="UM98" s="253"/>
      <c r="UN98" s="253"/>
      <c r="UO98" s="253"/>
      <c r="UP98" s="253"/>
      <c r="UQ98" s="253"/>
      <c r="UR98" s="253"/>
      <c r="US98" s="253"/>
      <c r="UT98" s="253"/>
      <c r="UU98" s="253"/>
      <c r="UV98" s="253"/>
      <c r="UW98" s="253"/>
      <c r="UX98" s="253"/>
      <c r="UY98" s="253"/>
      <c r="UZ98" s="253"/>
      <c r="VA98" s="253"/>
      <c r="VB98" s="253"/>
      <c r="VC98" s="253"/>
      <c r="VD98" s="253"/>
      <c r="VE98" s="253"/>
      <c r="VF98" s="253"/>
      <c r="VG98" s="253"/>
      <c r="VH98" s="253"/>
      <c r="VI98" s="253"/>
      <c r="VJ98" s="253"/>
      <c r="VK98" s="253"/>
      <c r="VL98" s="253"/>
      <c r="VM98" s="253"/>
      <c r="VN98" s="253"/>
      <c r="VO98" s="253"/>
      <c r="VP98" s="253"/>
      <c r="VQ98" s="253"/>
      <c r="VR98" s="253"/>
      <c r="VS98" s="253"/>
      <c r="VT98" s="253"/>
      <c r="VU98" s="253"/>
      <c r="VV98" s="253"/>
      <c r="VW98" s="253"/>
      <c r="VX98" s="253"/>
      <c r="VY98" s="253"/>
      <c r="VZ98" s="253"/>
      <c r="WA98" s="253"/>
      <c r="WB98" s="253"/>
      <c r="WC98" s="253"/>
      <c r="WD98" s="253"/>
      <c r="WE98" s="253"/>
      <c r="WF98" s="253"/>
      <c r="WG98" s="253"/>
      <c r="WH98" s="253"/>
      <c r="WI98" s="253"/>
      <c r="WJ98" s="253"/>
      <c r="WK98" s="253"/>
      <c r="WL98" s="253"/>
      <c r="WM98" s="253"/>
      <c r="WN98" s="253"/>
      <c r="WO98" s="253"/>
      <c r="WP98" s="253"/>
      <c r="WQ98" s="253"/>
      <c r="WR98" s="253"/>
      <c r="WS98" s="253"/>
      <c r="WT98" s="253"/>
      <c r="WU98" s="253"/>
      <c r="WV98" s="253"/>
      <c r="WW98" s="253"/>
      <c r="WX98" s="253"/>
      <c r="WY98" s="253"/>
      <c r="WZ98" s="253"/>
      <c r="XA98" s="253"/>
      <c r="XB98" s="253"/>
      <c r="XC98" s="253"/>
      <c r="XD98" s="253"/>
      <c r="XE98" s="253"/>
      <c r="XF98" s="253"/>
      <c r="XG98" s="253"/>
      <c r="XH98" s="253"/>
      <c r="XI98" s="253"/>
      <c r="XJ98" s="253"/>
      <c r="XK98" s="253"/>
      <c r="XL98" s="253"/>
      <c r="XM98" s="253"/>
      <c r="XN98" s="253"/>
      <c r="XO98" s="253"/>
      <c r="XP98" s="253"/>
      <c r="XQ98" s="253"/>
      <c r="XR98" s="253"/>
      <c r="XS98" s="253"/>
      <c r="XT98" s="253"/>
      <c r="XU98" s="253"/>
      <c r="XV98" s="253"/>
      <c r="XW98" s="253"/>
      <c r="XX98" s="253"/>
      <c r="XY98" s="253"/>
      <c r="XZ98" s="253"/>
      <c r="YA98" s="253"/>
      <c r="YB98" s="253"/>
      <c r="YC98" s="253"/>
      <c r="YD98" s="253"/>
      <c r="YE98" s="253"/>
      <c r="YF98" s="253"/>
      <c r="YG98" s="253"/>
      <c r="YH98" s="253"/>
      <c r="YI98" s="253"/>
      <c r="YJ98" s="253"/>
      <c r="YK98" s="253"/>
      <c r="YL98" s="253"/>
      <c r="YM98" s="253"/>
      <c r="YN98" s="253"/>
      <c r="YO98" s="253"/>
      <c r="YP98" s="253"/>
      <c r="YQ98" s="253"/>
      <c r="YR98" s="253"/>
      <c r="YS98" s="253"/>
      <c r="YT98" s="253"/>
      <c r="YU98" s="253"/>
      <c r="YV98" s="253"/>
      <c r="YW98" s="253"/>
      <c r="YX98" s="253"/>
      <c r="YY98" s="253"/>
      <c r="YZ98" s="253"/>
      <c r="ZA98" s="253"/>
      <c r="ZB98" s="253"/>
      <c r="ZC98" s="253"/>
      <c r="ZD98" s="253"/>
      <c r="ZE98" s="253"/>
      <c r="ZF98" s="253"/>
      <c r="ZG98" s="253"/>
      <c r="ZH98" s="253"/>
      <c r="ZI98" s="253"/>
      <c r="ZJ98" s="253"/>
      <c r="ZK98" s="253"/>
      <c r="ZL98" s="253"/>
      <c r="ZM98" s="253"/>
      <c r="ZN98" s="253"/>
      <c r="ZO98" s="253"/>
      <c r="ZP98" s="253"/>
      <c r="ZQ98" s="253"/>
      <c r="ZR98" s="253"/>
      <c r="ZS98" s="253"/>
      <c r="ZT98" s="253"/>
      <c r="ZU98" s="253"/>
      <c r="ZV98" s="253"/>
      <c r="ZW98" s="253"/>
      <c r="ZX98" s="253"/>
      <c r="ZY98" s="253"/>
      <c r="ZZ98" s="253"/>
      <c r="AAA98" s="253"/>
      <c r="AAB98" s="253"/>
      <c r="AAC98" s="253"/>
      <c r="AAD98" s="253"/>
      <c r="AAE98" s="253"/>
      <c r="AAF98" s="253"/>
      <c r="AAG98" s="253"/>
      <c r="AAH98" s="253"/>
      <c r="AAI98" s="253"/>
      <c r="AAJ98" s="253"/>
      <c r="AAK98" s="253"/>
      <c r="AAL98" s="253"/>
      <c r="AAM98" s="253"/>
      <c r="AAN98" s="253"/>
      <c r="AAO98" s="253"/>
      <c r="AAP98" s="253"/>
      <c r="AAQ98" s="253"/>
      <c r="AAR98" s="253"/>
      <c r="AAS98" s="253"/>
      <c r="AAT98" s="253"/>
      <c r="AAU98" s="253"/>
      <c r="AAV98" s="253"/>
      <c r="AAW98" s="253"/>
      <c r="AAX98" s="253"/>
      <c r="AAY98" s="253"/>
      <c r="AAZ98" s="253"/>
      <c r="ABA98" s="253"/>
      <c r="ABB98" s="253"/>
      <c r="ABC98" s="253"/>
      <c r="ABD98" s="253"/>
      <c r="ABE98" s="253"/>
      <c r="ABF98" s="253"/>
      <c r="ABG98" s="253"/>
      <c r="ABH98" s="253"/>
      <c r="ABI98" s="253"/>
      <c r="ABJ98" s="253"/>
      <c r="ABK98" s="253"/>
      <c r="ABL98" s="253"/>
      <c r="ABM98" s="253"/>
      <c r="ABN98" s="253"/>
      <c r="ABO98" s="253"/>
      <c r="ABP98" s="253"/>
      <c r="ABQ98" s="253"/>
      <c r="ABR98" s="253"/>
      <c r="ABS98" s="253"/>
      <c r="ABT98" s="253"/>
      <c r="ABU98" s="253"/>
      <c r="ABV98" s="253"/>
      <c r="ABW98" s="253"/>
      <c r="ABX98" s="253"/>
      <c r="ABY98" s="253"/>
      <c r="ABZ98" s="253"/>
      <c r="ACA98" s="253"/>
      <c r="ACB98" s="253"/>
      <c r="ACC98" s="253"/>
      <c r="ACD98" s="253"/>
      <c r="ACE98" s="253"/>
      <c r="ACF98" s="253"/>
      <c r="ACG98" s="253"/>
      <c r="ACH98" s="253"/>
      <c r="ACI98" s="253"/>
      <c r="ACJ98" s="253"/>
      <c r="ACK98" s="253"/>
      <c r="ACL98" s="253"/>
      <c r="ACM98" s="253"/>
      <c r="ACN98" s="253"/>
      <c r="ACO98" s="253"/>
      <c r="ACP98" s="253"/>
      <c r="ACQ98" s="253"/>
      <c r="ACR98" s="253"/>
      <c r="ACS98" s="253"/>
      <c r="ACT98" s="253"/>
      <c r="ACU98" s="253"/>
      <c r="ACV98" s="253"/>
      <c r="ACW98" s="253"/>
      <c r="ACX98" s="253"/>
      <c r="ACY98" s="253"/>
      <c r="ACZ98" s="253"/>
      <c r="ADA98" s="253"/>
      <c r="ADB98" s="253"/>
      <c r="ADC98" s="253"/>
      <c r="ADD98" s="253"/>
      <c r="ADE98" s="253"/>
      <c r="ADF98" s="253"/>
      <c r="ADG98" s="253"/>
      <c r="ADH98" s="253"/>
      <c r="ADI98" s="253"/>
      <c r="ADJ98" s="253"/>
      <c r="ADK98" s="253"/>
      <c r="ADL98" s="253"/>
      <c r="ADM98" s="253"/>
      <c r="ADN98" s="253"/>
      <c r="ADO98" s="253"/>
      <c r="ADP98" s="253"/>
      <c r="ADQ98" s="253"/>
      <c r="ADR98" s="253"/>
      <c r="ADS98" s="253"/>
      <c r="ADT98" s="253"/>
      <c r="ADU98" s="253"/>
      <c r="ADV98" s="253"/>
      <c r="ADW98" s="253"/>
      <c r="ADX98" s="253"/>
      <c r="ADY98" s="253"/>
      <c r="ADZ98" s="253"/>
      <c r="AEA98" s="253"/>
      <c r="AEB98" s="253"/>
      <c r="AEC98" s="253"/>
      <c r="AED98" s="253"/>
      <c r="AEE98" s="253"/>
      <c r="AEF98" s="253"/>
      <c r="AEG98" s="253"/>
      <c r="AEH98" s="253"/>
      <c r="AEI98" s="253"/>
      <c r="AEJ98" s="253"/>
      <c r="AEK98" s="253"/>
      <c r="AEL98" s="253"/>
      <c r="AEM98" s="253"/>
      <c r="AEN98" s="253"/>
      <c r="AEO98" s="253"/>
      <c r="AEP98" s="253"/>
      <c r="AEQ98" s="253"/>
      <c r="AER98" s="253"/>
      <c r="AES98" s="253"/>
      <c r="AET98" s="253"/>
      <c r="AEU98" s="253"/>
      <c r="AEV98" s="253"/>
      <c r="AEW98" s="253"/>
      <c r="AEX98" s="253"/>
      <c r="AEY98" s="253"/>
      <c r="AEZ98" s="253"/>
      <c r="AFA98" s="253"/>
      <c r="AFB98" s="253"/>
      <c r="AFC98" s="253"/>
      <c r="AFD98" s="253"/>
      <c r="AFE98" s="253"/>
      <c r="AFF98" s="253"/>
      <c r="AFG98" s="253"/>
      <c r="AFH98" s="253"/>
      <c r="AFI98" s="253"/>
      <c r="AFJ98" s="253"/>
      <c r="AFK98" s="253"/>
      <c r="AFL98" s="253"/>
      <c r="AFM98" s="253"/>
      <c r="AFN98" s="253"/>
      <c r="AFO98" s="253"/>
      <c r="AFP98" s="253"/>
      <c r="AFQ98" s="253"/>
      <c r="AFR98" s="253"/>
      <c r="AFS98" s="253"/>
      <c r="AFT98" s="253"/>
      <c r="AFU98" s="253"/>
      <c r="AFV98" s="253"/>
      <c r="AFW98" s="253"/>
      <c r="AFX98" s="253"/>
      <c r="AFY98" s="253"/>
      <c r="AFZ98" s="253"/>
      <c r="AGA98" s="253"/>
      <c r="AGB98" s="253"/>
      <c r="AGC98" s="253"/>
      <c r="AGD98" s="253"/>
      <c r="AGE98" s="253"/>
      <c r="AGF98" s="253"/>
      <c r="AGG98" s="253"/>
      <c r="AGH98" s="253"/>
      <c r="AGI98" s="253"/>
      <c r="AGJ98" s="253"/>
      <c r="AGK98" s="253"/>
      <c r="AGL98" s="253"/>
      <c r="AGM98" s="253"/>
      <c r="AGN98" s="253"/>
      <c r="AGO98" s="253"/>
      <c r="AGP98" s="253"/>
      <c r="AGQ98" s="253"/>
      <c r="AGR98" s="253"/>
      <c r="AGS98" s="253"/>
      <c r="AGT98" s="253"/>
      <c r="AGU98" s="253"/>
      <c r="AGV98" s="253"/>
      <c r="AGW98" s="253"/>
      <c r="AGX98" s="253"/>
      <c r="AGY98" s="253"/>
      <c r="AGZ98" s="253"/>
      <c r="AHA98" s="253"/>
      <c r="AHB98" s="253"/>
      <c r="AHC98" s="253"/>
      <c r="AHD98" s="253"/>
      <c r="AHE98" s="253"/>
      <c r="AHF98" s="253"/>
      <c r="AHG98" s="253"/>
      <c r="AHH98" s="253"/>
      <c r="AHI98" s="253"/>
      <c r="AHJ98" s="253"/>
      <c r="AHK98" s="253"/>
      <c r="AHL98" s="253"/>
      <c r="AHM98" s="253"/>
      <c r="AHN98" s="253"/>
      <c r="AHO98" s="253"/>
      <c r="AHP98" s="253"/>
      <c r="AHQ98" s="253"/>
      <c r="AHR98" s="253"/>
      <c r="AHS98" s="253"/>
      <c r="AHT98" s="253"/>
      <c r="AHU98" s="253"/>
      <c r="AHV98" s="253"/>
      <c r="AHW98" s="253"/>
      <c r="AHX98" s="253"/>
      <c r="AHY98" s="253"/>
      <c r="AHZ98" s="253"/>
      <c r="AIA98" s="253"/>
      <c r="AIB98" s="253"/>
      <c r="AIC98" s="253"/>
      <c r="AID98" s="253"/>
      <c r="AIE98" s="253"/>
      <c r="AIF98" s="253"/>
      <c r="AIG98" s="253"/>
      <c r="AIH98" s="253"/>
      <c r="AII98" s="253"/>
      <c r="AIJ98" s="253"/>
      <c r="AIK98" s="253"/>
      <c r="AIL98" s="253"/>
      <c r="AIM98" s="253"/>
      <c r="AIN98" s="253"/>
      <c r="AIO98" s="253"/>
      <c r="AIP98" s="253"/>
      <c r="AIQ98" s="253"/>
      <c r="AIR98" s="253"/>
      <c r="AIS98" s="253"/>
      <c r="AIT98" s="253"/>
      <c r="AIU98" s="253"/>
      <c r="AIV98" s="253"/>
      <c r="AIW98" s="253"/>
      <c r="AIX98" s="253"/>
      <c r="AIY98" s="253"/>
      <c r="AIZ98" s="253"/>
      <c r="AJA98" s="253"/>
      <c r="AJB98" s="253"/>
      <c r="AJC98" s="253"/>
      <c r="AJD98" s="253"/>
      <c r="AJE98" s="253"/>
      <c r="AJF98" s="253"/>
      <c r="AJG98" s="253"/>
      <c r="AJH98" s="253"/>
      <c r="AJI98" s="253"/>
      <c r="AJJ98" s="253"/>
      <c r="AJK98" s="253"/>
      <c r="AJL98" s="253"/>
      <c r="AJM98" s="253"/>
      <c r="AJN98" s="253"/>
      <c r="AJO98" s="253"/>
      <c r="AJP98" s="253"/>
      <c r="AJQ98" s="253"/>
      <c r="AJR98" s="253"/>
      <c r="AJS98" s="253"/>
      <c r="AJT98" s="253"/>
      <c r="AJU98" s="253"/>
      <c r="AJV98" s="253"/>
      <c r="AJW98" s="253"/>
      <c r="AJX98" s="253"/>
      <c r="AJY98" s="253"/>
      <c r="AJZ98" s="253"/>
      <c r="AKA98" s="253"/>
      <c r="AKB98" s="253"/>
      <c r="AKC98" s="253"/>
      <c r="AKD98" s="253"/>
      <c r="AKE98" s="253"/>
      <c r="AKF98" s="253"/>
      <c r="AKG98" s="253"/>
      <c r="AKH98" s="253"/>
      <c r="AKI98" s="253"/>
      <c r="AKJ98" s="253"/>
      <c r="AKK98" s="253"/>
      <c r="AKL98" s="253"/>
      <c r="AKM98" s="253"/>
      <c r="AKN98" s="253"/>
      <c r="AKO98" s="253"/>
      <c r="AKP98" s="253"/>
      <c r="AKQ98" s="253"/>
      <c r="AKR98" s="253"/>
      <c r="AKS98" s="253"/>
      <c r="AKT98" s="253"/>
      <c r="AKU98" s="253"/>
      <c r="AKV98" s="253"/>
      <c r="AKW98" s="253"/>
      <c r="AKX98" s="253"/>
      <c r="AKY98" s="253"/>
      <c r="AKZ98" s="253"/>
      <c r="ALA98" s="253"/>
      <c r="ALB98" s="253"/>
      <c r="ALC98" s="253"/>
      <c r="ALD98" s="253"/>
      <c r="ALE98" s="253"/>
      <c r="ALF98" s="253"/>
      <c r="ALG98" s="253"/>
      <c r="ALH98" s="253"/>
      <c r="ALI98" s="253"/>
      <c r="ALJ98" s="253"/>
      <c r="ALK98" s="253"/>
      <c r="ALL98" s="253"/>
      <c r="ALM98" s="253"/>
      <c r="ALN98" s="253"/>
      <c r="ALO98" s="253"/>
      <c r="ALP98" s="253"/>
      <c r="ALQ98" s="253"/>
      <c r="ALR98" s="253"/>
      <c r="ALS98" s="253"/>
      <c r="ALT98" s="253"/>
      <c r="ALU98" s="253"/>
      <c r="ALV98" s="253"/>
      <c r="ALW98" s="253"/>
      <c r="ALX98" s="253"/>
      <c r="ALY98" s="253"/>
      <c r="ALZ98" s="253"/>
      <c r="AMA98" s="253"/>
      <c r="AMB98" s="253"/>
      <c r="AMC98" s="253"/>
      <c r="AMD98" s="253"/>
      <c r="AME98" s="253"/>
      <c r="AMF98" s="253"/>
      <c r="AMG98" s="253"/>
      <c r="AMH98" s="253"/>
      <c r="AMI98" s="253"/>
      <c r="AMJ98" s="253"/>
    </row>
    <row r="99" spans="1:1024" s="252" customFormat="1" ht="11.25">
      <c r="A99" s="267" t="s">
        <v>210</v>
      </c>
      <c r="B99" s="280">
        <f>B50</f>
        <v>42460</v>
      </c>
      <c r="C99" s="280">
        <f>C50</f>
        <v>42825</v>
      </c>
      <c r="D99" s="280">
        <f>D50</f>
        <v>43190</v>
      </c>
      <c r="F99" s="253"/>
      <c r="G99" s="253"/>
      <c r="H99" s="253"/>
      <c r="I99" s="253"/>
      <c r="J99" s="253"/>
      <c r="K99" s="253"/>
      <c r="L99" s="253"/>
      <c r="M99" s="253"/>
      <c r="N99" s="253"/>
      <c r="O99" s="253"/>
      <c r="P99" s="253"/>
      <c r="Q99" s="253"/>
      <c r="R99" s="253"/>
      <c r="S99" s="253"/>
      <c r="T99" s="253"/>
      <c r="U99" s="253"/>
      <c r="V99" s="253"/>
      <c r="W99" s="253"/>
      <c r="X99" s="253"/>
      <c r="Y99" s="253"/>
      <c r="Z99" s="253"/>
      <c r="AA99" s="253"/>
      <c r="AB99" s="253"/>
      <c r="AC99" s="253"/>
      <c r="AD99" s="253"/>
      <c r="AE99" s="253"/>
      <c r="AF99" s="253"/>
      <c r="AG99" s="253"/>
      <c r="AH99" s="253"/>
      <c r="AI99" s="253"/>
      <c r="AJ99" s="253"/>
      <c r="AK99" s="253"/>
      <c r="AL99" s="253"/>
      <c r="AM99" s="253"/>
      <c r="AN99" s="253"/>
      <c r="AO99" s="253"/>
      <c r="AP99" s="253"/>
      <c r="AQ99" s="253"/>
      <c r="AR99" s="253"/>
      <c r="AS99" s="253"/>
      <c r="AT99" s="253"/>
      <c r="AU99" s="253"/>
      <c r="AV99" s="253"/>
      <c r="AW99" s="253"/>
      <c r="AX99" s="253"/>
      <c r="AY99" s="253"/>
      <c r="AZ99" s="253"/>
      <c r="BA99" s="253"/>
      <c r="BB99" s="253"/>
      <c r="BC99" s="253"/>
      <c r="BD99" s="253"/>
      <c r="BE99" s="253"/>
      <c r="BF99" s="253"/>
      <c r="BG99" s="253"/>
      <c r="BH99" s="253"/>
      <c r="BI99" s="253"/>
      <c r="BJ99" s="253"/>
      <c r="BK99" s="253"/>
      <c r="BL99" s="253"/>
      <c r="BM99" s="253"/>
      <c r="BN99" s="253"/>
      <c r="BO99" s="253"/>
      <c r="BP99" s="253"/>
      <c r="BQ99" s="253"/>
      <c r="BR99" s="253"/>
      <c r="BS99" s="253"/>
      <c r="BT99" s="253"/>
      <c r="BU99" s="253"/>
      <c r="BV99" s="253"/>
      <c r="BW99" s="253"/>
      <c r="BX99" s="253"/>
      <c r="BY99" s="253"/>
      <c r="BZ99" s="253"/>
      <c r="CA99" s="253"/>
      <c r="CB99" s="253"/>
      <c r="CC99" s="253"/>
      <c r="CD99" s="253"/>
      <c r="CE99" s="253"/>
      <c r="CF99" s="253"/>
      <c r="CG99" s="253"/>
      <c r="CH99" s="253"/>
      <c r="CI99" s="253"/>
      <c r="CJ99" s="253"/>
      <c r="CK99" s="253"/>
      <c r="CL99" s="253"/>
      <c r="CM99" s="253"/>
      <c r="CN99" s="253"/>
      <c r="CO99" s="253"/>
      <c r="CP99" s="253"/>
      <c r="CQ99" s="253"/>
      <c r="CR99" s="253"/>
      <c r="CS99" s="253"/>
      <c r="CT99" s="253"/>
      <c r="CU99" s="253"/>
      <c r="CV99" s="253"/>
      <c r="CW99" s="253"/>
      <c r="CX99" s="253"/>
      <c r="CY99" s="253"/>
      <c r="CZ99" s="253"/>
      <c r="DA99" s="253"/>
      <c r="DB99" s="253"/>
      <c r="DC99" s="253"/>
      <c r="DD99" s="253"/>
      <c r="DE99" s="253"/>
      <c r="DF99" s="253"/>
      <c r="DG99" s="253"/>
      <c r="DH99" s="253"/>
      <c r="DI99" s="253"/>
      <c r="DJ99" s="253"/>
      <c r="DK99" s="253"/>
      <c r="DL99" s="253"/>
      <c r="DM99" s="253"/>
      <c r="DN99" s="253"/>
      <c r="DO99" s="253"/>
      <c r="DP99" s="253"/>
      <c r="DQ99" s="253"/>
      <c r="DR99" s="253"/>
      <c r="DS99" s="253"/>
      <c r="DT99" s="253"/>
      <c r="DU99" s="253"/>
      <c r="DV99" s="253"/>
      <c r="DW99" s="253"/>
      <c r="DX99" s="253"/>
      <c r="DY99" s="253"/>
      <c r="DZ99" s="253"/>
      <c r="EA99" s="253"/>
      <c r="EB99" s="253"/>
      <c r="EC99" s="253"/>
      <c r="ED99" s="253"/>
      <c r="EE99" s="253"/>
      <c r="EF99" s="253"/>
      <c r="EG99" s="253"/>
      <c r="EH99" s="253"/>
      <c r="EI99" s="253"/>
      <c r="EJ99" s="253"/>
      <c r="EK99" s="253"/>
      <c r="EL99" s="253"/>
      <c r="EM99" s="253"/>
      <c r="EN99" s="253"/>
      <c r="EO99" s="253"/>
      <c r="EP99" s="253"/>
      <c r="EQ99" s="253"/>
      <c r="ER99" s="253"/>
      <c r="ES99" s="253"/>
      <c r="ET99" s="253"/>
      <c r="EU99" s="253"/>
      <c r="EV99" s="253"/>
      <c r="EW99" s="253"/>
      <c r="EX99" s="253"/>
      <c r="EY99" s="253"/>
      <c r="EZ99" s="253"/>
      <c r="FA99" s="253"/>
      <c r="FB99" s="253"/>
      <c r="FC99" s="253"/>
      <c r="FD99" s="253"/>
      <c r="FE99" s="253"/>
      <c r="FF99" s="253"/>
      <c r="FG99" s="253"/>
      <c r="FH99" s="253"/>
      <c r="FI99" s="253"/>
      <c r="FJ99" s="253"/>
      <c r="FK99" s="253"/>
      <c r="FL99" s="253"/>
      <c r="FM99" s="253"/>
      <c r="FN99" s="253"/>
      <c r="FO99" s="253"/>
      <c r="FP99" s="253"/>
      <c r="FQ99" s="253"/>
      <c r="FR99" s="253"/>
      <c r="FS99" s="253"/>
      <c r="FT99" s="253"/>
      <c r="FU99" s="253"/>
      <c r="FV99" s="253"/>
      <c r="FW99" s="253"/>
      <c r="FX99" s="253"/>
      <c r="FY99" s="253"/>
      <c r="FZ99" s="253"/>
      <c r="GA99" s="253"/>
      <c r="GB99" s="253"/>
      <c r="GC99" s="253"/>
      <c r="GD99" s="253"/>
      <c r="GE99" s="253"/>
      <c r="GF99" s="253"/>
      <c r="GG99" s="253"/>
      <c r="GH99" s="253"/>
      <c r="GI99" s="253"/>
      <c r="GJ99" s="253"/>
      <c r="GK99" s="253"/>
      <c r="GL99" s="253"/>
      <c r="GM99" s="253"/>
      <c r="GN99" s="253"/>
      <c r="GO99" s="253"/>
      <c r="GP99" s="253"/>
      <c r="GQ99" s="253"/>
      <c r="GR99" s="253"/>
      <c r="GS99" s="253"/>
      <c r="GT99" s="253"/>
      <c r="GU99" s="253"/>
      <c r="GV99" s="253"/>
      <c r="GW99" s="253"/>
      <c r="GX99" s="253"/>
      <c r="GY99" s="253"/>
      <c r="GZ99" s="253"/>
      <c r="HA99" s="253"/>
      <c r="HB99" s="253"/>
      <c r="HC99" s="253"/>
      <c r="HD99" s="253"/>
      <c r="HE99" s="253"/>
      <c r="HF99" s="253"/>
      <c r="HG99" s="253"/>
      <c r="HH99" s="253"/>
      <c r="HI99" s="253"/>
      <c r="HJ99" s="253"/>
      <c r="HK99" s="253"/>
      <c r="HL99" s="253"/>
      <c r="HM99" s="253"/>
      <c r="HN99" s="253"/>
      <c r="HO99" s="253"/>
      <c r="HP99" s="253"/>
      <c r="HQ99" s="253"/>
      <c r="HR99" s="253"/>
      <c r="HS99" s="253"/>
      <c r="HT99" s="253"/>
      <c r="HU99" s="253"/>
      <c r="HV99" s="253"/>
      <c r="HW99" s="253"/>
      <c r="HX99" s="253"/>
      <c r="HY99" s="253"/>
      <c r="HZ99" s="253"/>
      <c r="IA99" s="253"/>
      <c r="IB99" s="253"/>
      <c r="IC99" s="253"/>
      <c r="ID99" s="253"/>
      <c r="IE99" s="253"/>
      <c r="IF99" s="253"/>
      <c r="IG99" s="253"/>
      <c r="IH99" s="253"/>
      <c r="II99" s="253"/>
      <c r="IJ99" s="253"/>
      <c r="IK99" s="253"/>
      <c r="IL99" s="253"/>
      <c r="IM99" s="253"/>
      <c r="IN99" s="253"/>
      <c r="IO99" s="253"/>
      <c r="IP99" s="253"/>
      <c r="IQ99" s="253"/>
      <c r="IR99" s="253"/>
      <c r="IS99" s="253"/>
      <c r="IT99" s="253"/>
      <c r="IU99" s="253"/>
      <c r="IV99" s="253"/>
      <c r="IW99" s="253"/>
      <c r="IX99" s="253"/>
      <c r="IY99" s="253"/>
      <c r="IZ99" s="253"/>
      <c r="JA99" s="253"/>
      <c r="JB99" s="253"/>
      <c r="JC99" s="253"/>
      <c r="JD99" s="253"/>
      <c r="JE99" s="253"/>
      <c r="JF99" s="253"/>
      <c r="JG99" s="253"/>
      <c r="JH99" s="253"/>
      <c r="JI99" s="253"/>
      <c r="JJ99" s="253"/>
      <c r="JK99" s="253"/>
      <c r="JL99" s="253"/>
      <c r="JM99" s="253"/>
      <c r="JN99" s="253"/>
      <c r="JO99" s="253"/>
      <c r="JP99" s="253"/>
      <c r="JQ99" s="253"/>
      <c r="JR99" s="253"/>
      <c r="JS99" s="253"/>
      <c r="JT99" s="253"/>
      <c r="JU99" s="253"/>
      <c r="JV99" s="253"/>
      <c r="JW99" s="253"/>
      <c r="JX99" s="253"/>
      <c r="JY99" s="253"/>
      <c r="JZ99" s="253"/>
      <c r="KA99" s="253"/>
      <c r="KB99" s="253"/>
      <c r="KC99" s="253"/>
      <c r="KD99" s="253"/>
      <c r="KE99" s="253"/>
      <c r="KF99" s="253"/>
      <c r="KG99" s="253"/>
      <c r="KH99" s="253"/>
      <c r="KI99" s="253"/>
      <c r="KJ99" s="253"/>
      <c r="KK99" s="253"/>
      <c r="KL99" s="253"/>
      <c r="KM99" s="253"/>
      <c r="KN99" s="253"/>
      <c r="KO99" s="253"/>
      <c r="KP99" s="253"/>
      <c r="KQ99" s="253"/>
      <c r="KR99" s="253"/>
      <c r="KS99" s="253"/>
      <c r="KT99" s="253"/>
      <c r="KU99" s="253"/>
      <c r="KV99" s="253"/>
      <c r="KW99" s="253"/>
      <c r="KX99" s="253"/>
      <c r="KY99" s="253"/>
      <c r="KZ99" s="253"/>
      <c r="LA99" s="253"/>
      <c r="LB99" s="253"/>
      <c r="LC99" s="253"/>
      <c r="LD99" s="253"/>
      <c r="LE99" s="253"/>
      <c r="LF99" s="253"/>
      <c r="LG99" s="253"/>
      <c r="LH99" s="253"/>
      <c r="LI99" s="253"/>
      <c r="LJ99" s="253"/>
      <c r="LK99" s="253"/>
      <c r="LL99" s="253"/>
      <c r="LM99" s="253"/>
      <c r="LN99" s="253"/>
      <c r="LO99" s="253"/>
      <c r="LP99" s="253"/>
      <c r="LQ99" s="253"/>
      <c r="LR99" s="253"/>
      <c r="LS99" s="253"/>
      <c r="LT99" s="253"/>
      <c r="LU99" s="253"/>
      <c r="LV99" s="253"/>
      <c r="LW99" s="253"/>
      <c r="LX99" s="253"/>
      <c r="LY99" s="253"/>
      <c r="LZ99" s="253"/>
      <c r="MA99" s="253"/>
      <c r="MB99" s="253"/>
      <c r="MC99" s="253"/>
      <c r="MD99" s="253"/>
      <c r="ME99" s="253"/>
      <c r="MF99" s="253"/>
      <c r="MG99" s="253"/>
      <c r="MH99" s="253"/>
      <c r="MI99" s="253"/>
      <c r="MJ99" s="253"/>
      <c r="MK99" s="253"/>
      <c r="ML99" s="253"/>
      <c r="MM99" s="253"/>
      <c r="MN99" s="253"/>
      <c r="MO99" s="253"/>
      <c r="MP99" s="253"/>
      <c r="MQ99" s="253"/>
      <c r="MR99" s="253"/>
      <c r="MS99" s="253"/>
      <c r="MT99" s="253"/>
      <c r="MU99" s="253"/>
      <c r="MV99" s="253"/>
      <c r="MW99" s="253"/>
      <c r="MX99" s="253"/>
      <c r="MY99" s="253"/>
      <c r="MZ99" s="253"/>
      <c r="NA99" s="253"/>
      <c r="NB99" s="253"/>
      <c r="NC99" s="253"/>
      <c r="ND99" s="253"/>
      <c r="NE99" s="253"/>
      <c r="NF99" s="253"/>
      <c r="NG99" s="253"/>
      <c r="NH99" s="253"/>
      <c r="NI99" s="253"/>
      <c r="NJ99" s="253"/>
      <c r="NK99" s="253"/>
      <c r="NL99" s="253"/>
      <c r="NM99" s="253"/>
      <c r="NN99" s="253"/>
      <c r="NO99" s="253"/>
      <c r="NP99" s="253"/>
      <c r="NQ99" s="253"/>
      <c r="NR99" s="253"/>
      <c r="NS99" s="253"/>
      <c r="NT99" s="253"/>
      <c r="NU99" s="253"/>
      <c r="NV99" s="253"/>
      <c r="NW99" s="253"/>
      <c r="NX99" s="253"/>
      <c r="NY99" s="253"/>
      <c r="NZ99" s="253"/>
      <c r="OA99" s="253"/>
      <c r="OB99" s="253"/>
      <c r="OC99" s="253"/>
      <c r="OD99" s="253"/>
      <c r="OE99" s="253"/>
      <c r="OF99" s="253"/>
      <c r="OG99" s="253"/>
      <c r="OH99" s="253"/>
      <c r="OI99" s="253"/>
      <c r="OJ99" s="253"/>
      <c r="OK99" s="253"/>
      <c r="OL99" s="253"/>
      <c r="OM99" s="253"/>
      <c r="ON99" s="253"/>
      <c r="OO99" s="253"/>
      <c r="OP99" s="253"/>
      <c r="OQ99" s="253"/>
      <c r="OR99" s="253"/>
      <c r="OS99" s="253"/>
      <c r="OT99" s="253"/>
      <c r="OU99" s="253"/>
      <c r="OV99" s="253"/>
      <c r="OW99" s="253"/>
      <c r="OX99" s="253"/>
      <c r="OY99" s="253"/>
      <c r="OZ99" s="253"/>
      <c r="PA99" s="253"/>
      <c r="PB99" s="253"/>
      <c r="PC99" s="253"/>
      <c r="PD99" s="253"/>
      <c r="PE99" s="253"/>
      <c r="PF99" s="253"/>
      <c r="PG99" s="253"/>
      <c r="PH99" s="253"/>
      <c r="PI99" s="253"/>
      <c r="PJ99" s="253"/>
      <c r="PK99" s="253"/>
      <c r="PL99" s="253"/>
      <c r="PM99" s="253"/>
      <c r="PN99" s="253"/>
      <c r="PO99" s="253"/>
      <c r="PP99" s="253"/>
      <c r="PQ99" s="253"/>
      <c r="PR99" s="253"/>
      <c r="PS99" s="253"/>
      <c r="PT99" s="253"/>
      <c r="PU99" s="253"/>
      <c r="PV99" s="253"/>
      <c r="PW99" s="253"/>
      <c r="PX99" s="253"/>
      <c r="PY99" s="253"/>
      <c r="PZ99" s="253"/>
      <c r="QA99" s="253"/>
      <c r="QB99" s="253"/>
      <c r="QC99" s="253"/>
      <c r="QD99" s="253"/>
      <c r="QE99" s="253"/>
      <c r="QF99" s="253"/>
      <c r="QG99" s="253"/>
      <c r="QH99" s="253"/>
      <c r="QI99" s="253"/>
      <c r="QJ99" s="253"/>
      <c r="QK99" s="253"/>
      <c r="QL99" s="253"/>
      <c r="QM99" s="253"/>
      <c r="QN99" s="253"/>
      <c r="QO99" s="253"/>
      <c r="QP99" s="253"/>
      <c r="QQ99" s="253"/>
      <c r="QR99" s="253"/>
      <c r="QS99" s="253"/>
      <c r="QT99" s="253"/>
      <c r="QU99" s="253"/>
      <c r="QV99" s="253"/>
      <c r="QW99" s="253"/>
      <c r="QX99" s="253"/>
      <c r="QY99" s="253"/>
      <c r="QZ99" s="253"/>
      <c r="RA99" s="253"/>
      <c r="RB99" s="253"/>
      <c r="RC99" s="253"/>
      <c r="RD99" s="253"/>
      <c r="RE99" s="253"/>
      <c r="RF99" s="253"/>
      <c r="RG99" s="253"/>
      <c r="RH99" s="253"/>
      <c r="RI99" s="253"/>
      <c r="RJ99" s="253"/>
      <c r="RK99" s="253"/>
      <c r="RL99" s="253"/>
      <c r="RM99" s="253"/>
      <c r="RN99" s="253"/>
      <c r="RO99" s="253"/>
      <c r="RP99" s="253"/>
      <c r="RQ99" s="253"/>
      <c r="RR99" s="253"/>
      <c r="RS99" s="253"/>
      <c r="RT99" s="253"/>
      <c r="RU99" s="253"/>
      <c r="RV99" s="253"/>
      <c r="RW99" s="253"/>
      <c r="RX99" s="253"/>
      <c r="RY99" s="253"/>
      <c r="RZ99" s="253"/>
      <c r="SA99" s="253"/>
      <c r="SB99" s="253"/>
      <c r="SC99" s="253"/>
      <c r="SD99" s="253"/>
      <c r="SE99" s="253"/>
      <c r="SF99" s="253"/>
      <c r="SG99" s="253"/>
      <c r="SH99" s="253"/>
      <c r="SI99" s="253"/>
      <c r="SJ99" s="253"/>
      <c r="SK99" s="253"/>
      <c r="SL99" s="253"/>
      <c r="SM99" s="253"/>
      <c r="SN99" s="253"/>
      <c r="SO99" s="253"/>
      <c r="SP99" s="253"/>
      <c r="SQ99" s="253"/>
      <c r="SR99" s="253"/>
      <c r="SS99" s="253"/>
      <c r="ST99" s="253"/>
      <c r="SU99" s="253"/>
      <c r="SV99" s="253"/>
      <c r="SW99" s="253"/>
      <c r="SX99" s="253"/>
      <c r="SY99" s="253"/>
      <c r="SZ99" s="253"/>
      <c r="TA99" s="253"/>
      <c r="TB99" s="253"/>
      <c r="TC99" s="253"/>
      <c r="TD99" s="253"/>
      <c r="TE99" s="253"/>
      <c r="TF99" s="253"/>
      <c r="TG99" s="253"/>
      <c r="TH99" s="253"/>
      <c r="TI99" s="253"/>
      <c r="TJ99" s="253"/>
      <c r="TK99" s="253"/>
      <c r="TL99" s="253"/>
      <c r="TM99" s="253"/>
      <c r="TN99" s="253"/>
      <c r="TO99" s="253"/>
      <c r="TP99" s="253"/>
      <c r="TQ99" s="253"/>
      <c r="TR99" s="253"/>
      <c r="TS99" s="253"/>
      <c r="TT99" s="253"/>
      <c r="TU99" s="253"/>
      <c r="TV99" s="253"/>
      <c r="TW99" s="253"/>
      <c r="TX99" s="253"/>
      <c r="TY99" s="253"/>
      <c r="TZ99" s="253"/>
      <c r="UA99" s="253"/>
      <c r="UB99" s="253"/>
      <c r="UC99" s="253"/>
      <c r="UD99" s="253"/>
      <c r="UE99" s="253"/>
      <c r="UF99" s="253"/>
      <c r="UG99" s="253"/>
      <c r="UH99" s="253"/>
      <c r="UI99" s="253"/>
      <c r="UJ99" s="253"/>
      <c r="UK99" s="253"/>
      <c r="UL99" s="253"/>
      <c r="UM99" s="253"/>
      <c r="UN99" s="253"/>
      <c r="UO99" s="253"/>
      <c r="UP99" s="253"/>
      <c r="UQ99" s="253"/>
      <c r="UR99" s="253"/>
      <c r="US99" s="253"/>
      <c r="UT99" s="253"/>
      <c r="UU99" s="253"/>
      <c r="UV99" s="253"/>
      <c r="UW99" s="253"/>
      <c r="UX99" s="253"/>
      <c r="UY99" s="253"/>
      <c r="UZ99" s="253"/>
      <c r="VA99" s="253"/>
      <c r="VB99" s="253"/>
      <c r="VC99" s="253"/>
      <c r="VD99" s="253"/>
      <c r="VE99" s="253"/>
      <c r="VF99" s="253"/>
      <c r="VG99" s="253"/>
      <c r="VH99" s="253"/>
      <c r="VI99" s="253"/>
      <c r="VJ99" s="253"/>
      <c r="VK99" s="253"/>
      <c r="VL99" s="253"/>
      <c r="VM99" s="253"/>
      <c r="VN99" s="253"/>
      <c r="VO99" s="253"/>
      <c r="VP99" s="253"/>
      <c r="VQ99" s="253"/>
      <c r="VR99" s="253"/>
      <c r="VS99" s="253"/>
      <c r="VT99" s="253"/>
      <c r="VU99" s="253"/>
      <c r="VV99" s="253"/>
      <c r="VW99" s="253"/>
      <c r="VX99" s="253"/>
      <c r="VY99" s="253"/>
      <c r="VZ99" s="253"/>
      <c r="WA99" s="253"/>
      <c r="WB99" s="253"/>
      <c r="WC99" s="253"/>
      <c r="WD99" s="253"/>
      <c r="WE99" s="253"/>
      <c r="WF99" s="253"/>
      <c r="WG99" s="253"/>
      <c r="WH99" s="253"/>
      <c r="WI99" s="253"/>
      <c r="WJ99" s="253"/>
      <c r="WK99" s="253"/>
      <c r="WL99" s="253"/>
      <c r="WM99" s="253"/>
      <c r="WN99" s="253"/>
      <c r="WO99" s="253"/>
      <c r="WP99" s="253"/>
      <c r="WQ99" s="253"/>
      <c r="WR99" s="253"/>
      <c r="WS99" s="253"/>
      <c r="WT99" s="253"/>
      <c r="WU99" s="253"/>
      <c r="WV99" s="253"/>
      <c r="WW99" s="253"/>
      <c r="WX99" s="253"/>
      <c r="WY99" s="253"/>
      <c r="WZ99" s="253"/>
      <c r="XA99" s="253"/>
      <c r="XB99" s="253"/>
      <c r="XC99" s="253"/>
      <c r="XD99" s="253"/>
      <c r="XE99" s="253"/>
      <c r="XF99" s="253"/>
      <c r="XG99" s="253"/>
      <c r="XH99" s="253"/>
      <c r="XI99" s="253"/>
      <c r="XJ99" s="253"/>
      <c r="XK99" s="253"/>
      <c r="XL99" s="253"/>
      <c r="XM99" s="253"/>
      <c r="XN99" s="253"/>
      <c r="XO99" s="253"/>
      <c r="XP99" s="253"/>
      <c r="XQ99" s="253"/>
      <c r="XR99" s="253"/>
      <c r="XS99" s="253"/>
      <c r="XT99" s="253"/>
      <c r="XU99" s="253"/>
      <c r="XV99" s="253"/>
      <c r="XW99" s="253"/>
      <c r="XX99" s="253"/>
      <c r="XY99" s="253"/>
      <c r="XZ99" s="253"/>
      <c r="YA99" s="253"/>
      <c r="YB99" s="253"/>
      <c r="YC99" s="253"/>
      <c r="YD99" s="253"/>
      <c r="YE99" s="253"/>
      <c r="YF99" s="253"/>
      <c r="YG99" s="253"/>
      <c r="YH99" s="253"/>
      <c r="YI99" s="253"/>
      <c r="YJ99" s="253"/>
      <c r="YK99" s="253"/>
      <c r="YL99" s="253"/>
      <c r="YM99" s="253"/>
      <c r="YN99" s="253"/>
      <c r="YO99" s="253"/>
      <c r="YP99" s="253"/>
      <c r="YQ99" s="253"/>
      <c r="YR99" s="253"/>
      <c r="YS99" s="253"/>
      <c r="YT99" s="253"/>
      <c r="YU99" s="253"/>
      <c r="YV99" s="253"/>
      <c r="YW99" s="253"/>
      <c r="YX99" s="253"/>
      <c r="YY99" s="253"/>
      <c r="YZ99" s="253"/>
      <c r="ZA99" s="253"/>
      <c r="ZB99" s="253"/>
      <c r="ZC99" s="253"/>
      <c r="ZD99" s="253"/>
      <c r="ZE99" s="253"/>
      <c r="ZF99" s="253"/>
      <c r="ZG99" s="253"/>
      <c r="ZH99" s="253"/>
      <c r="ZI99" s="253"/>
      <c r="ZJ99" s="253"/>
      <c r="ZK99" s="253"/>
      <c r="ZL99" s="253"/>
      <c r="ZM99" s="253"/>
      <c r="ZN99" s="253"/>
      <c r="ZO99" s="253"/>
      <c r="ZP99" s="253"/>
      <c r="ZQ99" s="253"/>
      <c r="ZR99" s="253"/>
      <c r="ZS99" s="253"/>
      <c r="ZT99" s="253"/>
      <c r="ZU99" s="253"/>
      <c r="ZV99" s="253"/>
      <c r="ZW99" s="253"/>
      <c r="ZX99" s="253"/>
      <c r="ZY99" s="253"/>
      <c r="ZZ99" s="253"/>
      <c r="AAA99" s="253"/>
      <c r="AAB99" s="253"/>
      <c r="AAC99" s="253"/>
      <c r="AAD99" s="253"/>
      <c r="AAE99" s="253"/>
      <c r="AAF99" s="253"/>
      <c r="AAG99" s="253"/>
      <c r="AAH99" s="253"/>
      <c r="AAI99" s="253"/>
      <c r="AAJ99" s="253"/>
      <c r="AAK99" s="253"/>
      <c r="AAL99" s="253"/>
      <c r="AAM99" s="253"/>
      <c r="AAN99" s="253"/>
      <c r="AAO99" s="253"/>
      <c r="AAP99" s="253"/>
      <c r="AAQ99" s="253"/>
      <c r="AAR99" s="253"/>
      <c r="AAS99" s="253"/>
      <c r="AAT99" s="253"/>
      <c r="AAU99" s="253"/>
      <c r="AAV99" s="253"/>
      <c r="AAW99" s="253"/>
      <c r="AAX99" s="253"/>
      <c r="AAY99" s="253"/>
      <c r="AAZ99" s="253"/>
      <c r="ABA99" s="253"/>
      <c r="ABB99" s="253"/>
      <c r="ABC99" s="253"/>
      <c r="ABD99" s="253"/>
      <c r="ABE99" s="253"/>
      <c r="ABF99" s="253"/>
      <c r="ABG99" s="253"/>
      <c r="ABH99" s="253"/>
      <c r="ABI99" s="253"/>
      <c r="ABJ99" s="253"/>
      <c r="ABK99" s="253"/>
      <c r="ABL99" s="253"/>
      <c r="ABM99" s="253"/>
      <c r="ABN99" s="253"/>
      <c r="ABO99" s="253"/>
      <c r="ABP99" s="253"/>
      <c r="ABQ99" s="253"/>
      <c r="ABR99" s="253"/>
      <c r="ABS99" s="253"/>
      <c r="ABT99" s="253"/>
      <c r="ABU99" s="253"/>
      <c r="ABV99" s="253"/>
      <c r="ABW99" s="253"/>
      <c r="ABX99" s="253"/>
      <c r="ABY99" s="253"/>
      <c r="ABZ99" s="253"/>
      <c r="ACA99" s="253"/>
      <c r="ACB99" s="253"/>
      <c r="ACC99" s="253"/>
      <c r="ACD99" s="253"/>
      <c r="ACE99" s="253"/>
      <c r="ACF99" s="253"/>
      <c r="ACG99" s="253"/>
      <c r="ACH99" s="253"/>
      <c r="ACI99" s="253"/>
      <c r="ACJ99" s="253"/>
      <c r="ACK99" s="253"/>
      <c r="ACL99" s="253"/>
      <c r="ACM99" s="253"/>
      <c r="ACN99" s="253"/>
      <c r="ACO99" s="253"/>
      <c r="ACP99" s="253"/>
      <c r="ACQ99" s="253"/>
      <c r="ACR99" s="253"/>
      <c r="ACS99" s="253"/>
      <c r="ACT99" s="253"/>
      <c r="ACU99" s="253"/>
      <c r="ACV99" s="253"/>
      <c r="ACW99" s="253"/>
      <c r="ACX99" s="253"/>
      <c r="ACY99" s="253"/>
      <c r="ACZ99" s="253"/>
      <c r="ADA99" s="253"/>
      <c r="ADB99" s="253"/>
      <c r="ADC99" s="253"/>
      <c r="ADD99" s="253"/>
      <c r="ADE99" s="253"/>
      <c r="ADF99" s="253"/>
      <c r="ADG99" s="253"/>
      <c r="ADH99" s="253"/>
      <c r="ADI99" s="253"/>
      <c r="ADJ99" s="253"/>
      <c r="ADK99" s="253"/>
      <c r="ADL99" s="253"/>
      <c r="ADM99" s="253"/>
      <c r="ADN99" s="253"/>
      <c r="ADO99" s="253"/>
      <c r="ADP99" s="253"/>
      <c r="ADQ99" s="253"/>
      <c r="ADR99" s="253"/>
      <c r="ADS99" s="253"/>
      <c r="ADT99" s="253"/>
      <c r="ADU99" s="253"/>
      <c r="ADV99" s="253"/>
      <c r="ADW99" s="253"/>
      <c r="ADX99" s="253"/>
      <c r="ADY99" s="253"/>
      <c r="ADZ99" s="253"/>
      <c r="AEA99" s="253"/>
      <c r="AEB99" s="253"/>
      <c r="AEC99" s="253"/>
      <c r="AED99" s="253"/>
      <c r="AEE99" s="253"/>
      <c r="AEF99" s="253"/>
      <c r="AEG99" s="253"/>
      <c r="AEH99" s="253"/>
      <c r="AEI99" s="253"/>
      <c r="AEJ99" s="253"/>
      <c r="AEK99" s="253"/>
      <c r="AEL99" s="253"/>
      <c r="AEM99" s="253"/>
      <c r="AEN99" s="253"/>
      <c r="AEO99" s="253"/>
      <c r="AEP99" s="253"/>
      <c r="AEQ99" s="253"/>
      <c r="AER99" s="253"/>
      <c r="AES99" s="253"/>
      <c r="AET99" s="253"/>
      <c r="AEU99" s="253"/>
      <c r="AEV99" s="253"/>
      <c r="AEW99" s="253"/>
      <c r="AEX99" s="253"/>
      <c r="AEY99" s="253"/>
      <c r="AEZ99" s="253"/>
      <c r="AFA99" s="253"/>
      <c r="AFB99" s="253"/>
      <c r="AFC99" s="253"/>
      <c r="AFD99" s="253"/>
      <c r="AFE99" s="253"/>
      <c r="AFF99" s="253"/>
      <c r="AFG99" s="253"/>
      <c r="AFH99" s="253"/>
      <c r="AFI99" s="253"/>
      <c r="AFJ99" s="253"/>
      <c r="AFK99" s="253"/>
      <c r="AFL99" s="253"/>
      <c r="AFM99" s="253"/>
      <c r="AFN99" s="253"/>
      <c r="AFO99" s="253"/>
      <c r="AFP99" s="253"/>
      <c r="AFQ99" s="253"/>
      <c r="AFR99" s="253"/>
      <c r="AFS99" s="253"/>
      <c r="AFT99" s="253"/>
      <c r="AFU99" s="253"/>
      <c r="AFV99" s="253"/>
      <c r="AFW99" s="253"/>
      <c r="AFX99" s="253"/>
      <c r="AFY99" s="253"/>
      <c r="AFZ99" s="253"/>
      <c r="AGA99" s="253"/>
      <c r="AGB99" s="253"/>
      <c r="AGC99" s="253"/>
      <c r="AGD99" s="253"/>
      <c r="AGE99" s="253"/>
      <c r="AGF99" s="253"/>
      <c r="AGG99" s="253"/>
      <c r="AGH99" s="253"/>
      <c r="AGI99" s="253"/>
      <c r="AGJ99" s="253"/>
      <c r="AGK99" s="253"/>
      <c r="AGL99" s="253"/>
      <c r="AGM99" s="253"/>
      <c r="AGN99" s="253"/>
      <c r="AGO99" s="253"/>
      <c r="AGP99" s="253"/>
      <c r="AGQ99" s="253"/>
      <c r="AGR99" s="253"/>
      <c r="AGS99" s="253"/>
      <c r="AGT99" s="253"/>
      <c r="AGU99" s="253"/>
      <c r="AGV99" s="253"/>
      <c r="AGW99" s="253"/>
      <c r="AGX99" s="253"/>
      <c r="AGY99" s="253"/>
      <c r="AGZ99" s="253"/>
      <c r="AHA99" s="253"/>
      <c r="AHB99" s="253"/>
      <c r="AHC99" s="253"/>
      <c r="AHD99" s="253"/>
      <c r="AHE99" s="253"/>
      <c r="AHF99" s="253"/>
      <c r="AHG99" s="253"/>
      <c r="AHH99" s="253"/>
      <c r="AHI99" s="253"/>
      <c r="AHJ99" s="253"/>
      <c r="AHK99" s="253"/>
      <c r="AHL99" s="253"/>
      <c r="AHM99" s="253"/>
      <c r="AHN99" s="253"/>
      <c r="AHO99" s="253"/>
      <c r="AHP99" s="253"/>
      <c r="AHQ99" s="253"/>
      <c r="AHR99" s="253"/>
      <c r="AHS99" s="253"/>
      <c r="AHT99" s="253"/>
      <c r="AHU99" s="253"/>
      <c r="AHV99" s="253"/>
      <c r="AHW99" s="253"/>
      <c r="AHX99" s="253"/>
      <c r="AHY99" s="253"/>
      <c r="AHZ99" s="253"/>
      <c r="AIA99" s="253"/>
      <c r="AIB99" s="253"/>
      <c r="AIC99" s="253"/>
      <c r="AID99" s="253"/>
      <c r="AIE99" s="253"/>
      <c r="AIF99" s="253"/>
      <c r="AIG99" s="253"/>
      <c r="AIH99" s="253"/>
      <c r="AII99" s="253"/>
      <c r="AIJ99" s="253"/>
      <c r="AIK99" s="253"/>
      <c r="AIL99" s="253"/>
      <c r="AIM99" s="253"/>
      <c r="AIN99" s="253"/>
      <c r="AIO99" s="253"/>
      <c r="AIP99" s="253"/>
      <c r="AIQ99" s="253"/>
      <c r="AIR99" s="253"/>
      <c r="AIS99" s="253"/>
      <c r="AIT99" s="253"/>
      <c r="AIU99" s="253"/>
      <c r="AIV99" s="253"/>
      <c r="AIW99" s="253"/>
      <c r="AIX99" s="253"/>
      <c r="AIY99" s="253"/>
      <c r="AIZ99" s="253"/>
      <c r="AJA99" s="253"/>
      <c r="AJB99" s="253"/>
      <c r="AJC99" s="253"/>
      <c r="AJD99" s="253"/>
      <c r="AJE99" s="253"/>
      <c r="AJF99" s="253"/>
      <c r="AJG99" s="253"/>
      <c r="AJH99" s="253"/>
      <c r="AJI99" s="253"/>
      <c r="AJJ99" s="253"/>
      <c r="AJK99" s="253"/>
      <c r="AJL99" s="253"/>
      <c r="AJM99" s="253"/>
      <c r="AJN99" s="253"/>
      <c r="AJO99" s="253"/>
      <c r="AJP99" s="253"/>
      <c r="AJQ99" s="253"/>
      <c r="AJR99" s="253"/>
      <c r="AJS99" s="253"/>
      <c r="AJT99" s="253"/>
      <c r="AJU99" s="253"/>
      <c r="AJV99" s="253"/>
      <c r="AJW99" s="253"/>
      <c r="AJX99" s="253"/>
      <c r="AJY99" s="253"/>
      <c r="AJZ99" s="253"/>
      <c r="AKA99" s="253"/>
      <c r="AKB99" s="253"/>
      <c r="AKC99" s="253"/>
      <c r="AKD99" s="253"/>
      <c r="AKE99" s="253"/>
      <c r="AKF99" s="253"/>
      <c r="AKG99" s="253"/>
      <c r="AKH99" s="253"/>
      <c r="AKI99" s="253"/>
      <c r="AKJ99" s="253"/>
      <c r="AKK99" s="253"/>
      <c r="AKL99" s="253"/>
      <c r="AKM99" s="253"/>
      <c r="AKN99" s="253"/>
      <c r="AKO99" s="253"/>
      <c r="AKP99" s="253"/>
      <c r="AKQ99" s="253"/>
      <c r="AKR99" s="253"/>
      <c r="AKS99" s="253"/>
      <c r="AKT99" s="253"/>
      <c r="AKU99" s="253"/>
      <c r="AKV99" s="253"/>
      <c r="AKW99" s="253"/>
      <c r="AKX99" s="253"/>
      <c r="AKY99" s="253"/>
      <c r="AKZ99" s="253"/>
      <c r="ALA99" s="253"/>
      <c r="ALB99" s="253"/>
      <c r="ALC99" s="253"/>
      <c r="ALD99" s="253"/>
      <c r="ALE99" s="253"/>
      <c r="ALF99" s="253"/>
      <c r="ALG99" s="253"/>
      <c r="ALH99" s="253"/>
      <c r="ALI99" s="253"/>
      <c r="ALJ99" s="253"/>
      <c r="ALK99" s="253"/>
      <c r="ALL99" s="253"/>
      <c r="ALM99" s="253"/>
      <c r="ALN99" s="253"/>
      <c r="ALO99" s="253"/>
      <c r="ALP99" s="253"/>
      <c r="ALQ99" s="253"/>
      <c r="ALR99" s="253"/>
      <c r="ALS99" s="253"/>
      <c r="ALT99" s="253"/>
      <c r="ALU99" s="253"/>
      <c r="ALV99" s="253"/>
      <c r="ALW99" s="253"/>
      <c r="ALX99" s="253"/>
      <c r="ALY99" s="253"/>
      <c r="ALZ99" s="253"/>
      <c r="AMA99" s="253"/>
      <c r="AMB99" s="253"/>
      <c r="AMC99" s="253"/>
      <c r="AMD99" s="253"/>
      <c r="AME99" s="253"/>
      <c r="AMF99" s="253"/>
      <c r="AMG99" s="253"/>
      <c r="AMH99" s="253"/>
      <c r="AMI99" s="253"/>
      <c r="AMJ99" s="253"/>
    </row>
    <row r="100" spans="1:1024" s="252" customFormat="1" ht="11.25">
      <c r="A100" s="264" t="s">
        <v>211</v>
      </c>
      <c r="B100" s="292" t="e">
        <f>(B8-A8)/A8</f>
        <v>#VALUE!</v>
      </c>
      <c r="C100" s="292" t="e">
        <f>(C8-B8)/B8</f>
        <v>#DIV/0!</v>
      </c>
      <c r="D100" s="292" t="e">
        <f>(D8-C8)/C8</f>
        <v>#DIV/0!</v>
      </c>
      <c r="F100" s="253"/>
      <c r="G100" s="253"/>
      <c r="H100" s="253"/>
      <c r="I100" s="253"/>
      <c r="J100" s="253"/>
      <c r="K100" s="253"/>
      <c r="L100" s="253"/>
      <c r="M100" s="253"/>
      <c r="N100" s="253"/>
      <c r="O100" s="253"/>
      <c r="P100" s="253"/>
      <c r="Q100" s="253"/>
      <c r="R100" s="253"/>
      <c r="S100" s="253"/>
      <c r="T100" s="253"/>
      <c r="U100" s="253"/>
      <c r="V100" s="253"/>
      <c r="W100" s="253"/>
      <c r="X100" s="253"/>
      <c r="Y100" s="253"/>
      <c r="Z100" s="253"/>
      <c r="AA100" s="253"/>
      <c r="AB100" s="253"/>
      <c r="AC100" s="253"/>
      <c r="AD100" s="253"/>
      <c r="AE100" s="253"/>
      <c r="AF100" s="253"/>
      <c r="AG100" s="253"/>
      <c r="AH100" s="253"/>
      <c r="AI100" s="253"/>
      <c r="AJ100" s="253"/>
      <c r="AK100" s="253"/>
      <c r="AL100" s="253"/>
      <c r="AM100" s="253"/>
      <c r="AN100" s="253"/>
      <c r="AO100" s="253"/>
      <c r="AP100" s="253"/>
      <c r="AQ100" s="253"/>
      <c r="AR100" s="253"/>
      <c r="AS100" s="253"/>
      <c r="AT100" s="253"/>
      <c r="AU100" s="253"/>
      <c r="AV100" s="253"/>
      <c r="AW100" s="253"/>
      <c r="AX100" s="253"/>
      <c r="AY100" s="253"/>
      <c r="AZ100" s="253"/>
      <c r="BA100" s="253"/>
      <c r="BB100" s="253"/>
      <c r="BC100" s="253"/>
      <c r="BD100" s="253"/>
      <c r="BE100" s="253"/>
      <c r="BF100" s="253"/>
      <c r="BG100" s="253"/>
      <c r="BH100" s="253"/>
      <c r="BI100" s="253"/>
      <c r="BJ100" s="253"/>
      <c r="BK100" s="253"/>
      <c r="BL100" s="253"/>
      <c r="BM100" s="253"/>
      <c r="BN100" s="253"/>
      <c r="BO100" s="253"/>
      <c r="BP100" s="253"/>
      <c r="BQ100" s="253"/>
      <c r="BR100" s="253"/>
      <c r="BS100" s="253"/>
      <c r="BT100" s="253"/>
      <c r="BU100" s="253"/>
      <c r="BV100" s="253"/>
      <c r="BW100" s="253"/>
      <c r="BX100" s="253"/>
      <c r="BY100" s="253"/>
      <c r="BZ100" s="253"/>
      <c r="CA100" s="253"/>
      <c r="CB100" s="253"/>
      <c r="CC100" s="253"/>
      <c r="CD100" s="253"/>
      <c r="CE100" s="253"/>
      <c r="CF100" s="253"/>
      <c r="CG100" s="253"/>
      <c r="CH100" s="253"/>
      <c r="CI100" s="253"/>
      <c r="CJ100" s="253"/>
      <c r="CK100" s="253"/>
      <c r="CL100" s="253"/>
      <c r="CM100" s="253"/>
      <c r="CN100" s="253"/>
      <c r="CO100" s="253"/>
      <c r="CP100" s="253"/>
      <c r="CQ100" s="253"/>
      <c r="CR100" s="253"/>
      <c r="CS100" s="253"/>
      <c r="CT100" s="253"/>
      <c r="CU100" s="253"/>
      <c r="CV100" s="253"/>
      <c r="CW100" s="253"/>
      <c r="CX100" s="253"/>
      <c r="CY100" s="253"/>
      <c r="CZ100" s="253"/>
      <c r="DA100" s="253"/>
      <c r="DB100" s="253"/>
      <c r="DC100" s="253"/>
      <c r="DD100" s="253"/>
      <c r="DE100" s="253"/>
      <c r="DF100" s="253"/>
      <c r="DG100" s="253"/>
      <c r="DH100" s="253"/>
      <c r="DI100" s="253"/>
      <c r="DJ100" s="253"/>
      <c r="DK100" s="253"/>
      <c r="DL100" s="253"/>
      <c r="DM100" s="253"/>
      <c r="DN100" s="253"/>
      <c r="DO100" s="253"/>
      <c r="DP100" s="253"/>
      <c r="DQ100" s="253"/>
      <c r="DR100" s="253"/>
      <c r="DS100" s="253"/>
      <c r="DT100" s="253"/>
      <c r="DU100" s="253"/>
      <c r="DV100" s="253"/>
      <c r="DW100" s="253"/>
      <c r="DX100" s="253"/>
      <c r="DY100" s="253"/>
      <c r="DZ100" s="253"/>
      <c r="EA100" s="253"/>
      <c r="EB100" s="253"/>
      <c r="EC100" s="253"/>
      <c r="ED100" s="253"/>
      <c r="EE100" s="253"/>
      <c r="EF100" s="253"/>
      <c r="EG100" s="253"/>
      <c r="EH100" s="253"/>
      <c r="EI100" s="253"/>
      <c r="EJ100" s="253"/>
      <c r="EK100" s="253"/>
      <c r="EL100" s="253"/>
      <c r="EM100" s="253"/>
      <c r="EN100" s="253"/>
      <c r="EO100" s="253"/>
      <c r="EP100" s="253"/>
      <c r="EQ100" s="253"/>
      <c r="ER100" s="253"/>
      <c r="ES100" s="253"/>
      <c r="ET100" s="253"/>
      <c r="EU100" s="253"/>
      <c r="EV100" s="253"/>
      <c r="EW100" s="253"/>
      <c r="EX100" s="253"/>
      <c r="EY100" s="253"/>
      <c r="EZ100" s="253"/>
      <c r="FA100" s="253"/>
      <c r="FB100" s="253"/>
      <c r="FC100" s="253"/>
      <c r="FD100" s="253"/>
      <c r="FE100" s="253"/>
      <c r="FF100" s="253"/>
      <c r="FG100" s="253"/>
      <c r="FH100" s="253"/>
      <c r="FI100" s="253"/>
      <c r="FJ100" s="253"/>
      <c r="FK100" s="253"/>
      <c r="FL100" s="253"/>
      <c r="FM100" s="253"/>
      <c r="FN100" s="253"/>
      <c r="FO100" s="253"/>
      <c r="FP100" s="253"/>
      <c r="FQ100" s="253"/>
      <c r="FR100" s="253"/>
      <c r="FS100" s="253"/>
      <c r="FT100" s="253"/>
      <c r="FU100" s="253"/>
      <c r="FV100" s="253"/>
      <c r="FW100" s="253"/>
      <c r="FX100" s="253"/>
      <c r="FY100" s="253"/>
      <c r="FZ100" s="253"/>
      <c r="GA100" s="253"/>
      <c r="GB100" s="253"/>
      <c r="GC100" s="253"/>
      <c r="GD100" s="253"/>
      <c r="GE100" s="253"/>
      <c r="GF100" s="253"/>
      <c r="GG100" s="253"/>
      <c r="GH100" s="253"/>
      <c r="GI100" s="253"/>
      <c r="GJ100" s="253"/>
      <c r="GK100" s="253"/>
      <c r="GL100" s="253"/>
      <c r="GM100" s="253"/>
      <c r="GN100" s="253"/>
      <c r="GO100" s="253"/>
      <c r="GP100" s="253"/>
      <c r="GQ100" s="253"/>
      <c r="GR100" s="253"/>
      <c r="GS100" s="253"/>
      <c r="GT100" s="253"/>
      <c r="GU100" s="253"/>
      <c r="GV100" s="253"/>
      <c r="GW100" s="253"/>
      <c r="GX100" s="253"/>
      <c r="GY100" s="253"/>
      <c r="GZ100" s="253"/>
      <c r="HA100" s="253"/>
      <c r="HB100" s="253"/>
      <c r="HC100" s="253"/>
      <c r="HD100" s="253"/>
      <c r="HE100" s="253"/>
      <c r="HF100" s="253"/>
      <c r="HG100" s="253"/>
      <c r="HH100" s="253"/>
      <c r="HI100" s="253"/>
      <c r="HJ100" s="253"/>
      <c r="HK100" s="253"/>
      <c r="HL100" s="253"/>
      <c r="HM100" s="253"/>
      <c r="HN100" s="253"/>
      <c r="HO100" s="253"/>
      <c r="HP100" s="253"/>
      <c r="HQ100" s="253"/>
      <c r="HR100" s="253"/>
      <c r="HS100" s="253"/>
      <c r="HT100" s="253"/>
      <c r="HU100" s="253"/>
      <c r="HV100" s="253"/>
      <c r="HW100" s="253"/>
      <c r="HX100" s="253"/>
      <c r="HY100" s="253"/>
      <c r="HZ100" s="253"/>
      <c r="IA100" s="253"/>
      <c r="IB100" s="253"/>
      <c r="IC100" s="253"/>
      <c r="ID100" s="253"/>
      <c r="IE100" s="253"/>
      <c r="IF100" s="253"/>
      <c r="IG100" s="253"/>
      <c r="IH100" s="253"/>
      <c r="II100" s="253"/>
      <c r="IJ100" s="253"/>
      <c r="IK100" s="253"/>
      <c r="IL100" s="253"/>
      <c r="IM100" s="253"/>
      <c r="IN100" s="253"/>
      <c r="IO100" s="253"/>
      <c r="IP100" s="253"/>
      <c r="IQ100" s="253"/>
      <c r="IR100" s="253"/>
      <c r="IS100" s="253"/>
      <c r="IT100" s="253"/>
      <c r="IU100" s="253"/>
      <c r="IV100" s="253"/>
      <c r="IW100" s="253"/>
      <c r="IX100" s="253"/>
      <c r="IY100" s="253"/>
      <c r="IZ100" s="253"/>
      <c r="JA100" s="253"/>
      <c r="JB100" s="253"/>
      <c r="JC100" s="253"/>
      <c r="JD100" s="253"/>
      <c r="JE100" s="253"/>
      <c r="JF100" s="253"/>
      <c r="JG100" s="253"/>
      <c r="JH100" s="253"/>
      <c r="JI100" s="253"/>
      <c r="JJ100" s="253"/>
      <c r="JK100" s="253"/>
      <c r="JL100" s="253"/>
      <c r="JM100" s="253"/>
      <c r="JN100" s="253"/>
      <c r="JO100" s="253"/>
      <c r="JP100" s="253"/>
      <c r="JQ100" s="253"/>
      <c r="JR100" s="253"/>
      <c r="JS100" s="253"/>
      <c r="JT100" s="253"/>
      <c r="JU100" s="253"/>
      <c r="JV100" s="253"/>
      <c r="JW100" s="253"/>
      <c r="JX100" s="253"/>
      <c r="JY100" s="253"/>
      <c r="JZ100" s="253"/>
      <c r="KA100" s="253"/>
      <c r="KB100" s="253"/>
      <c r="KC100" s="253"/>
      <c r="KD100" s="253"/>
      <c r="KE100" s="253"/>
      <c r="KF100" s="253"/>
      <c r="KG100" s="253"/>
      <c r="KH100" s="253"/>
      <c r="KI100" s="253"/>
      <c r="KJ100" s="253"/>
      <c r="KK100" s="253"/>
      <c r="KL100" s="253"/>
      <c r="KM100" s="253"/>
      <c r="KN100" s="253"/>
      <c r="KO100" s="253"/>
      <c r="KP100" s="253"/>
      <c r="KQ100" s="253"/>
      <c r="KR100" s="253"/>
      <c r="KS100" s="253"/>
      <c r="KT100" s="253"/>
      <c r="KU100" s="253"/>
      <c r="KV100" s="253"/>
      <c r="KW100" s="253"/>
      <c r="KX100" s="253"/>
      <c r="KY100" s="253"/>
      <c r="KZ100" s="253"/>
      <c r="LA100" s="253"/>
      <c r="LB100" s="253"/>
      <c r="LC100" s="253"/>
      <c r="LD100" s="253"/>
      <c r="LE100" s="253"/>
      <c r="LF100" s="253"/>
      <c r="LG100" s="253"/>
      <c r="LH100" s="253"/>
      <c r="LI100" s="253"/>
      <c r="LJ100" s="253"/>
      <c r="LK100" s="253"/>
      <c r="LL100" s="253"/>
      <c r="LM100" s="253"/>
      <c r="LN100" s="253"/>
      <c r="LO100" s="253"/>
      <c r="LP100" s="253"/>
      <c r="LQ100" s="253"/>
      <c r="LR100" s="253"/>
      <c r="LS100" s="253"/>
      <c r="LT100" s="253"/>
      <c r="LU100" s="253"/>
      <c r="LV100" s="253"/>
      <c r="LW100" s="253"/>
      <c r="LX100" s="253"/>
      <c r="LY100" s="253"/>
      <c r="LZ100" s="253"/>
      <c r="MA100" s="253"/>
      <c r="MB100" s="253"/>
      <c r="MC100" s="253"/>
      <c r="MD100" s="253"/>
      <c r="ME100" s="253"/>
      <c r="MF100" s="253"/>
      <c r="MG100" s="253"/>
      <c r="MH100" s="253"/>
      <c r="MI100" s="253"/>
      <c r="MJ100" s="253"/>
      <c r="MK100" s="253"/>
      <c r="ML100" s="253"/>
      <c r="MM100" s="253"/>
      <c r="MN100" s="253"/>
      <c r="MO100" s="253"/>
      <c r="MP100" s="253"/>
      <c r="MQ100" s="253"/>
      <c r="MR100" s="253"/>
      <c r="MS100" s="253"/>
      <c r="MT100" s="253"/>
      <c r="MU100" s="253"/>
      <c r="MV100" s="253"/>
      <c r="MW100" s="253"/>
      <c r="MX100" s="253"/>
      <c r="MY100" s="253"/>
      <c r="MZ100" s="253"/>
      <c r="NA100" s="253"/>
      <c r="NB100" s="253"/>
      <c r="NC100" s="253"/>
      <c r="ND100" s="253"/>
      <c r="NE100" s="253"/>
      <c r="NF100" s="253"/>
      <c r="NG100" s="253"/>
      <c r="NH100" s="253"/>
      <c r="NI100" s="253"/>
      <c r="NJ100" s="253"/>
      <c r="NK100" s="253"/>
      <c r="NL100" s="253"/>
      <c r="NM100" s="253"/>
      <c r="NN100" s="253"/>
      <c r="NO100" s="253"/>
      <c r="NP100" s="253"/>
      <c r="NQ100" s="253"/>
      <c r="NR100" s="253"/>
      <c r="NS100" s="253"/>
      <c r="NT100" s="253"/>
      <c r="NU100" s="253"/>
      <c r="NV100" s="253"/>
      <c r="NW100" s="253"/>
      <c r="NX100" s="253"/>
      <c r="NY100" s="253"/>
      <c r="NZ100" s="253"/>
      <c r="OA100" s="253"/>
      <c r="OB100" s="253"/>
      <c r="OC100" s="253"/>
      <c r="OD100" s="253"/>
      <c r="OE100" s="253"/>
      <c r="OF100" s="253"/>
      <c r="OG100" s="253"/>
      <c r="OH100" s="253"/>
      <c r="OI100" s="253"/>
      <c r="OJ100" s="253"/>
      <c r="OK100" s="253"/>
      <c r="OL100" s="253"/>
      <c r="OM100" s="253"/>
      <c r="ON100" s="253"/>
      <c r="OO100" s="253"/>
      <c r="OP100" s="253"/>
      <c r="OQ100" s="253"/>
      <c r="OR100" s="253"/>
      <c r="OS100" s="253"/>
      <c r="OT100" s="253"/>
      <c r="OU100" s="253"/>
      <c r="OV100" s="253"/>
      <c r="OW100" s="253"/>
      <c r="OX100" s="253"/>
      <c r="OY100" s="253"/>
      <c r="OZ100" s="253"/>
      <c r="PA100" s="253"/>
      <c r="PB100" s="253"/>
      <c r="PC100" s="253"/>
      <c r="PD100" s="253"/>
      <c r="PE100" s="253"/>
      <c r="PF100" s="253"/>
      <c r="PG100" s="253"/>
      <c r="PH100" s="253"/>
      <c r="PI100" s="253"/>
      <c r="PJ100" s="253"/>
      <c r="PK100" s="253"/>
      <c r="PL100" s="253"/>
      <c r="PM100" s="253"/>
      <c r="PN100" s="253"/>
      <c r="PO100" s="253"/>
      <c r="PP100" s="253"/>
      <c r="PQ100" s="253"/>
      <c r="PR100" s="253"/>
      <c r="PS100" s="253"/>
      <c r="PT100" s="253"/>
      <c r="PU100" s="253"/>
      <c r="PV100" s="253"/>
      <c r="PW100" s="253"/>
      <c r="PX100" s="253"/>
      <c r="PY100" s="253"/>
      <c r="PZ100" s="253"/>
      <c r="QA100" s="253"/>
      <c r="QB100" s="253"/>
      <c r="QC100" s="253"/>
      <c r="QD100" s="253"/>
      <c r="QE100" s="253"/>
      <c r="QF100" s="253"/>
      <c r="QG100" s="253"/>
      <c r="QH100" s="253"/>
      <c r="QI100" s="253"/>
      <c r="QJ100" s="253"/>
      <c r="QK100" s="253"/>
      <c r="QL100" s="253"/>
      <c r="QM100" s="253"/>
      <c r="QN100" s="253"/>
      <c r="QO100" s="253"/>
      <c r="QP100" s="253"/>
      <c r="QQ100" s="253"/>
      <c r="QR100" s="253"/>
      <c r="QS100" s="253"/>
      <c r="QT100" s="253"/>
      <c r="QU100" s="253"/>
      <c r="QV100" s="253"/>
      <c r="QW100" s="253"/>
      <c r="QX100" s="253"/>
      <c r="QY100" s="253"/>
      <c r="QZ100" s="253"/>
      <c r="RA100" s="253"/>
      <c r="RB100" s="253"/>
      <c r="RC100" s="253"/>
      <c r="RD100" s="253"/>
      <c r="RE100" s="253"/>
      <c r="RF100" s="253"/>
      <c r="RG100" s="253"/>
      <c r="RH100" s="253"/>
      <c r="RI100" s="253"/>
      <c r="RJ100" s="253"/>
      <c r="RK100" s="253"/>
      <c r="RL100" s="253"/>
      <c r="RM100" s="253"/>
      <c r="RN100" s="253"/>
      <c r="RO100" s="253"/>
      <c r="RP100" s="253"/>
      <c r="RQ100" s="253"/>
      <c r="RR100" s="253"/>
      <c r="RS100" s="253"/>
      <c r="RT100" s="253"/>
      <c r="RU100" s="253"/>
      <c r="RV100" s="253"/>
      <c r="RW100" s="253"/>
      <c r="RX100" s="253"/>
      <c r="RY100" s="253"/>
      <c r="RZ100" s="253"/>
      <c r="SA100" s="253"/>
      <c r="SB100" s="253"/>
      <c r="SC100" s="253"/>
      <c r="SD100" s="253"/>
      <c r="SE100" s="253"/>
      <c r="SF100" s="253"/>
      <c r="SG100" s="253"/>
      <c r="SH100" s="253"/>
      <c r="SI100" s="253"/>
      <c r="SJ100" s="253"/>
      <c r="SK100" s="253"/>
      <c r="SL100" s="253"/>
      <c r="SM100" s="253"/>
      <c r="SN100" s="253"/>
      <c r="SO100" s="253"/>
      <c r="SP100" s="253"/>
      <c r="SQ100" s="253"/>
      <c r="SR100" s="253"/>
      <c r="SS100" s="253"/>
      <c r="ST100" s="253"/>
      <c r="SU100" s="253"/>
      <c r="SV100" s="253"/>
      <c r="SW100" s="253"/>
      <c r="SX100" s="253"/>
      <c r="SY100" s="253"/>
      <c r="SZ100" s="253"/>
      <c r="TA100" s="253"/>
      <c r="TB100" s="253"/>
      <c r="TC100" s="253"/>
      <c r="TD100" s="253"/>
      <c r="TE100" s="253"/>
      <c r="TF100" s="253"/>
      <c r="TG100" s="253"/>
      <c r="TH100" s="253"/>
      <c r="TI100" s="253"/>
      <c r="TJ100" s="253"/>
      <c r="TK100" s="253"/>
      <c r="TL100" s="253"/>
      <c r="TM100" s="253"/>
      <c r="TN100" s="253"/>
      <c r="TO100" s="253"/>
      <c r="TP100" s="253"/>
      <c r="TQ100" s="253"/>
      <c r="TR100" s="253"/>
      <c r="TS100" s="253"/>
      <c r="TT100" s="253"/>
      <c r="TU100" s="253"/>
      <c r="TV100" s="253"/>
      <c r="TW100" s="253"/>
      <c r="TX100" s="253"/>
      <c r="TY100" s="253"/>
      <c r="TZ100" s="253"/>
      <c r="UA100" s="253"/>
      <c r="UB100" s="253"/>
      <c r="UC100" s="253"/>
      <c r="UD100" s="253"/>
      <c r="UE100" s="253"/>
      <c r="UF100" s="253"/>
      <c r="UG100" s="253"/>
      <c r="UH100" s="253"/>
      <c r="UI100" s="253"/>
      <c r="UJ100" s="253"/>
      <c r="UK100" s="253"/>
      <c r="UL100" s="253"/>
      <c r="UM100" s="253"/>
      <c r="UN100" s="253"/>
      <c r="UO100" s="253"/>
      <c r="UP100" s="253"/>
      <c r="UQ100" s="253"/>
      <c r="UR100" s="253"/>
      <c r="US100" s="253"/>
      <c r="UT100" s="253"/>
      <c r="UU100" s="253"/>
      <c r="UV100" s="253"/>
      <c r="UW100" s="253"/>
      <c r="UX100" s="253"/>
      <c r="UY100" s="253"/>
      <c r="UZ100" s="253"/>
      <c r="VA100" s="253"/>
      <c r="VB100" s="253"/>
      <c r="VC100" s="253"/>
      <c r="VD100" s="253"/>
      <c r="VE100" s="253"/>
      <c r="VF100" s="253"/>
      <c r="VG100" s="253"/>
      <c r="VH100" s="253"/>
      <c r="VI100" s="253"/>
      <c r="VJ100" s="253"/>
      <c r="VK100" s="253"/>
      <c r="VL100" s="253"/>
      <c r="VM100" s="253"/>
      <c r="VN100" s="253"/>
      <c r="VO100" s="253"/>
      <c r="VP100" s="253"/>
      <c r="VQ100" s="253"/>
      <c r="VR100" s="253"/>
      <c r="VS100" s="253"/>
      <c r="VT100" s="253"/>
      <c r="VU100" s="253"/>
      <c r="VV100" s="253"/>
      <c r="VW100" s="253"/>
      <c r="VX100" s="253"/>
      <c r="VY100" s="253"/>
      <c r="VZ100" s="253"/>
      <c r="WA100" s="253"/>
      <c r="WB100" s="253"/>
      <c r="WC100" s="253"/>
      <c r="WD100" s="253"/>
      <c r="WE100" s="253"/>
      <c r="WF100" s="253"/>
      <c r="WG100" s="253"/>
      <c r="WH100" s="253"/>
      <c r="WI100" s="253"/>
      <c r="WJ100" s="253"/>
      <c r="WK100" s="253"/>
      <c r="WL100" s="253"/>
      <c r="WM100" s="253"/>
      <c r="WN100" s="253"/>
      <c r="WO100" s="253"/>
      <c r="WP100" s="253"/>
      <c r="WQ100" s="253"/>
      <c r="WR100" s="253"/>
      <c r="WS100" s="253"/>
      <c r="WT100" s="253"/>
      <c r="WU100" s="253"/>
      <c r="WV100" s="253"/>
      <c r="WW100" s="253"/>
      <c r="WX100" s="253"/>
      <c r="WY100" s="253"/>
      <c r="WZ100" s="253"/>
      <c r="XA100" s="253"/>
      <c r="XB100" s="253"/>
      <c r="XC100" s="253"/>
      <c r="XD100" s="253"/>
      <c r="XE100" s="253"/>
      <c r="XF100" s="253"/>
      <c r="XG100" s="253"/>
      <c r="XH100" s="253"/>
      <c r="XI100" s="253"/>
      <c r="XJ100" s="253"/>
      <c r="XK100" s="253"/>
      <c r="XL100" s="253"/>
      <c r="XM100" s="253"/>
      <c r="XN100" s="253"/>
      <c r="XO100" s="253"/>
      <c r="XP100" s="253"/>
      <c r="XQ100" s="253"/>
      <c r="XR100" s="253"/>
      <c r="XS100" s="253"/>
      <c r="XT100" s="253"/>
      <c r="XU100" s="253"/>
      <c r="XV100" s="253"/>
      <c r="XW100" s="253"/>
      <c r="XX100" s="253"/>
      <c r="XY100" s="253"/>
      <c r="XZ100" s="253"/>
      <c r="YA100" s="253"/>
      <c r="YB100" s="253"/>
      <c r="YC100" s="253"/>
      <c r="YD100" s="253"/>
      <c r="YE100" s="253"/>
      <c r="YF100" s="253"/>
      <c r="YG100" s="253"/>
      <c r="YH100" s="253"/>
      <c r="YI100" s="253"/>
      <c r="YJ100" s="253"/>
      <c r="YK100" s="253"/>
      <c r="YL100" s="253"/>
      <c r="YM100" s="253"/>
      <c r="YN100" s="253"/>
      <c r="YO100" s="253"/>
      <c r="YP100" s="253"/>
      <c r="YQ100" s="253"/>
      <c r="YR100" s="253"/>
      <c r="YS100" s="253"/>
      <c r="YT100" s="253"/>
      <c r="YU100" s="253"/>
      <c r="YV100" s="253"/>
      <c r="YW100" s="253"/>
      <c r="YX100" s="253"/>
      <c r="YY100" s="253"/>
      <c r="YZ100" s="253"/>
      <c r="ZA100" s="253"/>
      <c r="ZB100" s="253"/>
      <c r="ZC100" s="253"/>
      <c r="ZD100" s="253"/>
      <c r="ZE100" s="253"/>
      <c r="ZF100" s="253"/>
      <c r="ZG100" s="253"/>
      <c r="ZH100" s="253"/>
      <c r="ZI100" s="253"/>
      <c r="ZJ100" s="253"/>
      <c r="ZK100" s="253"/>
      <c r="ZL100" s="253"/>
      <c r="ZM100" s="253"/>
      <c r="ZN100" s="253"/>
      <c r="ZO100" s="253"/>
      <c r="ZP100" s="253"/>
      <c r="ZQ100" s="253"/>
      <c r="ZR100" s="253"/>
      <c r="ZS100" s="253"/>
      <c r="ZT100" s="253"/>
      <c r="ZU100" s="253"/>
      <c r="ZV100" s="253"/>
      <c r="ZW100" s="253"/>
      <c r="ZX100" s="253"/>
      <c r="ZY100" s="253"/>
      <c r="ZZ100" s="253"/>
      <c r="AAA100" s="253"/>
      <c r="AAB100" s="253"/>
      <c r="AAC100" s="253"/>
      <c r="AAD100" s="253"/>
      <c r="AAE100" s="253"/>
      <c r="AAF100" s="253"/>
      <c r="AAG100" s="253"/>
      <c r="AAH100" s="253"/>
      <c r="AAI100" s="253"/>
      <c r="AAJ100" s="253"/>
      <c r="AAK100" s="253"/>
      <c r="AAL100" s="253"/>
      <c r="AAM100" s="253"/>
      <c r="AAN100" s="253"/>
      <c r="AAO100" s="253"/>
      <c r="AAP100" s="253"/>
      <c r="AAQ100" s="253"/>
      <c r="AAR100" s="253"/>
      <c r="AAS100" s="253"/>
      <c r="AAT100" s="253"/>
      <c r="AAU100" s="253"/>
      <c r="AAV100" s="253"/>
      <c r="AAW100" s="253"/>
      <c r="AAX100" s="253"/>
      <c r="AAY100" s="253"/>
      <c r="AAZ100" s="253"/>
      <c r="ABA100" s="253"/>
      <c r="ABB100" s="253"/>
      <c r="ABC100" s="253"/>
      <c r="ABD100" s="253"/>
      <c r="ABE100" s="253"/>
      <c r="ABF100" s="253"/>
      <c r="ABG100" s="253"/>
      <c r="ABH100" s="253"/>
      <c r="ABI100" s="253"/>
      <c r="ABJ100" s="253"/>
      <c r="ABK100" s="253"/>
      <c r="ABL100" s="253"/>
      <c r="ABM100" s="253"/>
      <c r="ABN100" s="253"/>
      <c r="ABO100" s="253"/>
      <c r="ABP100" s="253"/>
      <c r="ABQ100" s="253"/>
      <c r="ABR100" s="253"/>
      <c r="ABS100" s="253"/>
      <c r="ABT100" s="253"/>
      <c r="ABU100" s="253"/>
      <c r="ABV100" s="253"/>
      <c r="ABW100" s="253"/>
      <c r="ABX100" s="253"/>
      <c r="ABY100" s="253"/>
      <c r="ABZ100" s="253"/>
      <c r="ACA100" s="253"/>
      <c r="ACB100" s="253"/>
      <c r="ACC100" s="253"/>
      <c r="ACD100" s="253"/>
      <c r="ACE100" s="253"/>
      <c r="ACF100" s="253"/>
      <c r="ACG100" s="253"/>
      <c r="ACH100" s="253"/>
      <c r="ACI100" s="253"/>
      <c r="ACJ100" s="253"/>
      <c r="ACK100" s="253"/>
      <c r="ACL100" s="253"/>
      <c r="ACM100" s="253"/>
      <c r="ACN100" s="253"/>
      <c r="ACO100" s="253"/>
      <c r="ACP100" s="253"/>
      <c r="ACQ100" s="253"/>
      <c r="ACR100" s="253"/>
      <c r="ACS100" s="253"/>
      <c r="ACT100" s="253"/>
      <c r="ACU100" s="253"/>
      <c r="ACV100" s="253"/>
      <c r="ACW100" s="253"/>
      <c r="ACX100" s="253"/>
      <c r="ACY100" s="253"/>
      <c r="ACZ100" s="253"/>
      <c r="ADA100" s="253"/>
      <c r="ADB100" s="253"/>
      <c r="ADC100" s="253"/>
      <c r="ADD100" s="253"/>
      <c r="ADE100" s="253"/>
      <c r="ADF100" s="253"/>
      <c r="ADG100" s="253"/>
      <c r="ADH100" s="253"/>
      <c r="ADI100" s="253"/>
      <c r="ADJ100" s="253"/>
      <c r="ADK100" s="253"/>
      <c r="ADL100" s="253"/>
      <c r="ADM100" s="253"/>
      <c r="ADN100" s="253"/>
      <c r="ADO100" s="253"/>
      <c r="ADP100" s="253"/>
      <c r="ADQ100" s="253"/>
      <c r="ADR100" s="253"/>
      <c r="ADS100" s="253"/>
      <c r="ADT100" s="253"/>
      <c r="ADU100" s="253"/>
      <c r="ADV100" s="253"/>
      <c r="ADW100" s="253"/>
      <c r="ADX100" s="253"/>
      <c r="ADY100" s="253"/>
      <c r="ADZ100" s="253"/>
      <c r="AEA100" s="253"/>
      <c r="AEB100" s="253"/>
      <c r="AEC100" s="253"/>
      <c r="AED100" s="253"/>
      <c r="AEE100" s="253"/>
      <c r="AEF100" s="253"/>
      <c r="AEG100" s="253"/>
      <c r="AEH100" s="253"/>
      <c r="AEI100" s="253"/>
      <c r="AEJ100" s="253"/>
      <c r="AEK100" s="253"/>
      <c r="AEL100" s="253"/>
      <c r="AEM100" s="253"/>
      <c r="AEN100" s="253"/>
      <c r="AEO100" s="253"/>
      <c r="AEP100" s="253"/>
      <c r="AEQ100" s="253"/>
      <c r="AER100" s="253"/>
      <c r="AES100" s="253"/>
      <c r="AET100" s="253"/>
      <c r="AEU100" s="253"/>
      <c r="AEV100" s="253"/>
      <c r="AEW100" s="253"/>
      <c r="AEX100" s="253"/>
      <c r="AEY100" s="253"/>
      <c r="AEZ100" s="253"/>
      <c r="AFA100" s="253"/>
      <c r="AFB100" s="253"/>
      <c r="AFC100" s="253"/>
      <c r="AFD100" s="253"/>
      <c r="AFE100" s="253"/>
      <c r="AFF100" s="253"/>
      <c r="AFG100" s="253"/>
      <c r="AFH100" s="253"/>
      <c r="AFI100" s="253"/>
      <c r="AFJ100" s="253"/>
      <c r="AFK100" s="253"/>
      <c r="AFL100" s="253"/>
      <c r="AFM100" s="253"/>
      <c r="AFN100" s="253"/>
      <c r="AFO100" s="253"/>
      <c r="AFP100" s="253"/>
      <c r="AFQ100" s="253"/>
      <c r="AFR100" s="253"/>
      <c r="AFS100" s="253"/>
      <c r="AFT100" s="253"/>
      <c r="AFU100" s="253"/>
      <c r="AFV100" s="253"/>
      <c r="AFW100" s="253"/>
      <c r="AFX100" s="253"/>
      <c r="AFY100" s="253"/>
      <c r="AFZ100" s="253"/>
      <c r="AGA100" s="253"/>
      <c r="AGB100" s="253"/>
      <c r="AGC100" s="253"/>
      <c r="AGD100" s="253"/>
      <c r="AGE100" s="253"/>
      <c r="AGF100" s="253"/>
      <c r="AGG100" s="253"/>
      <c r="AGH100" s="253"/>
      <c r="AGI100" s="253"/>
      <c r="AGJ100" s="253"/>
      <c r="AGK100" s="253"/>
      <c r="AGL100" s="253"/>
      <c r="AGM100" s="253"/>
      <c r="AGN100" s="253"/>
      <c r="AGO100" s="253"/>
      <c r="AGP100" s="253"/>
      <c r="AGQ100" s="253"/>
      <c r="AGR100" s="253"/>
      <c r="AGS100" s="253"/>
      <c r="AGT100" s="253"/>
      <c r="AGU100" s="253"/>
      <c r="AGV100" s="253"/>
      <c r="AGW100" s="253"/>
      <c r="AGX100" s="253"/>
      <c r="AGY100" s="253"/>
      <c r="AGZ100" s="253"/>
      <c r="AHA100" s="253"/>
      <c r="AHB100" s="253"/>
      <c r="AHC100" s="253"/>
      <c r="AHD100" s="253"/>
      <c r="AHE100" s="253"/>
      <c r="AHF100" s="253"/>
      <c r="AHG100" s="253"/>
      <c r="AHH100" s="253"/>
      <c r="AHI100" s="253"/>
      <c r="AHJ100" s="253"/>
      <c r="AHK100" s="253"/>
      <c r="AHL100" s="253"/>
      <c r="AHM100" s="253"/>
      <c r="AHN100" s="253"/>
      <c r="AHO100" s="253"/>
      <c r="AHP100" s="253"/>
      <c r="AHQ100" s="253"/>
      <c r="AHR100" s="253"/>
      <c r="AHS100" s="253"/>
      <c r="AHT100" s="253"/>
      <c r="AHU100" s="253"/>
      <c r="AHV100" s="253"/>
      <c r="AHW100" s="253"/>
      <c r="AHX100" s="253"/>
      <c r="AHY100" s="253"/>
      <c r="AHZ100" s="253"/>
      <c r="AIA100" s="253"/>
      <c r="AIB100" s="253"/>
      <c r="AIC100" s="253"/>
      <c r="AID100" s="253"/>
      <c r="AIE100" s="253"/>
      <c r="AIF100" s="253"/>
      <c r="AIG100" s="253"/>
      <c r="AIH100" s="253"/>
      <c r="AII100" s="253"/>
      <c r="AIJ100" s="253"/>
      <c r="AIK100" s="253"/>
      <c r="AIL100" s="253"/>
      <c r="AIM100" s="253"/>
      <c r="AIN100" s="253"/>
      <c r="AIO100" s="253"/>
      <c r="AIP100" s="253"/>
      <c r="AIQ100" s="253"/>
      <c r="AIR100" s="253"/>
      <c r="AIS100" s="253"/>
      <c r="AIT100" s="253"/>
      <c r="AIU100" s="253"/>
      <c r="AIV100" s="253"/>
      <c r="AIW100" s="253"/>
      <c r="AIX100" s="253"/>
      <c r="AIY100" s="253"/>
      <c r="AIZ100" s="253"/>
      <c r="AJA100" s="253"/>
      <c r="AJB100" s="253"/>
      <c r="AJC100" s="253"/>
      <c r="AJD100" s="253"/>
      <c r="AJE100" s="253"/>
      <c r="AJF100" s="253"/>
      <c r="AJG100" s="253"/>
      <c r="AJH100" s="253"/>
      <c r="AJI100" s="253"/>
      <c r="AJJ100" s="253"/>
      <c r="AJK100" s="253"/>
      <c r="AJL100" s="253"/>
      <c r="AJM100" s="253"/>
      <c r="AJN100" s="253"/>
      <c r="AJO100" s="253"/>
      <c r="AJP100" s="253"/>
      <c r="AJQ100" s="253"/>
      <c r="AJR100" s="253"/>
      <c r="AJS100" s="253"/>
      <c r="AJT100" s="253"/>
      <c r="AJU100" s="253"/>
      <c r="AJV100" s="253"/>
      <c r="AJW100" s="253"/>
      <c r="AJX100" s="253"/>
      <c r="AJY100" s="253"/>
      <c r="AJZ100" s="253"/>
      <c r="AKA100" s="253"/>
      <c r="AKB100" s="253"/>
      <c r="AKC100" s="253"/>
      <c r="AKD100" s="253"/>
      <c r="AKE100" s="253"/>
      <c r="AKF100" s="253"/>
      <c r="AKG100" s="253"/>
      <c r="AKH100" s="253"/>
      <c r="AKI100" s="253"/>
      <c r="AKJ100" s="253"/>
      <c r="AKK100" s="253"/>
      <c r="AKL100" s="253"/>
      <c r="AKM100" s="253"/>
      <c r="AKN100" s="253"/>
      <c r="AKO100" s="253"/>
      <c r="AKP100" s="253"/>
      <c r="AKQ100" s="253"/>
      <c r="AKR100" s="253"/>
      <c r="AKS100" s="253"/>
      <c r="AKT100" s="253"/>
      <c r="AKU100" s="253"/>
      <c r="AKV100" s="253"/>
      <c r="AKW100" s="253"/>
      <c r="AKX100" s="253"/>
      <c r="AKY100" s="253"/>
      <c r="AKZ100" s="253"/>
      <c r="ALA100" s="253"/>
      <c r="ALB100" s="253"/>
      <c r="ALC100" s="253"/>
      <c r="ALD100" s="253"/>
      <c r="ALE100" s="253"/>
      <c r="ALF100" s="253"/>
      <c r="ALG100" s="253"/>
      <c r="ALH100" s="253"/>
      <c r="ALI100" s="253"/>
      <c r="ALJ100" s="253"/>
      <c r="ALK100" s="253"/>
      <c r="ALL100" s="253"/>
      <c r="ALM100" s="253"/>
      <c r="ALN100" s="253"/>
      <c r="ALO100" s="253"/>
      <c r="ALP100" s="253"/>
      <c r="ALQ100" s="253"/>
      <c r="ALR100" s="253"/>
      <c r="ALS100" s="253"/>
      <c r="ALT100" s="253"/>
      <c r="ALU100" s="253"/>
      <c r="ALV100" s="253"/>
      <c r="ALW100" s="253"/>
      <c r="ALX100" s="253"/>
      <c r="ALY100" s="253"/>
      <c r="ALZ100" s="253"/>
      <c r="AMA100" s="253"/>
      <c r="AMB100" s="253"/>
      <c r="AMC100" s="253"/>
      <c r="AMD100" s="253"/>
      <c r="AME100" s="253"/>
      <c r="AMF100" s="253"/>
      <c r="AMG100" s="253"/>
      <c r="AMH100" s="253"/>
      <c r="AMI100" s="253"/>
      <c r="AMJ100" s="253"/>
    </row>
    <row r="101" spans="1:1024" s="252" customFormat="1" ht="11.25">
      <c r="A101" s="264" t="s">
        <v>212</v>
      </c>
      <c r="B101" s="293" t="e">
        <f>B43/(B8+B9)</f>
        <v>#DIV/0!</v>
      </c>
      <c r="C101" s="293" t="e">
        <f>C43/(C8+C9)</f>
        <v>#DIV/0!</v>
      </c>
      <c r="D101" s="293" t="e">
        <f>D43/(D8+D9)</f>
        <v>#DIV/0!</v>
      </c>
      <c r="F101" s="253"/>
      <c r="G101" s="253"/>
      <c r="H101" s="253"/>
      <c r="I101" s="253"/>
      <c r="J101" s="253"/>
      <c r="K101" s="253"/>
      <c r="L101" s="253"/>
      <c r="M101" s="253"/>
      <c r="N101" s="253"/>
      <c r="O101" s="253"/>
      <c r="P101" s="253"/>
      <c r="Q101" s="253"/>
      <c r="R101" s="253"/>
      <c r="S101" s="253"/>
      <c r="T101" s="253"/>
      <c r="U101" s="253"/>
      <c r="V101" s="253"/>
      <c r="W101" s="253"/>
      <c r="X101" s="253"/>
      <c r="Y101" s="253"/>
      <c r="Z101" s="253"/>
      <c r="AA101" s="253"/>
      <c r="AB101" s="253"/>
      <c r="AC101" s="253"/>
      <c r="AD101" s="253"/>
      <c r="AE101" s="253"/>
      <c r="AF101" s="253"/>
      <c r="AG101" s="253"/>
      <c r="AH101" s="253"/>
      <c r="AI101" s="253"/>
      <c r="AJ101" s="253"/>
      <c r="AK101" s="253"/>
      <c r="AL101" s="253"/>
      <c r="AM101" s="253"/>
      <c r="AN101" s="253"/>
      <c r="AO101" s="253"/>
      <c r="AP101" s="253"/>
      <c r="AQ101" s="253"/>
      <c r="AR101" s="253"/>
      <c r="AS101" s="253"/>
      <c r="AT101" s="253"/>
      <c r="AU101" s="253"/>
      <c r="AV101" s="253"/>
      <c r="AW101" s="253"/>
      <c r="AX101" s="253"/>
      <c r="AY101" s="253"/>
      <c r="AZ101" s="253"/>
      <c r="BA101" s="253"/>
      <c r="BB101" s="253"/>
      <c r="BC101" s="253"/>
      <c r="BD101" s="253"/>
      <c r="BE101" s="253"/>
      <c r="BF101" s="253"/>
      <c r="BG101" s="253"/>
      <c r="BH101" s="253"/>
      <c r="BI101" s="253"/>
      <c r="BJ101" s="253"/>
      <c r="BK101" s="253"/>
      <c r="BL101" s="253"/>
      <c r="BM101" s="253"/>
      <c r="BN101" s="253"/>
      <c r="BO101" s="253"/>
      <c r="BP101" s="253"/>
      <c r="BQ101" s="253"/>
      <c r="BR101" s="253"/>
      <c r="BS101" s="253"/>
      <c r="BT101" s="253"/>
      <c r="BU101" s="253"/>
      <c r="BV101" s="253"/>
      <c r="BW101" s="253"/>
      <c r="BX101" s="253"/>
      <c r="BY101" s="253"/>
      <c r="BZ101" s="253"/>
      <c r="CA101" s="253"/>
      <c r="CB101" s="253"/>
      <c r="CC101" s="253"/>
      <c r="CD101" s="253"/>
      <c r="CE101" s="253"/>
      <c r="CF101" s="253"/>
      <c r="CG101" s="253"/>
      <c r="CH101" s="253"/>
      <c r="CI101" s="253"/>
      <c r="CJ101" s="253"/>
      <c r="CK101" s="253"/>
      <c r="CL101" s="253"/>
      <c r="CM101" s="253"/>
      <c r="CN101" s="253"/>
      <c r="CO101" s="253"/>
      <c r="CP101" s="253"/>
      <c r="CQ101" s="253"/>
      <c r="CR101" s="253"/>
      <c r="CS101" s="253"/>
      <c r="CT101" s="253"/>
      <c r="CU101" s="253"/>
      <c r="CV101" s="253"/>
      <c r="CW101" s="253"/>
      <c r="CX101" s="253"/>
      <c r="CY101" s="253"/>
      <c r="CZ101" s="253"/>
      <c r="DA101" s="253"/>
      <c r="DB101" s="253"/>
      <c r="DC101" s="253"/>
      <c r="DD101" s="253"/>
      <c r="DE101" s="253"/>
      <c r="DF101" s="253"/>
      <c r="DG101" s="253"/>
      <c r="DH101" s="253"/>
      <c r="DI101" s="253"/>
      <c r="DJ101" s="253"/>
      <c r="DK101" s="253"/>
      <c r="DL101" s="253"/>
      <c r="DM101" s="253"/>
      <c r="DN101" s="253"/>
      <c r="DO101" s="253"/>
      <c r="DP101" s="253"/>
      <c r="DQ101" s="253"/>
      <c r="DR101" s="253"/>
      <c r="DS101" s="253"/>
      <c r="DT101" s="253"/>
      <c r="DU101" s="253"/>
      <c r="DV101" s="253"/>
      <c r="DW101" s="253"/>
      <c r="DX101" s="253"/>
      <c r="DY101" s="253"/>
      <c r="DZ101" s="253"/>
      <c r="EA101" s="253"/>
      <c r="EB101" s="253"/>
      <c r="EC101" s="253"/>
      <c r="ED101" s="253"/>
      <c r="EE101" s="253"/>
      <c r="EF101" s="253"/>
      <c r="EG101" s="253"/>
      <c r="EH101" s="253"/>
      <c r="EI101" s="253"/>
      <c r="EJ101" s="253"/>
      <c r="EK101" s="253"/>
      <c r="EL101" s="253"/>
      <c r="EM101" s="253"/>
      <c r="EN101" s="253"/>
      <c r="EO101" s="253"/>
      <c r="EP101" s="253"/>
      <c r="EQ101" s="253"/>
      <c r="ER101" s="253"/>
      <c r="ES101" s="253"/>
      <c r="ET101" s="253"/>
      <c r="EU101" s="253"/>
      <c r="EV101" s="253"/>
      <c r="EW101" s="253"/>
      <c r="EX101" s="253"/>
      <c r="EY101" s="253"/>
      <c r="EZ101" s="253"/>
      <c r="FA101" s="253"/>
      <c r="FB101" s="253"/>
      <c r="FC101" s="253"/>
      <c r="FD101" s="253"/>
      <c r="FE101" s="253"/>
      <c r="FF101" s="253"/>
      <c r="FG101" s="253"/>
      <c r="FH101" s="253"/>
      <c r="FI101" s="253"/>
      <c r="FJ101" s="253"/>
      <c r="FK101" s="253"/>
      <c r="FL101" s="253"/>
      <c r="FM101" s="253"/>
      <c r="FN101" s="253"/>
      <c r="FO101" s="253"/>
      <c r="FP101" s="253"/>
      <c r="FQ101" s="253"/>
      <c r="FR101" s="253"/>
      <c r="FS101" s="253"/>
      <c r="FT101" s="253"/>
      <c r="FU101" s="253"/>
      <c r="FV101" s="253"/>
      <c r="FW101" s="253"/>
      <c r="FX101" s="253"/>
      <c r="FY101" s="253"/>
      <c r="FZ101" s="253"/>
      <c r="GA101" s="253"/>
      <c r="GB101" s="253"/>
      <c r="GC101" s="253"/>
      <c r="GD101" s="253"/>
      <c r="GE101" s="253"/>
      <c r="GF101" s="253"/>
      <c r="GG101" s="253"/>
      <c r="GH101" s="253"/>
      <c r="GI101" s="253"/>
      <c r="GJ101" s="253"/>
      <c r="GK101" s="253"/>
      <c r="GL101" s="253"/>
      <c r="GM101" s="253"/>
      <c r="GN101" s="253"/>
      <c r="GO101" s="253"/>
      <c r="GP101" s="253"/>
      <c r="GQ101" s="253"/>
      <c r="GR101" s="253"/>
      <c r="GS101" s="253"/>
      <c r="GT101" s="253"/>
      <c r="GU101" s="253"/>
      <c r="GV101" s="253"/>
      <c r="GW101" s="253"/>
      <c r="GX101" s="253"/>
      <c r="GY101" s="253"/>
      <c r="GZ101" s="253"/>
      <c r="HA101" s="253"/>
      <c r="HB101" s="253"/>
      <c r="HC101" s="253"/>
      <c r="HD101" s="253"/>
      <c r="HE101" s="253"/>
      <c r="HF101" s="253"/>
      <c r="HG101" s="253"/>
      <c r="HH101" s="253"/>
      <c r="HI101" s="253"/>
      <c r="HJ101" s="253"/>
      <c r="HK101" s="253"/>
      <c r="HL101" s="253"/>
      <c r="HM101" s="253"/>
      <c r="HN101" s="253"/>
      <c r="HO101" s="253"/>
      <c r="HP101" s="253"/>
      <c r="HQ101" s="253"/>
      <c r="HR101" s="253"/>
      <c r="HS101" s="253"/>
      <c r="HT101" s="253"/>
      <c r="HU101" s="253"/>
      <c r="HV101" s="253"/>
      <c r="HW101" s="253"/>
      <c r="HX101" s="253"/>
      <c r="HY101" s="253"/>
      <c r="HZ101" s="253"/>
      <c r="IA101" s="253"/>
      <c r="IB101" s="253"/>
      <c r="IC101" s="253"/>
      <c r="ID101" s="253"/>
      <c r="IE101" s="253"/>
      <c r="IF101" s="253"/>
      <c r="IG101" s="253"/>
      <c r="IH101" s="253"/>
      <c r="II101" s="253"/>
      <c r="IJ101" s="253"/>
      <c r="IK101" s="253"/>
      <c r="IL101" s="253"/>
      <c r="IM101" s="253"/>
      <c r="IN101" s="253"/>
      <c r="IO101" s="253"/>
      <c r="IP101" s="253"/>
      <c r="IQ101" s="253"/>
      <c r="IR101" s="253"/>
      <c r="IS101" s="253"/>
      <c r="IT101" s="253"/>
      <c r="IU101" s="253"/>
      <c r="IV101" s="253"/>
      <c r="IW101" s="253"/>
      <c r="IX101" s="253"/>
      <c r="IY101" s="253"/>
      <c r="IZ101" s="253"/>
      <c r="JA101" s="253"/>
      <c r="JB101" s="253"/>
      <c r="JC101" s="253"/>
      <c r="JD101" s="253"/>
      <c r="JE101" s="253"/>
      <c r="JF101" s="253"/>
      <c r="JG101" s="253"/>
      <c r="JH101" s="253"/>
      <c r="JI101" s="253"/>
      <c r="JJ101" s="253"/>
      <c r="JK101" s="253"/>
      <c r="JL101" s="253"/>
      <c r="JM101" s="253"/>
      <c r="JN101" s="253"/>
      <c r="JO101" s="253"/>
      <c r="JP101" s="253"/>
      <c r="JQ101" s="253"/>
      <c r="JR101" s="253"/>
      <c r="JS101" s="253"/>
      <c r="JT101" s="253"/>
      <c r="JU101" s="253"/>
      <c r="JV101" s="253"/>
      <c r="JW101" s="253"/>
      <c r="JX101" s="253"/>
      <c r="JY101" s="253"/>
      <c r="JZ101" s="253"/>
      <c r="KA101" s="253"/>
      <c r="KB101" s="253"/>
      <c r="KC101" s="253"/>
      <c r="KD101" s="253"/>
      <c r="KE101" s="253"/>
      <c r="KF101" s="253"/>
      <c r="KG101" s="253"/>
      <c r="KH101" s="253"/>
      <c r="KI101" s="253"/>
      <c r="KJ101" s="253"/>
      <c r="KK101" s="253"/>
      <c r="KL101" s="253"/>
      <c r="KM101" s="253"/>
      <c r="KN101" s="253"/>
      <c r="KO101" s="253"/>
      <c r="KP101" s="253"/>
      <c r="KQ101" s="253"/>
      <c r="KR101" s="253"/>
      <c r="KS101" s="253"/>
      <c r="KT101" s="253"/>
      <c r="KU101" s="253"/>
      <c r="KV101" s="253"/>
      <c r="KW101" s="253"/>
      <c r="KX101" s="253"/>
      <c r="KY101" s="253"/>
      <c r="KZ101" s="253"/>
      <c r="LA101" s="253"/>
      <c r="LB101" s="253"/>
      <c r="LC101" s="253"/>
      <c r="LD101" s="253"/>
      <c r="LE101" s="253"/>
      <c r="LF101" s="253"/>
      <c r="LG101" s="253"/>
      <c r="LH101" s="253"/>
      <c r="LI101" s="253"/>
      <c r="LJ101" s="253"/>
      <c r="LK101" s="253"/>
      <c r="LL101" s="253"/>
      <c r="LM101" s="253"/>
      <c r="LN101" s="253"/>
      <c r="LO101" s="253"/>
      <c r="LP101" s="253"/>
      <c r="LQ101" s="253"/>
      <c r="LR101" s="253"/>
      <c r="LS101" s="253"/>
      <c r="LT101" s="253"/>
      <c r="LU101" s="253"/>
      <c r="LV101" s="253"/>
      <c r="LW101" s="253"/>
      <c r="LX101" s="253"/>
      <c r="LY101" s="253"/>
      <c r="LZ101" s="253"/>
      <c r="MA101" s="253"/>
      <c r="MB101" s="253"/>
      <c r="MC101" s="253"/>
      <c r="MD101" s="253"/>
      <c r="ME101" s="253"/>
      <c r="MF101" s="253"/>
      <c r="MG101" s="253"/>
      <c r="MH101" s="253"/>
      <c r="MI101" s="253"/>
      <c r="MJ101" s="253"/>
      <c r="MK101" s="253"/>
      <c r="ML101" s="253"/>
      <c r="MM101" s="253"/>
      <c r="MN101" s="253"/>
      <c r="MO101" s="253"/>
      <c r="MP101" s="253"/>
      <c r="MQ101" s="253"/>
      <c r="MR101" s="253"/>
      <c r="MS101" s="253"/>
      <c r="MT101" s="253"/>
      <c r="MU101" s="253"/>
      <c r="MV101" s="253"/>
      <c r="MW101" s="253"/>
      <c r="MX101" s="253"/>
      <c r="MY101" s="253"/>
      <c r="MZ101" s="253"/>
      <c r="NA101" s="253"/>
      <c r="NB101" s="253"/>
      <c r="NC101" s="253"/>
      <c r="ND101" s="253"/>
      <c r="NE101" s="253"/>
      <c r="NF101" s="253"/>
      <c r="NG101" s="253"/>
      <c r="NH101" s="253"/>
      <c r="NI101" s="253"/>
      <c r="NJ101" s="253"/>
      <c r="NK101" s="253"/>
      <c r="NL101" s="253"/>
      <c r="NM101" s="253"/>
      <c r="NN101" s="253"/>
      <c r="NO101" s="253"/>
      <c r="NP101" s="253"/>
      <c r="NQ101" s="253"/>
      <c r="NR101" s="253"/>
      <c r="NS101" s="253"/>
      <c r="NT101" s="253"/>
      <c r="NU101" s="253"/>
      <c r="NV101" s="253"/>
      <c r="NW101" s="253"/>
      <c r="NX101" s="253"/>
      <c r="NY101" s="253"/>
      <c r="NZ101" s="253"/>
      <c r="OA101" s="253"/>
      <c r="OB101" s="253"/>
      <c r="OC101" s="253"/>
      <c r="OD101" s="253"/>
      <c r="OE101" s="253"/>
      <c r="OF101" s="253"/>
      <c r="OG101" s="253"/>
      <c r="OH101" s="253"/>
      <c r="OI101" s="253"/>
      <c r="OJ101" s="253"/>
      <c r="OK101" s="253"/>
      <c r="OL101" s="253"/>
      <c r="OM101" s="253"/>
      <c r="ON101" s="253"/>
      <c r="OO101" s="253"/>
      <c r="OP101" s="253"/>
      <c r="OQ101" s="253"/>
      <c r="OR101" s="253"/>
      <c r="OS101" s="253"/>
      <c r="OT101" s="253"/>
      <c r="OU101" s="253"/>
      <c r="OV101" s="253"/>
      <c r="OW101" s="253"/>
      <c r="OX101" s="253"/>
      <c r="OY101" s="253"/>
      <c r="OZ101" s="253"/>
      <c r="PA101" s="253"/>
      <c r="PB101" s="253"/>
      <c r="PC101" s="253"/>
      <c r="PD101" s="253"/>
      <c r="PE101" s="253"/>
      <c r="PF101" s="253"/>
      <c r="PG101" s="253"/>
      <c r="PH101" s="253"/>
      <c r="PI101" s="253"/>
      <c r="PJ101" s="253"/>
      <c r="PK101" s="253"/>
      <c r="PL101" s="253"/>
      <c r="PM101" s="253"/>
      <c r="PN101" s="253"/>
      <c r="PO101" s="253"/>
      <c r="PP101" s="253"/>
      <c r="PQ101" s="253"/>
      <c r="PR101" s="253"/>
      <c r="PS101" s="253"/>
      <c r="PT101" s="253"/>
      <c r="PU101" s="253"/>
      <c r="PV101" s="253"/>
      <c r="PW101" s="253"/>
      <c r="PX101" s="253"/>
      <c r="PY101" s="253"/>
      <c r="PZ101" s="253"/>
      <c r="QA101" s="253"/>
      <c r="QB101" s="253"/>
      <c r="QC101" s="253"/>
      <c r="QD101" s="253"/>
      <c r="QE101" s="253"/>
      <c r="QF101" s="253"/>
      <c r="QG101" s="253"/>
      <c r="QH101" s="253"/>
      <c r="QI101" s="253"/>
      <c r="QJ101" s="253"/>
      <c r="QK101" s="253"/>
      <c r="QL101" s="253"/>
      <c r="QM101" s="253"/>
      <c r="QN101" s="253"/>
      <c r="QO101" s="253"/>
      <c r="QP101" s="253"/>
      <c r="QQ101" s="253"/>
      <c r="QR101" s="253"/>
      <c r="QS101" s="253"/>
      <c r="QT101" s="253"/>
      <c r="QU101" s="253"/>
      <c r="QV101" s="253"/>
      <c r="QW101" s="253"/>
      <c r="QX101" s="253"/>
      <c r="QY101" s="253"/>
      <c r="QZ101" s="253"/>
      <c r="RA101" s="253"/>
      <c r="RB101" s="253"/>
      <c r="RC101" s="253"/>
      <c r="RD101" s="253"/>
      <c r="RE101" s="253"/>
      <c r="RF101" s="253"/>
      <c r="RG101" s="253"/>
      <c r="RH101" s="253"/>
      <c r="RI101" s="253"/>
      <c r="RJ101" s="253"/>
      <c r="RK101" s="253"/>
      <c r="RL101" s="253"/>
      <c r="RM101" s="253"/>
      <c r="RN101" s="253"/>
      <c r="RO101" s="253"/>
      <c r="RP101" s="253"/>
      <c r="RQ101" s="253"/>
      <c r="RR101" s="253"/>
      <c r="RS101" s="253"/>
      <c r="RT101" s="253"/>
      <c r="RU101" s="253"/>
      <c r="RV101" s="253"/>
      <c r="RW101" s="253"/>
      <c r="RX101" s="253"/>
      <c r="RY101" s="253"/>
      <c r="RZ101" s="253"/>
      <c r="SA101" s="253"/>
      <c r="SB101" s="253"/>
      <c r="SC101" s="253"/>
      <c r="SD101" s="253"/>
      <c r="SE101" s="253"/>
      <c r="SF101" s="253"/>
      <c r="SG101" s="253"/>
      <c r="SH101" s="253"/>
      <c r="SI101" s="253"/>
      <c r="SJ101" s="253"/>
      <c r="SK101" s="253"/>
      <c r="SL101" s="253"/>
      <c r="SM101" s="253"/>
      <c r="SN101" s="253"/>
      <c r="SO101" s="253"/>
      <c r="SP101" s="253"/>
      <c r="SQ101" s="253"/>
      <c r="SR101" s="253"/>
      <c r="SS101" s="253"/>
      <c r="ST101" s="253"/>
      <c r="SU101" s="253"/>
      <c r="SV101" s="253"/>
      <c r="SW101" s="253"/>
      <c r="SX101" s="253"/>
      <c r="SY101" s="253"/>
      <c r="SZ101" s="253"/>
      <c r="TA101" s="253"/>
      <c r="TB101" s="253"/>
      <c r="TC101" s="253"/>
      <c r="TD101" s="253"/>
      <c r="TE101" s="253"/>
      <c r="TF101" s="253"/>
      <c r="TG101" s="253"/>
      <c r="TH101" s="253"/>
      <c r="TI101" s="253"/>
      <c r="TJ101" s="253"/>
      <c r="TK101" s="253"/>
      <c r="TL101" s="253"/>
      <c r="TM101" s="253"/>
      <c r="TN101" s="253"/>
      <c r="TO101" s="253"/>
      <c r="TP101" s="253"/>
      <c r="TQ101" s="253"/>
      <c r="TR101" s="253"/>
      <c r="TS101" s="253"/>
      <c r="TT101" s="253"/>
      <c r="TU101" s="253"/>
      <c r="TV101" s="253"/>
      <c r="TW101" s="253"/>
      <c r="TX101" s="253"/>
      <c r="TY101" s="253"/>
      <c r="TZ101" s="253"/>
      <c r="UA101" s="253"/>
      <c r="UB101" s="253"/>
      <c r="UC101" s="253"/>
      <c r="UD101" s="253"/>
      <c r="UE101" s="253"/>
      <c r="UF101" s="253"/>
      <c r="UG101" s="253"/>
      <c r="UH101" s="253"/>
      <c r="UI101" s="253"/>
      <c r="UJ101" s="253"/>
      <c r="UK101" s="253"/>
      <c r="UL101" s="253"/>
      <c r="UM101" s="253"/>
      <c r="UN101" s="253"/>
      <c r="UO101" s="253"/>
      <c r="UP101" s="253"/>
      <c r="UQ101" s="253"/>
      <c r="UR101" s="253"/>
      <c r="US101" s="253"/>
      <c r="UT101" s="253"/>
      <c r="UU101" s="253"/>
      <c r="UV101" s="253"/>
      <c r="UW101" s="253"/>
      <c r="UX101" s="253"/>
      <c r="UY101" s="253"/>
      <c r="UZ101" s="253"/>
      <c r="VA101" s="253"/>
      <c r="VB101" s="253"/>
      <c r="VC101" s="253"/>
      <c r="VD101" s="253"/>
      <c r="VE101" s="253"/>
      <c r="VF101" s="253"/>
      <c r="VG101" s="253"/>
      <c r="VH101" s="253"/>
      <c r="VI101" s="253"/>
      <c r="VJ101" s="253"/>
      <c r="VK101" s="253"/>
      <c r="VL101" s="253"/>
      <c r="VM101" s="253"/>
      <c r="VN101" s="253"/>
      <c r="VO101" s="253"/>
      <c r="VP101" s="253"/>
      <c r="VQ101" s="253"/>
      <c r="VR101" s="253"/>
      <c r="VS101" s="253"/>
      <c r="VT101" s="253"/>
      <c r="VU101" s="253"/>
      <c r="VV101" s="253"/>
      <c r="VW101" s="253"/>
      <c r="VX101" s="253"/>
      <c r="VY101" s="253"/>
      <c r="VZ101" s="253"/>
      <c r="WA101" s="253"/>
      <c r="WB101" s="253"/>
      <c r="WC101" s="253"/>
      <c r="WD101" s="253"/>
      <c r="WE101" s="253"/>
      <c r="WF101" s="253"/>
      <c r="WG101" s="253"/>
      <c r="WH101" s="253"/>
      <c r="WI101" s="253"/>
      <c r="WJ101" s="253"/>
      <c r="WK101" s="253"/>
      <c r="WL101" s="253"/>
      <c r="WM101" s="253"/>
      <c r="WN101" s="253"/>
      <c r="WO101" s="253"/>
      <c r="WP101" s="253"/>
      <c r="WQ101" s="253"/>
      <c r="WR101" s="253"/>
      <c r="WS101" s="253"/>
      <c r="WT101" s="253"/>
      <c r="WU101" s="253"/>
      <c r="WV101" s="253"/>
      <c r="WW101" s="253"/>
      <c r="WX101" s="253"/>
      <c r="WY101" s="253"/>
      <c r="WZ101" s="253"/>
      <c r="XA101" s="253"/>
      <c r="XB101" s="253"/>
      <c r="XC101" s="253"/>
      <c r="XD101" s="253"/>
      <c r="XE101" s="253"/>
      <c r="XF101" s="253"/>
      <c r="XG101" s="253"/>
      <c r="XH101" s="253"/>
      <c r="XI101" s="253"/>
      <c r="XJ101" s="253"/>
      <c r="XK101" s="253"/>
      <c r="XL101" s="253"/>
      <c r="XM101" s="253"/>
      <c r="XN101" s="253"/>
      <c r="XO101" s="253"/>
      <c r="XP101" s="253"/>
      <c r="XQ101" s="253"/>
      <c r="XR101" s="253"/>
      <c r="XS101" s="253"/>
      <c r="XT101" s="253"/>
      <c r="XU101" s="253"/>
      <c r="XV101" s="253"/>
      <c r="XW101" s="253"/>
      <c r="XX101" s="253"/>
      <c r="XY101" s="253"/>
      <c r="XZ101" s="253"/>
      <c r="YA101" s="253"/>
      <c r="YB101" s="253"/>
      <c r="YC101" s="253"/>
      <c r="YD101" s="253"/>
      <c r="YE101" s="253"/>
      <c r="YF101" s="253"/>
      <c r="YG101" s="253"/>
      <c r="YH101" s="253"/>
      <c r="YI101" s="253"/>
      <c r="YJ101" s="253"/>
      <c r="YK101" s="253"/>
      <c r="YL101" s="253"/>
      <c r="YM101" s="253"/>
      <c r="YN101" s="253"/>
      <c r="YO101" s="253"/>
      <c r="YP101" s="253"/>
      <c r="YQ101" s="253"/>
      <c r="YR101" s="253"/>
      <c r="YS101" s="253"/>
      <c r="YT101" s="253"/>
      <c r="YU101" s="253"/>
      <c r="YV101" s="253"/>
      <c r="YW101" s="253"/>
      <c r="YX101" s="253"/>
      <c r="YY101" s="253"/>
      <c r="YZ101" s="253"/>
      <c r="ZA101" s="253"/>
      <c r="ZB101" s="253"/>
      <c r="ZC101" s="253"/>
      <c r="ZD101" s="253"/>
      <c r="ZE101" s="253"/>
      <c r="ZF101" s="253"/>
      <c r="ZG101" s="253"/>
      <c r="ZH101" s="253"/>
      <c r="ZI101" s="253"/>
      <c r="ZJ101" s="253"/>
      <c r="ZK101" s="253"/>
      <c r="ZL101" s="253"/>
      <c r="ZM101" s="253"/>
      <c r="ZN101" s="253"/>
      <c r="ZO101" s="253"/>
      <c r="ZP101" s="253"/>
      <c r="ZQ101" s="253"/>
      <c r="ZR101" s="253"/>
      <c r="ZS101" s="253"/>
      <c r="ZT101" s="253"/>
      <c r="ZU101" s="253"/>
      <c r="ZV101" s="253"/>
      <c r="ZW101" s="253"/>
      <c r="ZX101" s="253"/>
      <c r="ZY101" s="253"/>
      <c r="ZZ101" s="253"/>
      <c r="AAA101" s="253"/>
      <c r="AAB101" s="253"/>
      <c r="AAC101" s="253"/>
      <c r="AAD101" s="253"/>
      <c r="AAE101" s="253"/>
      <c r="AAF101" s="253"/>
      <c r="AAG101" s="253"/>
      <c r="AAH101" s="253"/>
      <c r="AAI101" s="253"/>
      <c r="AAJ101" s="253"/>
      <c r="AAK101" s="253"/>
      <c r="AAL101" s="253"/>
      <c r="AAM101" s="253"/>
      <c r="AAN101" s="253"/>
      <c r="AAO101" s="253"/>
      <c r="AAP101" s="253"/>
      <c r="AAQ101" s="253"/>
      <c r="AAR101" s="253"/>
      <c r="AAS101" s="253"/>
      <c r="AAT101" s="253"/>
      <c r="AAU101" s="253"/>
      <c r="AAV101" s="253"/>
      <c r="AAW101" s="253"/>
      <c r="AAX101" s="253"/>
      <c r="AAY101" s="253"/>
      <c r="AAZ101" s="253"/>
      <c r="ABA101" s="253"/>
      <c r="ABB101" s="253"/>
      <c r="ABC101" s="253"/>
      <c r="ABD101" s="253"/>
      <c r="ABE101" s="253"/>
      <c r="ABF101" s="253"/>
      <c r="ABG101" s="253"/>
      <c r="ABH101" s="253"/>
      <c r="ABI101" s="253"/>
      <c r="ABJ101" s="253"/>
      <c r="ABK101" s="253"/>
      <c r="ABL101" s="253"/>
      <c r="ABM101" s="253"/>
      <c r="ABN101" s="253"/>
      <c r="ABO101" s="253"/>
      <c r="ABP101" s="253"/>
      <c r="ABQ101" s="253"/>
      <c r="ABR101" s="253"/>
      <c r="ABS101" s="253"/>
      <c r="ABT101" s="253"/>
      <c r="ABU101" s="253"/>
      <c r="ABV101" s="253"/>
      <c r="ABW101" s="253"/>
      <c r="ABX101" s="253"/>
      <c r="ABY101" s="253"/>
      <c r="ABZ101" s="253"/>
      <c r="ACA101" s="253"/>
      <c r="ACB101" s="253"/>
      <c r="ACC101" s="253"/>
      <c r="ACD101" s="253"/>
      <c r="ACE101" s="253"/>
      <c r="ACF101" s="253"/>
      <c r="ACG101" s="253"/>
      <c r="ACH101" s="253"/>
      <c r="ACI101" s="253"/>
      <c r="ACJ101" s="253"/>
      <c r="ACK101" s="253"/>
      <c r="ACL101" s="253"/>
      <c r="ACM101" s="253"/>
      <c r="ACN101" s="253"/>
      <c r="ACO101" s="253"/>
      <c r="ACP101" s="253"/>
      <c r="ACQ101" s="253"/>
      <c r="ACR101" s="253"/>
      <c r="ACS101" s="253"/>
      <c r="ACT101" s="253"/>
      <c r="ACU101" s="253"/>
      <c r="ACV101" s="253"/>
      <c r="ACW101" s="253"/>
      <c r="ACX101" s="253"/>
      <c r="ACY101" s="253"/>
      <c r="ACZ101" s="253"/>
      <c r="ADA101" s="253"/>
      <c r="ADB101" s="253"/>
      <c r="ADC101" s="253"/>
      <c r="ADD101" s="253"/>
      <c r="ADE101" s="253"/>
      <c r="ADF101" s="253"/>
      <c r="ADG101" s="253"/>
      <c r="ADH101" s="253"/>
      <c r="ADI101" s="253"/>
      <c r="ADJ101" s="253"/>
      <c r="ADK101" s="253"/>
      <c r="ADL101" s="253"/>
      <c r="ADM101" s="253"/>
      <c r="ADN101" s="253"/>
      <c r="ADO101" s="253"/>
      <c r="ADP101" s="253"/>
      <c r="ADQ101" s="253"/>
      <c r="ADR101" s="253"/>
      <c r="ADS101" s="253"/>
      <c r="ADT101" s="253"/>
      <c r="ADU101" s="253"/>
      <c r="ADV101" s="253"/>
      <c r="ADW101" s="253"/>
      <c r="ADX101" s="253"/>
      <c r="ADY101" s="253"/>
      <c r="ADZ101" s="253"/>
      <c r="AEA101" s="253"/>
      <c r="AEB101" s="253"/>
      <c r="AEC101" s="253"/>
      <c r="AED101" s="253"/>
      <c r="AEE101" s="253"/>
      <c r="AEF101" s="253"/>
      <c r="AEG101" s="253"/>
      <c r="AEH101" s="253"/>
      <c r="AEI101" s="253"/>
      <c r="AEJ101" s="253"/>
      <c r="AEK101" s="253"/>
      <c r="AEL101" s="253"/>
      <c r="AEM101" s="253"/>
      <c r="AEN101" s="253"/>
      <c r="AEO101" s="253"/>
      <c r="AEP101" s="253"/>
      <c r="AEQ101" s="253"/>
      <c r="AER101" s="253"/>
      <c r="AES101" s="253"/>
      <c r="AET101" s="253"/>
      <c r="AEU101" s="253"/>
      <c r="AEV101" s="253"/>
      <c r="AEW101" s="253"/>
      <c r="AEX101" s="253"/>
      <c r="AEY101" s="253"/>
      <c r="AEZ101" s="253"/>
      <c r="AFA101" s="253"/>
      <c r="AFB101" s="253"/>
      <c r="AFC101" s="253"/>
      <c r="AFD101" s="253"/>
      <c r="AFE101" s="253"/>
      <c r="AFF101" s="253"/>
      <c r="AFG101" s="253"/>
      <c r="AFH101" s="253"/>
      <c r="AFI101" s="253"/>
      <c r="AFJ101" s="253"/>
      <c r="AFK101" s="253"/>
      <c r="AFL101" s="253"/>
      <c r="AFM101" s="253"/>
      <c r="AFN101" s="253"/>
      <c r="AFO101" s="253"/>
      <c r="AFP101" s="253"/>
      <c r="AFQ101" s="253"/>
      <c r="AFR101" s="253"/>
      <c r="AFS101" s="253"/>
      <c r="AFT101" s="253"/>
      <c r="AFU101" s="253"/>
      <c r="AFV101" s="253"/>
      <c r="AFW101" s="253"/>
      <c r="AFX101" s="253"/>
      <c r="AFY101" s="253"/>
      <c r="AFZ101" s="253"/>
      <c r="AGA101" s="253"/>
      <c r="AGB101" s="253"/>
      <c r="AGC101" s="253"/>
      <c r="AGD101" s="253"/>
      <c r="AGE101" s="253"/>
      <c r="AGF101" s="253"/>
      <c r="AGG101" s="253"/>
      <c r="AGH101" s="253"/>
      <c r="AGI101" s="253"/>
      <c r="AGJ101" s="253"/>
      <c r="AGK101" s="253"/>
      <c r="AGL101" s="253"/>
      <c r="AGM101" s="253"/>
      <c r="AGN101" s="253"/>
      <c r="AGO101" s="253"/>
      <c r="AGP101" s="253"/>
      <c r="AGQ101" s="253"/>
      <c r="AGR101" s="253"/>
      <c r="AGS101" s="253"/>
      <c r="AGT101" s="253"/>
      <c r="AGU101" s="253"/>
      <c r="AGV101" s="253"/>
      <c r="AGW101" s="253"/>
      <c r="AGX101" s="253"/>
      <c r="AGY101" s="253"/>
      <c r="AGZ101" s="253"/>
      <c r="AHA101" s="253"/>
      <c r="AHB101" s="253"/>
      <c r="AHC101" s="253"/>
      <c r="AHD101" s="253"/>
      <c r="AHE101" s="253"/>
      <c r="AHF101" s="253"/>
      <c r="AHG101" s="253"/>
      <c r="AHH101" s="253"/>
      <c r="AHI101" s="253"/>
      <c r="AHJ101" s="253"/>
      <c r="AHK101" s="253"/>
      <c r="AHL101" s="253"/>
      <c r="AHM101" s="253"/>
      <c r="AHN101" s="253"/>
      <c r="AHO101" s="253"/>
      <c r="AHP101" s="253"/>
      <c r="AHQ101" s="253"/>
      <c r="AHR101" s="253"/>
      <c r="AHS101" s="253"/>
      <c r="AHT101" s="253"/>
      <c r="AHU101" s="253"/>
      <c r="AHV101" s="253"/>
      <c r="AHW101" s="253"/>
      <c r="AHX101" s="253"/>
      <c r="AHY101" s="253"/>
      <c r="AHZ101" s="253"/>
      <c r="AIA101" s="253"/>
      <c r="AIB101" s="253"/>
      <c r="AIC101" s="253"/>
      <c r="AID101" s="253"/>
      <c r="AIE101" s="253"/>
      <c r="AIF101" s="253"/>
      <c r="AIG101" s="253"/>
      <c r="AIH101" s="253"/>
      <c r="AII101" s="253"/>
      <c r="AIJ101" s="253"/>
      <c r="AIK101" s="253"/>
      <c r="AIL101" s="253"/>
      <c r="AIM101" s="253"/>
      <c r="AIN101" s="253"/>
      <c r="AIO101" s="253"/>
      <c r="AIP101" s="253"/>
      <c r="AIQ101" s="253"/>
      <c r="AIR101" s="253"/>
      <c r="AIS101" s="253"/>
      <c r="AIT101" s="253"/>
      <c r="AIU101" s="253"/>
      <c r="AIV101" s="253"/>
      <c r="AIW101" s="253"/>
      <c r="AIX101" s="253"/>
      <c r="AIY101" s="253"/>
      <c r="AIZ101" s="253"/>
      <c r="AJA101" s="253"/>
      <c r="AJB101" s="253"/>
      <c r="AJC101" s="253"/>
      <c r="AJD101" s="253"/>
      <c r="AJE101" s="253"/>
      <c r="AJF101" s="253"/>
      <c r="AJG101" s="253"/>
      <c r="AJH101" s="253"/>
      <c r="AJI101" s="253"/>
      <c r="AJJ101" s="253"/>
      <c r="AJK101" s="253"/>
      <c r="AJL101" s="253"/>
      <c r="AJM101" s="253"/>
      <c r="AJN101" s="253"/>
      <c r="AJO101" s="253"/>
      <c r="AJP101" s="253"/>
      <c r="AJQ101" s="253"/>
      <c r="AJR101" s="253"/>
      <c r="AJS101" s="253"/>
      <c r="AJT101" s="253"/>
      <c r="AJU101" s="253"/>
      <c r="AJV101" s="253"/>
      <c r="AJW101" s="253"/>
      <c r="AJX101" s="253"/>
      <c r="AJY101" s="253"/>
      <c r="AJZ101" s="253"/>
      <c r="AKA101" s="253"/>
      <c r="AKB101" s="253"/>
      <c r="AKC101" s="253"/>
      <c r="AKD101" s="253"/>
      <c r="AKE101" s="253"/>
      <c r="AKF101" s="253"/>
      <c r="AKG101" s="253"/>
      <c r="AKH101" s="253"/>
      <c r="AKI101" s="253"/>
      <c r="AKJ101" s="253"/>
      <c r="AKK101" s="253"/>
      <c r="AKL101" s="253"/>
      <c r="AKM101" s="253"/>
      <c r="AKN101" s="253"/>
      <c r="AKO101" s="253"/>
      <c r="AKP101" s="253"/>
      <c r="AKQ101" s="253"/>
      <c r="AKR101" s="253"/>
      <c r="AKS101" s="253"/>
      <c r="AKT101" s="253"/>
      <c r="AKU101" s="253"/>
      <c r="AKV101" s="253"/>
      <c r="AKW101" s="253"/>
      <c r="AKX101" s="253"/>
      <c r="AKY101" s="253"/>
      <c r="AKZ101" s="253"/>
      <c r="ALA101" s="253"/>
      <c r="ALB101" s="253"/>
      <c r="ALC101" s="253"/>
      <c r="ALD101" s="253"/>
      <c r="ALE101" s="253"/>
      <c r="ALF101" s="253"/>
      <c r="ALG101" s="253"/>
      <c r="ALH101" s="253"/>
      <c r="ALI101" s="253"/>
      <c r="ALJ101" s="253"/>
      <c r="ALK101" s="253"/>
      <c r="ALL101" s="253"/>
      <c r="ALM101" s="253"/>
      <c r="ALN101" s="253"/>
      <c r="ALO101" s="253"/>
      <c r="ALP101" s="253"/>
      <c r="ALQ101" s="253"/>
      <c r="ALR101" s="253"/>
      <c r="ALS101" s="253"/>
      <c r="ALT101" s="253"/>
      <c r="ALU101" s="253"/>
      <c r="ALV101" s="253"/>
      <c r="ALW101" s="253"/>
      <c r="ALX101" s="253"/>
      <c r="ALY101" s="253"/>
      <c r="ALZ101" s="253"/>
      <c r="AMA101" s="253"/>
      <c r="AMB101" s="253"/>
      <c r="AMC101" s="253"/>
      <c r="AMD101" s="253"/>
      <c r="AME101" s="253"/>
      <c r="AMF101" s="253"/>
      <c r="AMG101" s="253"/>
      <c r="AMH101" s="253"/>
      <c r="AMI101" s="253"/>
      <c r="AMJ101" s="253"/>
    </row>
    <row r="102" spans="1:1024" s="252" customFormat="1" ht="11.25">
      <c r="A102" s="264" t="s">
        <v>213</v>
      </c>
      <c r="B102" s="293" t="e">
        <f>B45/(B8+B9)</f>
        <v>#DIV/0!</v>
      </c>
      <c r="C102" s="293" t="e">
        <f>C45/(C8+C9)</f>
        <v>#DIV/0!</v>
      </c>
      <c r="D102" s="293" t="e">
        <f>D45/(D8+D9)</f>
        <v>#DIV/0!</v>
      </c>
      <c r="F102" s="253"/>
      <c r="G102" s="253"/>
      <c r="H102" s="253"/>
      <c r="I102" s="253"/>
      <c r="J102" s="253"/>
      <c r="K102" s="253"/>
      <c r="L102" s="253"/>
      <c r="M102" s="253"/>
      <c r="N102" s="253"/>
      <c r="O102" s="253"/>
      <c r="P102" s="253"/>
      <c r="Q102" s="253"/>
      <c r="R102" s="253"/>
      <c r="S102" s="253"/>
      <c r="T102" s="253"/>
      <c r="U102" s="253"/>
      <c r="V102" s="253"/>
      <c r="W102" s="253"/>
      <c r="X102" s="253"/>
      <c r="Y102" s="253"/>
      <c r="Z102" s="253"/>
      <c r="AA102" s="253"/>
      <c r="AB102" s="253"/>
      <c r="AC102" s="253"/>
      <c r="AD102" s="253"/>
      <c r="AE102" s="253"/>
      <c r="AF102" s="253"/>
      <c r="AG102" s="253"/>
      <c r="AH102" s="253"/>
      <c r="AI102" s="253"/>
      <c r="AJ102" s="253"/>
      <c r="AK102" s="253"/>
      <c r="AL102" s="253"/>
      <c r="AM102" s="253"/>
      <c r="AN102" s="253"/>
      <c r="AO102" s="253"/>
      <c r="AP102" s="253"/>
      <c r="AQ102" s="253"/>
      <c r="AR102" s="253"/>
      <c r="AS102" s="253"/>
      <c r="AT102" s="253"/>
      <c r="AU102" s="253"/>
      <c r="AV102" s="253"/>
      <c r="AW102" s="253"/>
      <c r="AX102" s="253"/>
      <c r="AY102" s="253"/>
      <c r="AZ102" s="253"/>
      <c r="BA102" s="253"/>
      <c r="BB102" s="253"/>
      <c r="BC102" s="253"/>
      <c r="BD102" s="253"/>
      <c r="BE102" s="253"/>
      <c r="BF102" s="253"/>
      <c r="BG102" s="253"/>
      <c r="BH102" s="253"/>
      <c r="BI102" s="253"/>
      <c r="BJ102" s="253"/>
      <c r="BK102" s="253"/>
      <c r="BL102" s="253"/>
      <c r="BM102" s="253"/>
      <c r="BN102" s="253"/>
      <c r="BO102" s="253"/>
      <c r="BP102" s="253"/>
      <c r="BQ102" s="253"/>
      <c r="BR102" s="253"/>
      <c r="BS102" s="253"/>
      <c r="BT102" s="253"/>
      <c r="BU102" s="253"/>
      <c r="BV102" s="253"/>
      <c r="BW102" s="253"/>
      <c r="BX102" s="253"/>
      <c r="BY102" s="253"/>
      <c r="BZ102" s="253"/>
      <c r="CA102" s="253"/>
      <c r="CB102" s="253"/>
      <c r="CC102" s="253"/>
      <c r="CD102" s="253"/>
      <c r="CE102" s="253"/>
      <c r="CF102" s="253"/>
      <c r="CG102" s="253"/>
      <c r="CH102" s="253"/>
      <c r="CI102" s="253"/>
      <c r="CJ102" s="253"/>
      <c r="CK102" s="253"/>
      <c r="CL102" s="253"/>
      <c r="CM102" s="253"/>
      <c r="CN102" s="253"/>
      <c r="CO102" s="253"/>
      <c r="CP102" s="253"/>
      <c r="CQ102" s="253"/>
      <c r="CR102" s="253"/>
      <c r="CS102" s="253"/>
      <c r="CT102" s="253"/>
      <c r="CU102" s="253"/>
      <c r="CV102" s="253"/>
      <c r="CW102" s="253"/>
      <c r="CX102" s="253"/>
      <c r="CY102" s="253"/>
      <c r="CZ102" s="253"/>
      <c r="DA102" s="253"/>
      <c r="DB102" s="253"/>
      <c r="DC102" s="253"/>
      <c r="DD102" s="253"/>
      <c r="DE102" s="253"/>
      <c r="DF102" s="253"/>
      <c r="DG102" s="253"/>
      <c r="DH102" s="253"/>
      <c r="DI102" s="253"/>
      <c r="DJ102" s="253"/>
      <c r="DK102" s="253"/>
      <c r="DL102" s="253"/>
      <c r="DM102" s="253"/>
      <c r="DN102" s="253"/>
      <c r="DO102" s="253"/>
      <c r="DP102" s="253"/>
      <c r="DQ102" s="253"/>
      <c r="DR102" s="253"/>
      <c r="DS102" s="253"/>
      <c r="DT102" s="253"/>
      <c r="DU102" s="253"/>
      <c r="DV102" s="253"/>
      <c r="DW102" s="253"/>
      <c r="DX102" s="253"/>
      <c r="DY102" s="253"/>
      <c r="DZ102" s="253"/>
      <c r="EA102" s="253"/>
      <c r="EB102" s="253"/>
      <c r="EC102" s="253"/>
      <c r="ED102" s="253"/>
      <c r="EE102" s="253"/>
      <c r="EF102" s="253"/>
      <c r="EG102" s="253"/>
      <c r="EH102" s="253"/>
      <c r="EI102" s="253"/>
      <c r="EJ102" s="253"/>
      <c r="EK102" s="253"/>
      <c r="EL102" s="253"/>
      <c r="EM102" s="253"/>
      <c r="EN102" s="253"/>
      <c r="EO102" s="253"/>
      <c r="EP102" s="253"/>
      <c r="EQ102" s="253"/>
      <c r="ER102" s="253"/>
      <c r="ES102" s="253"/>
      <c r="ET102" s="253"/>
      <c r="EU102" s="253"/>
      <c r="EV102" s="253"/>
      <c r="EW102" s="253"/>
      <c r="EX102" s="253"/>
      <c r="EY102" s="253"/>
      <c r="EZ102" s="253"/>
      <c r="FA102" s="253"/>
      <c r="FB102" s="253"/>
      <c r="FC102" s="253"/>
      <c r="FD102" s="253"/>
      <c r="FE102" s="253"/>
      <c r="FF102" s="253"/>
      <c r="FG102" s="253"/>
      <c r="FH102" s="253"/>
      <c r="FI102" s="253"/>
      <c r="FJ102" s="253"/>
      <c r="FK102" s="253"/>
      <c r="FL102" s="253"/>
      <c r="FM102" s="253"/>
      <c r="FN102" s="253"/>
      <c r="FO102" s="253"/>
      <c r="FP102" s="253"/>
      <c r="FQ102" s="253"/>
      <c r="FR102" s="253"/>
      <c r="FS102" s="253"/>
      <c r="FT102" s="253"/>
      <c r="FU102" s="253"/>
      <c r="FV102" s="253"/>
      <c r="FW102" s="253"/>
      <c r="FX102" s="253"/>
      <c r="FY102" s="253"/>
      <c r="FZ102" s="253"/>
      <c r="GA102" s="253"/>
      <c r="GB102" s="253"/>
      <c r="GC102" s="253"/>
      <c r="GD102" s="253"/>
      <c r="GE102" s="253"/>
      <c r="GF102" s="253"/>
      <c r="GG102" s="253"/>
      <c r="GH102" s="253"/>
      <c r="GI102" s="253"/>
      <c r="GJ102" s="253"/>
      <c r="GK102" s="253"/>
      <c r="GL102" s="253"/>
      <c r="GM102" s="253"/>
      <c r="GN102" s="253"/>
      <c r="GO102" s="253"/>
      <c r="GP102" s="253"/>
      <c r="GQ102" s="253"/>
      <c r="GR102" s="253"/>
      <c r="GS102" s="253"/>
      <c r="GT102" s="253"/>
      <c r="GU102" s="253"/>
      <c r="GV102" s="253"/>
      <c r="GW102" s="253"/>
      <c r="GX102" s="253"/>
      <c r="GY102" s="253"/>
      <c r="GZ102" s="253"/>
      <c r="HA102" s="253"/>
      <c r="HB102" s="253"/>
      <c r="HC102" s="253"/>
      <c r="HD102" s="253"/>
      <c r="HE102" s="253"/>
      <c r="HF102" s="253"/>
      <c r="HG102" s="253"/>
      <c r="HH102" s="253"/>
      <c r="HI102" s="253"/>
      <c r="HJ102" s="253"/>
      <c r="HK102" s="253"/>
      <c r="HL102" s="253"/>
      <c r="HM102" s="253"/>
      <c r="HN102" s="253"/>
      <c r="HO102" s="253"/>
      <c r="HP102" s="253"/>
      <c r="HQ102" s="253"/>
      <c r="HR102" s="253"/>
      <c r="HS102" s="253"/>
      <c r="HT102" s="253"/>
      <c r="HU102" s="253"/>
      <c r="HV102" s="253"/>
      <c r="HW102" s="253"/>
      <c r="HX102" s="253"/>
      <c r="HY102" s="253"/>
      <c r="HZ102" s="253"/>
      <c r="IA102" s="253"/>
      <c r="IB102" s="253"/>
      <c r="IC102" s="253"/>
      <c r="ID102" s="253"/>
      <c r="IE102" s="253"/>
      <c r="IF102" s="253"/>
      <c r="IG102" s="253"/>
      <c r="IH102" s="253"/>
      <c r="II102" s="253"/>
      <c r="IJ102" s="253"/>
      <c r="IK102" s="253"/>
      <c r="IL102" s="253"/>
      <c r="IM102" s="253"/>
      <c r="IN102" s="253"/>
      <c r="IO102" s="253"/>
      <c r="IP102" s="253"/>
      <c r="IQ102" s="253"/>
      <c r="IR102" s="253"/>
      <c r="IS102" s="253"/>
      <c r="IT102" s="253"/>
      <c r="IU102" s="253"/>
      <c r="IV102" s="253"/>
      <c r="IW102" s="253"/>
      <c r="IX102" s="253"/>
      <c r="IY102" s="253"/>
      <c r="IZ102" s="253"/>
      <c r="JA102" s="253"/>
      <c r="JB102" s="253"/>
      <c r="JC102" s="253"/>
      <c r="JD102" s="253"/>
      <c r="JE102" s="253"/>
      <c r="JF102" s="253"/>
      <c r="JG102" s="253"/>
      <c r="JH102" s="253"/>
      <c r="JI102" s="253"/>
      <c r="JJ102" s="253"/>
      <c r="JK102" s="253"/>
      <c r="JL102" s="253"/>
      <c r="JM102" s="253"/>
      <c r="JN102" s="253"/>
      <c r="JO102" s="253"/>
      <c r="JP102" s="253"/>
      <c r="JQ102" s="253"/>
      <c r="JR102" s="253"/>
      <c r="JS102" s="253"/>
      <c r="JT102" s="253"/>
      <c r="JU102" s="253"/>
      <c r="JV102" s="253"/>
      <c r="JW102" s="253"/>
      <c r="JX102" s="253"/>
      <c r="JY102" s="253"/>
      <c r="JZ102" s="253"/>
      <c r="KA102" s="253"/>
      <c r="KB102" s="253"/>
      <c r="KC102" s="253"/>
      <c r="KD102" s="253"/>
      <c r="KE102" s="253"/>
      <c r="KF102" s="253"/>
      <c r="KG102" s="253"/>
      <c r="KH102" s="253"/>
      <c r="KI102" s="253"/>
      <c r="KJ102" s="253"/>
      <c r="KK102" s="253"/>
      <c r="KL102" s="253"/>
      <c r="KM102" s="253"/>
      <c r="KN102" s="253"/>
      <c r="KO102" s="253"/>
      <c r="KP102" s="253"/>
      <c r="KQ102" s="253"/>
      <c r="KR102" s="253"/>
      <c r="KS102" s="253"/>
      <c r="KT102" s="253"/>
      <c r="KU102" s="253"/>
      <c r="KV102" s="253"/>
      <c r="KW102" s="253"/>
      <c r="KX102" s="253"/>
      <c r="KY102" s="253"/>
      <c r="KZ102" s="253"/>
      <c r="LA102" s="253"/>
      <c r="LB102" s="253"/>
      <c r="LC102" s="253"/>
      <c r="LD102" s="253"/>
      <c r="LE102" s="253"/>
      <c r="LF102" s="253"/>
      <c r="LG102" s="253"/>
      <c r="LH102" s="253"/>
      <c r="LI102" s="253"/>
      <c r="LJ102" s="253"/>
      <c r="LK102" s="253"/>
      <c r="LL102" s="253"/>
      <c r="LM102" s="253"/>
      <c r="LN102" s="253"/>
      <c r="LO102" s="253"/>
      <c r="LP102" s="253"/>
      <c r="LQ102" s="253"/>
      <c r="LR102" s="253"/>
      <c r="LS102" s="253"/>
      <c r="LT102" s="253"/>
      <c r="LU102" s="253"/>
      <c r="LV102" s="253"/>
      <c r="LW102" s="253"/>
      <c r="LX102" s="253"/>
      <c r="LY102" s="253"/>
      <c r="LZ102" s="253"/>
      <c r="MA102" s="253"/>
      <c r="MB102" s="253"/>
      <c r="MC102" s="253"/>
      <c r="MD102" s="253"/>
      <c r="ME102" s="253"/>
      <c r="MF102" s="253"/>
      <c r="MG102" s="253"/>
      <c r="MH102" s="253"/>
      <c r="MI102" s="253"/>
      <c r="MJ102" s="253"/>
      <c r="MK102" s="253"/>
      <c r="ML102" s="253"/>
      <c r="MM102" s="253"/>
      <c r="MN102" s="253"/>
      <c r="MO102" s="253"/>
      <c r="MP102" s="253"/>
      <c r="MQ102" s="253"/>
      <c r="MR102" s="253"/>
      <c r="MS102" s="253"/>
      <c r="MT102" s="253"/>
      <c r="MU102" s="253"/>
      <c r="MV102" s="253"/>
      <c r="MW102" s="253"/>
      <c r="MX102" s="253"/>
      <c r="MY102" s="253"/>
      <c r="MZ102" s="253"/>
      <c r="NA102" s="253"/>
      <c r="NB102" s="253"/>
      <c r="NC102" s="253"/>
      <c r="ND102" s="253"/>
      <c r="NE102" s="253"/>
      <c r="NF102" s="253"/>
      <c r="NG102" s="253"/>
      <c r="NH102" s="253"/>
      <c r="NI102" s="253"/>
      <c r="NJ102" s="253"/>
      <c r="NK102" s="253"/>
      <c r="NL102" s="253"/>
      <c r="NM102" s="253"/>
      <c r="NN102" s="253"/>
      <c r="NO102" s="253"/>
      <c r="NP102" s="253"/>
      <c r="NQ102" s="253"/>
      <c r="NR102" s="253"/>
      <c r="NS102" s="253"/>
      <c r="NT102" s="253"/>
      <c r="NU102" s="253"/>
      <c r="NV102" s="253"/>
      <c r="NW102" s="253"/>
      <c r="NX102" s="253"/>
      <c r="NY102" s="253"/>
      <c r="NZ102" s="253"/>
      <c r="OA102" s="253"/>
      <c r="OB102" s="253"/>
      <c r="OC102" s="253"/>
      <c r="OD102" s="253"/>
      <c r="OE102" s="253"/>
      <c r="OF102" s="253"/>
      <c r="OG102" s="253"/>
      <c r="OH102" s="253"/>
      <c r="OI102" s="253"/>
      <c r="OJ102" s="253"/>
      <c r="OK102" s="253"/>
      <c r="OL102" s="253"/>
      <c r="OM102" s="253"/>
      <c r="ON102" s="253"/>
      <c r="OO102" s="253"/>
      <c r="OP102" s="253"/>
      <c r="OQ102" s="253"/>
      <c r="OR102" s="253"/>
      <c r="OS102" s="253"/>
      <c r="OT102" s="253"/>
      <c r="OU102" s="253"/>
      <c r="OV102" s="253"/>
      <c r="OW102" s="253"/>
      <c r="OX102" s="253"/>
      <c r="OY102" s="253"/>
      <c r="OZ102" s="253"/>
      <c r="PA102" s="253"/>
      <c r="PB102" s="253"/>
      <c r="PC102" s="253"/>
      <c r="PD102" s="253"/>
      <c r="PE102" s="253"/>
      <c r="PF102" s="253"/>
      <c r="PG102" s="253"/>
      <c r="PH102" s="253"/>
      <c r="PI102" s="253"/>
      <c r="PJ102" s="253"/>
      <c r="PK102" s="253"/>
      <c r="PL102" s="253"/>
      <c r="PM102" s="253"/>
      <c r="PN102" s="253"/>
      <c r="PO102" s="253"/>
      <c r="PP102" s="253"/>
      <c r="PQ102" s="253"/>
      <c r="PR102" s="253"/>
      <c r="PS102" s="253"/>
      <c r="PT102" s="253"/>
      <c r="PU102" s="253"/>
      <c r="PV102" s="253"/>
      <c r="PW102" s="253"/>
      <c r="PX102" s="253"/>
      <c r="PY102" s="253"/>
      <c r="PZ102" s="253"/>
      <c r="QA102" s="253"/>
      <c r="QB102" s="253"/>
      <c r="QC102" s="253"/>
      <c r="QD102" s="253"/>
      <c r="QE102" s="253"/>
      <c r="QF102" s="253"/>
      <c r="QG102" s="253"/>
      <c r="QH102" s="253"/>
      <c r="QI102" s="253"/>
      <c r="QJ102" s="253"/>
      <c r="QK102" s="253"/>
      <c r="QL102" s="253"/>
      <c r="QM102" s="253"/>
      <c r="QN102" s="253"/>
      <c r="QO102" s="253"/>
      <c r="QP102" s="253"/>
      <c r="QQ102" s="253"/>
      <c r="QR102" s="253"/>
      <c r="QS102" s="253"/>
      <c r="QT102" s="253"/>
      <c r="QU102" s="253"/>
      <c r="QV102" s="253"/>
      <c r="QW102" s="253"/>
      <c r="QX102" s="253"/>
      <c r="QY102" s="253"/>
      <c r="QZ102" s="253"/>
      <c r="RA102" s="253"/>
      <c r="RB102" s="253"/>
      <c r="RC102" s="253"/>
      <c r="RD102" s="253"/>
      <c r="RE102" s="253"/>
      <c r="RF102" s="253"/>
      <c r="RG102" s="253"/>
      <c r="RH102" s="253"/>
      <c r="RI102" s="253"/>
      <c r="RJ102" s="253"/>
      <c r="RK102" s="253"/>
      <c r="RL102" s="253"/>
      <c r="RM102" s="253"/>
      <c r="RN102" s="253"/>
      <c r="RO102" s="253"/>
      <c r="RP102" s="253"/>
      <c r="RQ102" s="253"/>
      <c r="RR102" s="253"/>
      <c r="RS102" s="253"/>
      <c r="RT102" s="253"/>
      <c r="RU102" s="253"/>
      <c r="RV102" s="253"/>
      <c r="RW102" s="253"/>
      <c r="RX102" s="253"/>
      <c r="RY102" s="253"/>
      <c r="RZ102" s="253"/>
      <c r="SA102" s="253"/>
      <c r="SB102" s="253"/>
      <c r="SC102" s="253"/>
      <c r="SD102" s="253"/>
      <c r="SE102" s="253"/>
      <c r="SF102" s="253"/>
      <c r="SG102" s="253"/>
      <c r="SH102" s="253"/>
      <c r="SI102" s="253"/>
      <c r="SJ102" s="253"/>
      <c r="SK102" s="253"/>
      <c r="SL102" s="253"/>
      <c r="SM102" s="253"/>
      <c r="SN102" s="253"/>
      <c r="SO102" s="253"/>
      <c r="SP102" s="253"/>
      <c r="SQ102" s="253"/>
      <c r="SR102" s="253"/>
      <c r="SS102" s="253"/>
      <c r="ST102" s="253"/>
      <c r="SU102" s="253"/>
      <c r="SV102" s="253"/>
      <c r="SW102" s="253"/>
      <c r="SX102" s="253"/>
      <c r="SY102" s="253"/>
      <c r="SZ102" s="253"/>
      <c r="TA102" s="253"/>
      <c r="TB102" s="253"/>
      <c r="TC102" s="253"/>
      <c r="TD102" s="253"/>
      <c r="TE102" s="253"/>
      <c r="TF102" s="253"/>
      <c r="TG102" s="253"/>
      <c r="TH102" s="253"/>
      <c r="TI102" s="253"/>
      <c r="TJ102" s="253"/>
      <c r="TK102" s="253"/>
      <c r="TL102" s="253"/>
      <c r="TM102" s="253"/>
      <c r="TN102" s="253"/>
      <c r="TO102" s="253"/>
      <c r="TP102" s="253"/>
      <c r="TQ102" s="253"/>
      <c r="TR102" s="253"/>
      <c r="TS102" s="253"/>
      <c r="TT102" s="253"/>
      <c r="TU102" s="253"/>
      <c r="TV102" s="253"/>
      <c r="TW102" s="253"/>
      <c r="TX102" s="253"/>
      <c r="TY102" s="253"/>
      <c r="TZ102" s="253"/>
      <c r="UA102" s="253"/>
      <c r="UB102" s="253"/>
      <c r="UC102" s="253"/>
      <c r="UD102" s="253"/>
      <c r="UE102" s="253"/>
      <c r="UF102" s="253"/>
      <c r="UG102" s="253"/>
      <c r="UH102" s="253"/>
      <c r="UI102" s="253"/>
      <c r="UJ102" s="253"/>
      <c r="UK102" s="253"/>
      <c r="UL102" s="253"/>
      <c r="UM102" s="253"/>
      <c r="UN102" s="253"/>
      <c r="UO102" s="253"/>
      <c r="UP102" s="253"/>
      <c r="UQ102" s="253"/>
      <c r="UR102" s="253"/>
      <c r="US102" s="253"/>
      <c r="UT102" s="253"/>
      <c r="UU102" s="253"/>
      <c r="UV102" s="253"/>
      <c r="UW102" s="253"/>
      <c r="UX102" s="253"/>
      <c r="UY102" s="253"/>
      <c r="UZ102" s="253"/>
      <c r="VA102" s="253"/>
      <c r="VB102" s="253"/>
      <c r="VC102" s="253"/>
      <c r="VD102" s="253"/>
      <c r="VE102" s="253"/>
      <c r="VF102" s="253"/>
      <c r="VG102" s="253"/>
      <c r="VH102" s="253"/>
      <c r="VI102" s="253"/>
      <c r="VJ102" s="253"/>
      <c r="VK102" s="253"/>
      <c r="VL102" s="253"/>
      <c r="VM102" s="253"/>
      <c r="VN102" s="253"/>
      <c r="VO102" s="253"/>
      <c r="VP102" s="253"/>
      <c r="VQ102" s="253"/>
      <c r="VR102" s="253"/>
      <c r="VS102" s="253"/>
      <c r="VT102" s="253"/>
      <c r="VU102" s="253"/>
      <c r="VV102" s="253"/>
      <c r="VW102" s="253"/>
      <c r="VX102" s="253"/>
      <c r="VY102" s="253"/>
      <c r="VZ102" s="253"/>
      <c r="WA102" s="253"/>
      <c r="WB102" s="253"/>
      <c r="WC102" s="253"/>
      <c r="WD102" s="253"/>
      <c r="WE102" s="253"/>
      <c r="WF102" s="253"/>
      <c r="WG102" s="253"/>
      <c r="WH102" s="253"/>
      <c r="WI102" s="253"/>
      <c r="WJ102" s="253"/>
      <c r="WK102" s="253"/>
      <c r="WL102" s="253"/>
      <c r="WM102" s="253"/>
      <c r="WN102" s="253"/>
      <c r="WO102" s="253"/>
      <c r="WP102" s="253"/>
      <c r="WQ102" s="253"/>
      <c r="WR102" s="253"/>
      <c r="WS102" s="253"/>
      <c r="WT102" s="253"/>
      <c r="WU102" s="253"/>
      <c r="WV102" s="253"/>
      <c r="WW102" s="253"/>
      <c r="WX102" s="253"/>
      <c r="WY102" s="253"/>
      <c r="WZ102" s="253"/>
      <c r="XA102" s="253"/>
      <c r="XB102" s="253"/>
      <c r="XC102" s="253"/>
      <c r="XD102" s="253"/>
      <c r="XE102" s="253"/>
      <c r="XF102" s="253"/>
      <c r="XG102" s="253"/>
      <c r="XH102" s="253"/>
      <c r="XI102" s="253"/>
      <c r="XJ102" s="253"/>
      <c r="XK102" s="253"/>
      <c r="XL102" s="253"/>
      <c r="XM102" s="253"/>
      <c r="XN102" s="253"/>
      <c r="XO102" s="253"/>
      <c r="XP102" s="253"/>
      <c r="XQ102" s="253"/>
      <c r="XR102" s="253"/>
      <c r="XS102" s="253"/>
      <c r="XT102" s="253"/>
      <c r="XU102" s="253"/>
      <c r="XV102" s="253"/>
      <c r="XW102" s="253"/>
      <c r="XX102" s="253"/>
      <c r="XY102" s="253"/>
      <c r="XZ102" s="253"/>
      <c r="YA102" s="253"/>
      <c r="YB102" s="253"/>
      <c r="YC102" s="253"/>
      <c r="YD102" s="253"/>
      <c r="YE102" s="253"/>
      <c r="YF102" s="253"/>
      <c r="YG102" s="253"/>
      <c r="YH102" s="253"/>
      <c r="YI102" s="253"/>
      <c r="YJ102" s="253"/>
      <c r="YK102" s="253"/>
      <c r="YL102" s="253"/>
      <c r="YM102" s="253"/>
      <c r="YN102" s="253"/>
      <c r="YO102" s="253"/>
      <c r="YP102" s="253"/>
      <c r="YQ102" s="253"/>
      <c r="YR102" s="253"/>
      <c r="YS102" s="253"/>
      <c r="YT102" s="253"/>
      <c r="YU102" s="253"/>
      <c r="YV102" s="253"/>
      <c r="YW102" s="253"/>
      <c r="YX102" s="253"/>
      <c r="YY102" s="253"/>
      <c r="YZ102" s="253"/>
      <c r="ZA102" s="253"/>
      <c r="ZB102" s="253"/>
      <c r="ZC102" s="253"/>
      <c r="ZD102" s="253"/>
      <c r="ZE102" s="253"/>
      <c r="ZF102" s="253"/>
      <c r="ZG102" s="253"/>
      <c r="ZH102" s="253"/>
      <c r="ZI102" s="253"/>
      <c r="ZJ102" s="253"/>
      <c r="ZK102" s="253"/>
      <c r="ZL102" s="253"/>
      <c r="ZM102" s="253"/>
      <c r="ZN102" s="253"/>
      <c r="ZO102" s="253"/>
      <c r="ZP102" s="253"/>
      <c r="ZQ102" s="253"/>
      <c r="ZR102" s="253"/>
      <c r="ZS102" s="253"/>
      <c r="ZT102" s="253"/>
      <c r="ZU102" s="253"/>
      <c r="ZV102" s="253"/>
      <c r="ZW102" s="253"/>
      <c r="ZX102" s="253"/>
      <c r="ZY102" s="253"/>
      <c r="ZZ102" s="253"/>
      <c r="AAA102" s="253"/>
      <c r="AAB102" s="253"/>
      <c r="AAC102" s="253"/>
      <c r="AAD102" s="253"/>
      <c r="AAE102" s="253"/>
      <c r="AAF102" s="253"/>
      <c r="AAG102" s="253"/>
      <c r="AAH102" s="253"/>
      <c r="AAI102" s="253"/>
      <c r="AAJ102" s="253"/>
      <c r="AAK102" s="253"/>
      <c r="AAL102" s="253"/>
      <c r="AAM102" s="253"/>
      <c r="AAN102" s="253"/>
      <c r="AAO102" s="253"/>
      <c r="AAP102" s="253"/>
      <c r="AAQ102" s="253"/>
      <c r="AAR102" s="253"/>
      <c r="AAS102" s="253"/>
      <c r="AAT102" s="253"/>
      <c r="AAU102" s="253"/>
      <c r="AAV102" s="253"/>
      <c r="AAW102" s="253"/>
      <c r="AAX102" s="253"/>
      <c r="AAY102" s="253"/>
      <c r="AAZ102" s="253"/>
      <c r="ABA102" s="253"/>
      <c r="ABB102" s="253"/>
      <c r="ABC102" s="253"/>
      <c r="ABD102" s="253"/>
      <c r="ABE102" s="253"/>
      <c r="ABF102" s="253"/>
      <c r="ABG102" s="253"/>
      <c r="ABH102" s="253"/>
      <c r="ABI102" s="253"/>
      <c r="ABJ102" s="253"/>
      <c r="ABK102" s="253"/>
      <c r="ABL102" s="253"/>
      <c r="ABM102" s="253"/>
      <c r="ABN102" s="253"/>
      <c r="ABO102" s="253"/>
      <c r="ABP102" s="253"/>
      <c r="ABQ102" s="253"/>
      <c r="ABR102" s="253"/>
      <c r="ABS102" s="253"/>
      <c r="ABT102" s="253"/>
      <c r="ABU102" s="253"/>
      <c r="ABV102" s="253"/>
      <c r="ABW102" s="253"/>
      <c r="ABX102" s="253"/>
      <c r="ABY102" s="253"/>
      <c r="ABZ102" s="253"/>
      <c r="ACA102" s="253"/>
      <c r="ACB102" s="253"/>
      <c r="ACC102" s="253"/>
      <c r="ACD102" s="253"/>
      <c r="ACE102" s="253"/>
      <c r="ACF102" s="253"/>
      <c r="ACG102" s="253"/>
      <c r="ACH102" s="253"/>
      <c r="ACI102" s="253"/>
      <c r="ACJ102" s="253"/>
      <c r="ACK102" s="253"/>
      <c r="ACL102" s="253"/>
      <c r="ACM102" s="253"/>
      <c r="ACN102" s="253"/>
      <c r="ACO102" s="253"/>
      <c r="ACP102" s="253"/>
      <c r="ACQ102" s="253"/>
      <c r="ACR102" s="253"/>
      <c r="ACS102" s="253"/>
      <c r="ACT102" s="253"/>
      <c r="ACU102" s="253"/>
      <c r="ACV102" s="253"/>
      <c r="ACW102" s="253"/>
      <c r="ACX102" s="253"/>
      <c r="ACY102" s="253"/>
      <c r="ACZ102" s="253"/>
      <c r="ADA102" s="253"/>
      <c r="ADB102" s="253"/>
      <c r="ADC102" s="253"/>
      <c r="ADD102" s="253"/>
      <c r="ADE102" s="253"/>
      <c r="ADF102" s="253"/>
      <c r="ADG102" s="253"/>
      <c r="ADH102" s="253"/>
      <c r="ADI102" s="253"/>
      <c r="ADJ102" s="253"/>
      <c r="ADK102" s="253"/>
      <c r="ADL102" s="253"/>
      <c r="ADM102" s="253"/>
      <c r="ADN102" s="253"/>
      <c r="ADO102" s="253"/>
      <c r="ADP102" s="253"/>
      <c r="ADQ102" s="253"/>
      <c r="ADR102" s="253"/>
      <c r="ADS102" s="253"/>
      <c r="ADT102" s="253"/>
      <c r="ADU102" s="253"/>
      <c r="ADV102" s="253"/>
      <c r="ADW102" s="253"/>
      <c r="ADX102" s="253"/>
      <c r="ADY102" s="253"/>
      <c r="ADZ102" s="253"/>
      <c r="AEA102" s="253"/>
      <c r="AEB102" s="253"/>
      <c r="AEC102" s="253"/>
      <c r="AED102" s="253"/>
      <c r="AEE102" s="253"/>
      <c r="AEF102" s="253"/>
      <c r="AEG102" s="253"/>
      <c r="AEH102" s="253"/>
      <c r="AEI102" s="253"/>
      <c r="AEJ102" s="253"/>
      <c r="AEK102" s="253"/>
      <c r="AEL102" s="253"/>
      <c r="AEM102" s="253"/>
      <c r="AEN102" s="253"/>
      <c r="AEO102" s="253"/>
      <c r="AEP102" s="253"/>
      <c r="AEQ102" s="253"/>
      <c r="AER102" s="253"/>
      <c r="AES102" s="253"/>
      <c r="AET102" s="253"/>
      <c r="AEU102" s="253"/>
      <c r="AEV102" s="253"/>
      <c r="AEW102" s="253"/>
      <c r="AEX102" s="253"/>
      <c r="AEY102" s="253"/>
      <c r="AEZ102" s="253"/>
      <c r="AFA102" s="253"/>
      <c r="AFB102" s="253"/>
      <c r="AFC102" s="253"/>
      <c r="AFD102" s="253"/>
      <c r="AFE102" s="253"/>
      <c r="AFF102" s="253"/>
      <c r="AFG102" s="253"/>
      <c r="AFH102" s="253"/>
      <c r="AFI102" s="253"/>
      <c r="AFJ102" s="253"/>
      <c r="AFK102" s="253"/>
      <c r="AFL102" s="253"/>
      <c r="AFM102" s="253"/>
      <c r="AFN102" s="253"/>
      <c r="AFO102" s="253"/>
      <c r="AFP102" s="253"/>
      <c r="AFQ102" s="253"/>
      <c r="AFR102" s="253"/>
      <c r="AFS102" s="253"/>
      <c r="AFT102" s="253"/>
      <c r="AFU102" s="253"/>
      <c r="AFV102" s="253"/>
      <c r="AFW102" s="253"/>
      <c r="AFX102" s="253"/>
      <c r="AFY102" s="253"/>
      <c r="AFZ102" s="253"/>
      <c r="AGA102" s="253"/>
      <c r="AGB102" s="253"/>
      <c r="AGC102" s="253"/>
      <c r="AGD102" s="253"/>
      <c r="AGE102" s="253"/>
      <c r="AGF102" s="253"/>
      <c r="AGG102" s="253"/>
      <c r="AGH102" s="253"/>
      <c r="AGI102" s="253"/>
      <c r="AGJ102" s="253"/>
      <c r="AGK102" s="253"/>
      <c r="AGL102" s="253"/>
      <c r="AGM102" s="253"/>
      <c r="AGN102" s="253"/>
      <c r="AGO102" s="253"/>
      <c r="AGP102" s="253"/>
      <c r="AGQ102" s="253"/>
      <c r="AGR102" s="253"/>
      <c r="AGS102" s="253"/>
      <c r="AGT102" s="253"/>
      <c r="AGU102" s="253"/>
      <c r="AGV102" s="253"/>
      <c r="AGW102" s="253"/>
      <c r="AGX102" s="253"/>
      <c r="AGY102" s="253"/>
      <c r="AGZ102" s="253"/>
      <c r="AHA102" s="253"/>
      <c r="AHB102" s="253"/>
      <c r="AHC102" s="253"/>
      <c r="AHD102" s="253"/>
      <c r="AHE102" s="253"/>
      <c r="AHF102" s="253"/>
      <c r="AHG102" s="253"/>
      <c r="AHH102" s="253"/>
      <c r="AHI102" s="253"/>
      <c r="AHJ102" s="253"/>
      <c r="AHK102" s="253"/>
      <c r="AHL102" s="253"/>
      <c r="AHM102" s="253"/>
      <c r="AHN102" s="253"/>
      <c r="AHO102" s="253"/>
      <c r="AHP102" s="253"/>
      <c r="AHQ102" s="253"/>
      <c r="AHR102" s="253"/>
      <c r="AHS102" s="253"/>
      <c r="AHT102" s="253"/>
      <c r="AHU102" s="253"/>
      <c r="AHV102" s="253"/>
      <c r="AHW102" s="253"/>
      <c r="AHX102" s="253"/>
      <c r="AHY102" s="253"/>
      <c r="AHZ102" s="253"/>
      <c r="AIA102" s="253"/>
      <c r="AIB102" s="253"/>
      <c r="AIC102" s="253"/>
      <c r="AID102" s="253"/>
      <c r="AIE102" s="253"/>
      <c r="AIF102" s="253"/>
      <c r="AIG102" s="253"/>
      <c r="AIH102" s="253"/>
      <c r="AII102" s="253"/>
      <c r="AIJ102" s="253"/>
      <c r="AIK102" s="253"/>
      <c r="AIL102" s="253"/>
      <c r="AIM102" s="253"/>
      <c r="AIN102" s="253"/>
      <c r="AIO102" s="253"/>
      <c r="AIP102" s="253"/>
      <c r="AIQ102" s="253"/>
      <c r="AIR102" s="253"/>
      <c r="AIS102" s="253"/>
      <c r="AIT102" s="253"/>
      <c r="AIU102" s="253"/>
      <c r="AIV102" s="253"/>
      <c r="AIW102" s="253"/>
      <c r="AIX102" s="253"/>
      <c r="AIY102" s="253"/>
      <c r="AIZ102" s="253"/>
      <c r="AJA102" s="253"/>
      <c r="AJB102" s="253"/>
      <c r="AJC102" s="253"/>
      <c r="AJD102" s="253"/>
      <c r="AJE102" s="253"/>
      <c r="AJF102" s="253"/>
      <c r="AJG102" s="253"/>
      <c r="AJH102" s="253"/>
      <c r="AJI102" s="253"/>
      <c r="AJJ102" s="253"/>
      <c r="AJK102" s="253"/>
      <c r="AJL102" s="253"/>
      <c r="AJM102" s="253"/>
      <c r="AJN102" s="253"/>
      <c r="AJO102" s="253"/>
      <c r="AJP102" s="253"/>
      <c r="AJQ102" s="253"/>
      <c r="AJR102" s="253"/>
      <c r="AJS102" s="253"/>
      <c r="AJT102" s="253"/>
      <c r="AJU102" s="253"/>
      <c r="AJV102" s="253"/>
      <c r="AJW102" s="253"/>
      <c r="AJX102" s="253"/>
      <c r="AJY102" s="253"/>
      <c r="AJZ102" s="253"/>
      <c r="AKA102" s="253"/>
      <c r="AKB102" s="253"/>
      <c r="AKC102" s="253"/>
      <c r="AKD102" s="253"/>
      <c r="AKE102" s="253"/>
      <c r="AKF102" s="253"/>
      <c r="AKG102" s="253"/>
      <c r="AKH102" s="253"/>
      <c r="AKI102" s="253"/>
      <c r="AKJ102" s="253"/>
      <c r="AKK102" s="253"/>
      <c r="AKL102" s="253"/>
      <c r="AKM102" s="253"/>
      <c r="AKN102" s="253"/>
      <c r="AKO102" s="253"/>
      <c r="AKP102" s="253"/>
      <c r="AKQ102" s="253"/>
      <c r="AKR102" s="253"/>
      <c r="AKS102" s="253"/>
      <c r="AKT102" s="253"/>
      <c r="AKU102" s="253"/>
      <c r="AKV102" s="253"/>
      <c r="AKW102" s="253"/>
      <c r="AKX102" s="253"/>
      <c r="AKY102" s="253"/>
      <c r="AKZ102" s="253"/>
      <c r="ALA102" s="253"/>
      <c r="ALB102" s="253"/>
      <c r="ALC102" s="253"/>
      <c r="ALD102" s="253"/>
      <c r="ALE102" s="253"/>
      <c r="ALF102" s="253"/>
      <c r="ALG102" s="253"/>
      <c r="ALH102" s="253"/>
      <c r="ALI102" s="253"/>
      <c r="ALJ102" s="253"/>
      <c r="ALK102" s="253"/>
      <c r="ALL102" s="253"/>
      <c r="ALM102" s="253"/>
      <c r="ALN102" s="253"/>
      <c r="ALO102" s="253"/>
      <c r="ALP102" s="253"/>
      <c r="ALQ102" s="253"/>
      <c r="ALR102" s="253"/>
      <c r="ALS102" s="253"/>
      <c r="ALT102" s="253"/>
      <c r="ALU102" s="253"/>
      <c r="ALV102" s="253"/>
      <c r="ALW102" s="253"/>
      <c r="ALX102" s="253"/>
      <c r="ALY102" s="253"/>
      <c r="ALZ102" s="253"/>
      <c r="AMA102" s="253"/>
      <c r="AMB102" s="253"/>
      <c r="AMC102" s="253"/>
      <c r="AMD102" s="253"/>
      <c r="AME102" s="253"/>
      <c r="AMF102" s="253"/>
      <c r="AMG102" s="253"/>
      <c r="AMH102" s="253"/>
      <c r="AMI102" s="253"/>
      <c r="AMJ102" s="253"/>
    </row>
    <row r="103" spans="1:1024" s="252" customFormat="1" ht="11.25">
      <c r="A103" s="264" t="s">
        <v>2001</v>
      </c>
      <c r="B103" s="293" t="e">
        <f>B26/(B8+B9)</f>
        <v>#DIV/0!</v>
      </c>
      <c r="C103" s="293" t="e">
        <f>C26/(C8+C9)</f>
        <v>#DIV/0!</v>
      </c>
      <c r="D103" s="293" t="e">
        <f>D26/(D8+D9)</f>
        <v>#DIV/0!</v>
      </c>
      <c r="F103" s="253"/>
      <c r="G103" s="253"/>
      <c r="H103" s="253"/>
      <c r="I103" s="253"/>
      <c r="J103" s="253"/>
      <c r="K103" s="253"/>
      <c r="L103" s="253"/>
      <c r="M103" s="253"/>
      <c r="N103" s="253"/>
      <c r="O103" s="253"/>
      <c r="P103" s="253"/>
      <c r="Q103" s="253"/>
      <c r="R103" s="253"/>
      <c r="S103" s="253"/>
      <c r="T103" s="253"/>
      <c r="U103" s="253"/>
      <c r="V103" s="253"/>
      <c r="W103" s="253"/>
      <c r="X103" s="253"/>
      <c r="Y103" s="253"/>
      <c r="Z103" s="253"/>
      <c r="AA103" s="253"/>
      <c r="AB103" s="253"/>
      <c r="AC103" s="253"/>
      <c r="AD103" s="253"/>
      <c r="AE103" s="253"/>
      <c r="AF103" s="253"/>
      <c r="AG103" s="253"/>
      <c r="AH103" s="253"/>
      <c r="AI103" s="253"/>
      <c r="AJ103" s="253"/>
      <c r="AK103" s="253"/>
      <c r="AL103" s="253"/>
      <c r="AM103" s="253"/>
      <c r="AN103" s="253"/>
      <c r="AO103" s="253"/>
      <c r="AP103" s="253"/>
      <c r="AQ103" s="253"/>
      <c r="AR103" s="253"/>
      <c r="AS103" s="253"/>
      <c r="AT103" s="253"/>
      <c r="AU103" s="253"/>
      <c r="AV103" s="253"/>
      <c r="AW103" s="253"/>
      <c r="AX103" s="253"/>
      <c r="AY103" s="253"/>
      <c r="AZ103" s="253"/>
      <c r="BA103" s="253"/>
      <c r="BB103" s="253"/>
      <c r="BC103" s="253"/>
      <c r="BD103" s="253"/>
      <c r="BE103" s="253"/>
      <c r="BF103" s="253"/>
      <c r="BG103" s="253"/>
      <c r="BH103" s="253"/>
      <c r="BI103" s="253"/>
      <c r="BJ103" s="253"/>
      <c r="BK103" s="253"/>
      <c r="BL103" s="253"/>
      <c r="BM103" s="253"/>
      <c r="BN103" s="253"/>
      <c r="BO103" s="253"/>
      <c r="BP103" s="253"/>
      <c r="BQ103" s="253"/>
      <c r="BR103" s="253"/>
      <c r="BS103" s="253"/>
      <c r="BT103" s="253"/>
      <c r="BU103" s="253"/>
      <c r="BV103" s="253"/>
      <c r="BW103" s="253"/>
      <c r="BX103" s="253"/>
      <c r="BY103" s="253"/>
      <c r="BZ103" s="253"/>
      <c r="CA103" s="253"/>
      <c r="CB103" s="253"/>
      <c r="CC103" s="253"/>
      <c r="CD103" s="253"/>
      <c r="CE103" s="253"/>
      <c r="CF103" s="253"/>
      <c r="CG103" s="253"/>
      <c r="CH103" s="253"/>
      <c r="CI103" s="253"/>
      <c r="CJ103" s="253"/>
      <c r="CK103" s="253"/>
      <c r="CL103" s="253"/>
      <c r="CM103" s="253"/>
      <c r="CN103" s="253"/>
      <c r="CO103" s="253"/>
      <c r="CP103" s="253"/>
      <c r="CQ103" s="253"/>
      <c r="CR103" s="253"/>
      <c r="CS103" s="253"/>
      <c r="CT103" s="253"/>
      <c r="CU103" s="253"/>
      <c r="CV103" s="253"/>
      <c r="CW103" s="253"/>
      <c r="CX103" s="253"/>
      <c r="CY103" s="253"/>
      <c r="CZ103" s="253"/>
      <c r="DA103" s="253"/>
      <c r="DB103" s="253"/>
      <c r="DC103" s="253"/>
      <c r="DD103" s="253"/>
      <c r="DE103" s="253"/>
      <c r="DF103" s="253"/>
      <c r="DG103" s="253"/>
      <c r="DH103" s="253"/>
      <c r="DI103" s="253"/>
      <c r="DJ103" s="253"/>
      <c r="DK103" s="253"/>
      <c r="DL103" s="253"/>
      <c r="DM103" s="253"/>
      <c r="DN103" s="253"/>
      <c r="DO103" s="253"/>
      <c r="DP103" s="253"/>
      <c r="DQ103" s="253"/>
      <c r="DR103" s="253"/>
      <c r="DS103" s="253"/>
      <c r="DT103" s="253"/>
      <c r="DU103" s="253"/>
      <c r="DV103" s="253"/>
      <c r="DW103" s="253"/>
      <c r="DX103" s="253"/>
      <c r="DY103" s="253"/>
      <c r="DZ103" s="253"/>
      <c r="EA103" s="253"/>
      <c r="EB103" s="253"/>
      <c r="EC103" s="253"/>
      <c r="ED103" s="253"/>
      <c r="EE103" s="253"/>
      <c r="EF103" s="253"/>
      <c r="EG103" s="253"/>
      <c r="EH103" s="253"/>
      <c r="EI103" s="253"/>
      <c r="EJ103" s="253"/>
      <c r="EK103" s="253"/>
      <c r="EL103" s="253"/>
      <c r="EM103" s="253"/>
      <c r="EN103" s="253"/>
      <c r="EO103" s="253"/>
      <c r="EP103" s="253"/>
      <c r="EQ103" s="253"/>
      <c r="ER103" s="253"/>
      <c r="ES103" s="253"/>
      <c r="ET103" s="253"/>
      <c r="EU103" s="253"/>
      <c r="EV103" s="253"/>
      <c r="EW103" s="253"/>
      <c r="EX103" s="253"/>
      <c r="EY103" s="253"/>
      <c r="EZ103" s="253"/>
      <c r="FA103" s="253"/>
      <c r="FB103" s="253"/>
      <c r="FC103" s="253"/>
      <c r="FD103" s="253"/>
      <c r="FE103" s="253"/>
      <c r="FF103" s="253"/>
      <c r="FG103" s="253"/>
      <c r="FH103" s="253"/>
      <c r="FI103" s="253"/>
      <c r="FJ103" s="253"/>
      <c r="FK103" s="253"/>
      <c r="FL103" s="253"/>
      <c r="FM103" s="253"/>
      <c r="FN103" s="253"/>
      <c r="FO103" s="253"/>
      <c r="FP103" s="253"/>
      <c r="FQ103" s="253"/>
      <c r="FR103" s="253"/>
      <c r="FS103" s="253"/>
      <c r="FT103" s="253"/>
      <c r="FU103" s="253"/>
      <c r="FV103" s="253"/>
      <c r="FW103" s="253"/>
      <c r="FX103" s="253"/>
      <c r="FY103" s="253"/>
      <c r="FZ103" s="253"/>
      <c r="GA103" s="253"/>
      <c r="GB103" s="253"/>
      <c r="GC103" s="253"/>
      <c r="GD103" s="253"/>
      <c r="GE103" s="253"/>
      <c r="GF103" s="253"/>
      <c r="GG103" s="253"/>
      <c r="GH103" s="253"/>
      <c r="GI103" s="253"/>
      <c r="GJ103" s="253"/>
      <c r="GK103" s="253"/>
      <c r="GL103" s="253"/>
      <c r="GM103" s="253"/>
      <c r="GN103" s="253"/>
      <c r="GO103" s="253"/>
      <c r="GP103" s="253"/>
      <c r="GQ103" s="253"/>
      <c r="GR103" s="253"/>
      <c r="GS103" s="253"/>
      <c r="GT103" s="253"/>
      <c r="GU103" s="253"/>
      <c r="GV103" s="253"/>
      <c r="GW103" s="253"/>
      <c r="GX103" s="253"/>
      <c r="GY103" s="253"/>
      <c r="GZ103" s="253"/>
      <c r="HA103" s="253"/>
      <c r="HB103" s="253"/>
      <c r="HC103" s="253"/>
      <c r="HD103" s="253"/>
      <c r="HE103" s="253"/>
      <c r="HF103" s="253"/>
      <c r="HG103" s="253"/>
      <c r="HH103" s="253"/>
      <c r="HI103" s="253"/>
      <c r="HJ103" s="253"/>
      <c r="HK103" s="253"/>
      <c r="HL103" s="253"/>
      <c r="HM103" s="253"/>
      <c r="HN103" s="253"/>
      <c r="HO103" s="253"/>
      <c r="HP103" s="253"/>
      <c r="HQ103" s="253"/>
      <c r="HR103" s="253"/>
      <c r="HS103" s="253"/>
      <c r="HT103" s="253"/>
      <c r="HU103" s="253"/>
      <c r="HV103" s="253"/>
      <c r="HW103" s="253"/>
      <c r="HX103" s="253"/>
      <c r="HY103" s="253"/>
      <c r="HZ103" s="253"/>
      <c r="IA103" s="253"/>
      <c r="IB103" s="253"/>
      <c r="IC103" s="253"/>
      <c r="ID103" s="253"/>
      <c r="IE103" s="253"/>
      <c r="IF103" s="253"/>
      <c r="IG103" s="253"/>
      <c r="IH103" s="253"/>
      <c r="II103" s="253"/>
      <c r="IJ103" s="253"/>
      <c r="IK103" s="253"/>
      <c r="IL103" s="253"/>
      <c r="IM103" s="253"/>
      <c r="IN103" s="253"/>
      <c r="IO103" s="253"/>
      <c r="IP103" s="253"/>
      <c r="IQ103" s="253"/>
      <c r="IR103" s="253"/>
      <c r="IS103" s="253"/>
      <c r="IT103" s="253"/>
      <c r="IU103" s="253"/>
      <c r="IV103" s="253"/>
      <c r="IW103" s="253"/>
      <c r="IX103" s="253"/>
      <c r="IY103" s="253"/>
      <c r="IZ103" s="253"/>
      <c r="JA103" s="253"/>
      <c r="JB103" s="253"/>
      <c r="JC103" s="253"/>
      <c r="JD103" s="253"/>
      <c r="JE103" s="253"/>
      <c r="JF103" s="253"/>
      <c r="JG103" s="253"/>
      <c r="JH103" s="253"/>
      <c r="JI103" s="253"/>
      <c r="JJ103" s="253"/>
      <c r="JK103" s="253"/>
      <c r="JL103" s="253"/>
      <c r="JM103" s="253"/>
      <c r="JN103" s="253"/>
      <c r="JO103" s="253"/>
      <c r="JP103" s="253"/>
      <c r="JQ103" s="253"/>
      <c r="JR103" s="253"/>
      <c r="JS103" s="253"/>
      <c r="JT103" s="253"/>
      <c r="JU103" s="253"/>
      <c r="JV103" s="253"/>
      <c r="JW103" s="253"/>
      <c r="JX103" s="253"/>
      <c r="JY103" s="253"/>
      <c r="JZ103" s="253"/>
      <c r="KA103" s="253"/>
      <c r="KB103" s="253"/>
      <c r="KC103" s="253"/>
      <c r="KD103" s="253"/>
      <c r="KE103" s="253"/>
      <c r="KF103" s="253"/>
      <c r="KG103" s="253"/>
      <c r="KH103" s="253"/>
      <c r="KI103" s="253"/>
      <c r="KJ103" s="253"/>
      <c r="KK103" s="253"/>
      <c r="KL103" s="253"/>
      <c r="KM103" s="253"/>
      <c r="KN103" s="253"/>
      <c r="KO103" s="253"/>
      <c r="KP103" s="253"/>
      <c r="KQ103" s="253"/>
      <c r="KR103" s="253"/>
      <c r="KS103" s="253"/>
      <c r="KT103" s="253"/>
      <c r="KU103" s="253"/>
      <c r="KV103" s="253"/>
      <c r="KW103" s="253"/>
      <c r="KX103" s="253"/>
      <c r="KY103" s="253"/>
      <c r="KZ103" s="253"/>
      <c r="LA103" s="253"/>
      <c r="LB103" s="253"/>
      <c r="LC103" s="253"/>
      <c r="LD103" s="253"/>
      <c r="LE103" s="253"/>
      <c r="LF103" s="253"/>
      <c r="LG103" s="253"/>
      <c r="LH103" s="253"/>
      <c r="LI103" s="253"/>
      <c r="LJ103" s="253"/>
      <c r="LK103" s="253"/>
      <c r="LL103" s="253"/>
      <c r="LM103" s="253"/>
      <c r="LN103" s="253"/>
      <c r="LO103" s="253"/>
      <c r="LP103" s="253"/>
      <c r="LQ103" s="253"/>
      <c r="LR103" s="253"/>
      <c r="LS103" s="253"/>
      <c r="LT103" s="253"/>
      <c r="LU103" s="253"/>
      <c r="LV103" s="253"/>
      <c r="LW103" s="253"/>
      <c r="LX103" s="253"/>
      <c r="LY103" s="253"/>
      <c r="LZ103" s="253"/>
      <c r="MA103" s="253"/>
      <c r="MB103" s="253"/>
      <c r="MC103" s="253"/>
      <c r="MD103" s="253"/>
      <c r="ME103" s="253"/>
      <c r="MF103" s="253"/>
      <c r="MG103" s="253"/>
      <c r="MH103" s="253"/>
      <c r="MI103" s="253"/>
      <c r="MJ103" s="253"/>
      <c r="MK103" s="253"/>
      <c r="ML103" s="253"/>
      <c r="MM103" s="253"/>
      <c r="MN103" s="253"/>
      <c r="MO103" s="253"/>
      <c r="MP103" s="253"/>
      <c r="MQ103" s="253"/>
      <c r="MR103" s="253"/>
      <c r="MS103" s="253"/>
      <c r="MT103" s="253"/>
      <c r="MU103" s="253"/>
      <c r="MV103" s="253"/>
      <c r="MW103" s="253"/>
      <c r="MX103" s="253"/>
      <c r="MY103" s="253"/>
      <c r="MZ103" s="253"/>
      <c r="NA103" s="253"/>
      <c r="NB103" s="253"/>
      <c r="NC103" s="253"/>
      <c r="ND103" s="253"/>
      <c r="NE103" s="253"/>
      <c r="NF103" s="253"/>
      <c r="NG103" s="253"/>
      <c r="NH103" s="253"/>
      <c r="NI103" s="253"/>
      <c r="NJ103" s="253"/>
      <c r="NK103" s="253"/>
      <c r="NL103" s="253"/>
      <c r="NM103" s="253"/>
      <c r="NN103" s="253"/>
      <c r="NO103" s="253"/>
      <c r="NP103" s="253"/>
      <c r="NQ103" s="253"/>
      <c r="NR103" s="253"/>
      <c r="NS103" s="253"/>
      <c r="NT103" s="253"/>
      <c r="NU103" s="253"/>
      <c r="NV103" s="253"/>
      <c r="NW103" s="253"/>
      <c r="NX103" s="253"/>
      <c r="NY103" s="253"/>
      <c r="NZ103" s="253"/>
      <c r="OA103" s="253"/>
      <c r="OB103" s="253"/>
      <c r="OC103" s="253"/>
      <c r="OD103" s="253"/>
      <c r="OE103" s="253"/>
      <c r="OF103" s="253"/>
      <c r="OG103" s="253"/>
      <c r="OH103" s="253"/>
      <c r="OI103" s="253"/>
      <c r="OJ103" s="253"/>
      <c r="OK103" s="253"/>
      <c r="OL103" s="253"/>
      <c r="OM103" s="253"/>
      <c r="ON103" s="253"/>
      <c r="OO103" s="253"/>
      <c r="OP103" s="253"/>
      <c r="OQ103" s="253"/>
      <c r="OR103" s="253"/>
      <c r="OS103" s="253"/>
      <c r="OT103" s="253"/>
      <c r="OU103" s="253"/>
      <c r="OV103" s="253"/>
      <c r="OW103" s="253"/>
      <c r="OX103" s="253"/>
      <c r="OY103" s="253"/>
      <c r="OZ103" s="253"/>
      <c r="PA103" s="253"/>
      <c r="PB103" s="253"/>
      <c r="PC103" s="253"/>
      <c r="PD103" s="253"/>
      <c r="PE103" s="253"/>
      <c r="PF103" s="253"/>
      <c r="PG103" s="253"/>
      <c r="PH103" s="253"/>
      <c r="PI103" s="253"/>
      <c r="PJ103" s="253"/>
      <c r="PK103" s="253"/>
      <c r="PL103" s="253"/>
      <c r="PM103" s="253"/>
      <c r="PN103" s="253"/>
      <c r="PO103" s="253"/>
      <c r="PP103" s="253"/>
      <c r="PQ103" s="253"/>
      <c r="PR103" s="253"/>
      <c r="PS103" s="253"/>
      <c r="PT103" s="253"/>
      <c r="PU103" s="253"/>
      <c r="PV103" s="253"/>
      <c r="PW103" s="253"/>
      <c r="PX103" s="253"/>
      <c r="PY103" s="253"/>
      <c r="PZ103" s="253"/>
      <c r="QA103" s="253"/>
      <c r="QB103" s="253"/>
      <c r="QC103" s="253"/>
      <c r="QD103" s="253"/>
      <c r="QE103" s="253"/>
      <c r="QF103" s="253"/>
      <c r="QG103" s="253"/>
      <c r="QH103" s="253"/>
      <c r="QI103" s="253"/>
      <c r="QJ103" s="253"/>
      <c r="QK103" s="253"/>
      <c r="QL103" s="253"/>
      <c r="QM103" s="253"/>
      <c r="QN103" s="253"/>
      <c r="QO103" s="253"/>
      <c r="QP103" s="253"/>
      <c r="QQ103" s="253"/>
      <c r="QR103" s="253"/>
      <c r="QS103" s="253"/>
      <c r="QT103" s="253"/>
      <c r="QU103" s="253"/>
      <c r="QV103" s="253"/>
      <c r="QW103" s="253"/>
      <c r="QX103" s="253"/>
      <c r="QY103" s="253"/>
      <c r="QZ103" s="253"/>
      <c r="RA103" s="253"/>
      <c r="RB103" s="253"/>
      <c r="RC103" s="253"/>
      <c r="RD103" s="253"/>
      <c r="RE103" s="253"/>
      <c r="RF103" s="253"/>
      <c r="RG103" s="253"/>
      <c r="RH103" s="253"/>
      <c r="RI103" s="253"/>
      <c r="RJ103" s="253"/>
      <c r="RK103" s="253"/>
      <c r="RL103" s="253"/>
      <c r="RM103" s="253"/>
      <c r="RN103" s="253"/>
      <c r="RO103" s="253"/>
      <c r="RP103" s="253"/>
      <c r="RQ103" s="253"/>
      <c r="RR103" s="253"/>
      <c r="RS103" s="253"/>
      <c r="RT103" s="253"/>
      <c r="RU103" s="253"/>
      <c r="RV103" s="253"/>
      <c r="RW103" s="253"/>
      <c r="RX103" s="253"/>
      <c r="RY103" s="253"/>
      <c r="RZ103" s="253"/>
      <c r="SA103" s="253"/>
      <c r="SB103" s="253"/>
      <c r="SC103" s="253"/>
      <c r="SD103" s="253"/>
      <c r="SE103" s="253"/>
      <c r="SF103" s="253"/>
      <c r="SG103" s="253"/>
      <c r="SH103" s="253"/>
      <c r="SI103" s="253"/>
      <c r="SJ103" s="253"/>
      <c r="SK103" s="253"/>
      <c r="SL103" s="253"/>
      <c r="SM103" s="253"/>
      <c r="SN103" s="253"/>
      <c r="SO103" s="253"/>
      <c r="SP103" s="253"/>
      <c r="SQ103" s="253"/>
      <c r="SR103" s="253"/>
      <c r="SS103" s="253"/>
      <c r="ST103" s="253"/>
      <c r="SU103" s="253"/>
      <c r="SV103" s="253"/>
      <c r="SW103" s="253"/>
      <c r="SX103" s="253"/>
      <c r="SY103" s="253"/>
      <c r="SZ103" s="253"/>
      <c r="TA103" s="253"/>
      <c r="TB103" s="253"/>
      <c r="TC103" s="253"/>
      <c r="TD103" s="253"/>
      <c r="TE103" s="253"/>
      <c r="TF103" s="253"/>
      <c r="TG103" s="253"/>
      <c r="TH103" s="253"/>
      <c r="TI103" s="253"/>
      <c r="TJ103" s="253"/>
      <c r="TK103" s="253"/>
      <c r="TL103" s="253"/>
      <c r="TM103" s="253"/>
      <c r="TN103" s="253"/>
      <c r="TO103" s="253"/>
      <c r="TP103" s="253"/>
      <c r="TQ103" s="253"/>
      <c r="TR103" s="253"/>
      <c r="TS103" s="253"/>
      <c r="TT103" s="253"/>
      <c r="TU103" s="253"/>
      <c r="TV103" s="253"/>
      <c r="TW103" s="253"/>
      <c r="TX103" s="253"/>
      <c r="TY103" s="253"/>
      <c r="TZ103" s="253"/>
      <c r="UA103" s="253"/>
      <c r="UB103" s="253"/>
      <c r="UC103" s="253"/>
      <c r="UD103" s="253"/>
      <c r="UE103" s="253"/>
      <c r="UF103" s="253"/>
      <c r="UG103" s="253"/>
      <c r="UH103" s="253"/>
      <c r="UI103" s="253"/>
      <c r="UJ103" s="253"/>
      <c r="UK103" s="253"/>
      <c r="UL103" s="253"/>
      <c r="UM103" s="253"/>
      <c r="UN103" s="253"/>
      <c r="UO103" s="253"/>
      <c r="UP103" s="253"/>
      <c r="UQ103" s="253"/>
      <c r="UR103" s="253"/>
      <c r="US103" s="253"/>
      <c r="UT103" s="253"/>
      <c r="UU103" s="253"/>
      <c r="UV103" s="253"/>
      <c r="UW103" s="253"/>
      <c r="UX103" s="253"/>
      <c r="UY103" s="253"/>
      <c r="UZ103" s="253"/>
      <c r="VA103" s="253"/>
      <c r="VB103" s="253"/>
      <c r="VC103" s="253"/>
      <c r="VD103" s="253"/>
      <c r="VE103" s="253"/>
      <c r="VF103" s="253"/>
      <c r="VG103" s="253"/>
      <c r="VH103" s="253"/>
      <c r="VI103" s="253"/>
      <c r="VJ103" s="253"/>
      <c r="VK103" s="253"/>
      <c r="VL103" s="253"/>
      <c r="VM103" s="253"/>
      <c r="VN103" s="253"/>
      <c r="VO103" s="253"/>
      <c r="VP103" s="253"/>
      <c r="VQ103" s="253"/>
      <c r="VR103" s="253"/>
      <c r="VS103" s="253"/>
      <c r="VT103" s="253"/>
      <c r="VU103" s="253"/>
      <c r="VV103" s="253"/>
      <c r="VW103" s="253"/>
      <c r="VX103" s="253"/>
      <c r="VY103" s="253"/>
      <c r="VZ103" s="253"/>
      <c r="WA103" s="253"/>
      <c r="WB103" s="253"/>
      <c r="WC103" s="253"/>
      <c r="WD103" s="253"/>
      <c r="WE103" s="253"/>
      <c r="WF103" s="253"/>
      <c r="WG103" s="253"/>
      <c r="WH103" s="253"/>
      <c r="WI103" s="253"/>
      <c r="WJ103" s="253"/>
      <c r="WK103" s="253"/>
      <c r="WL103" s="253"/>
      <c r="WM103" s="253"/>
      <c r="WN103" s="253"/>
      <c r="WO103" s="253"/>
      <c r="WP103" s="253"/>
      <c r="WQ103" s="253"/>
      <c r="WR103" s="253"/>
      <c r="WS103" s="253"/>
      <c r="WT103" s="253"/>
      <c r="WU103" s="253"/>
      <c r="WV103" s="253"/>
      <c r="WW103" s="253"/>
      <c r="WX103" s="253"/>
      <c r="WY103" s="253"/>
      <c r="WZ103" s="253"/>
      <c r="XA103" s="253"/>
      <c r="XB103" s="253"/>
      <c r="XC103" s="253"/>
      <c r="XD103" s="253"/>
      <c r="XE103" s="253"/>
      <c r="XF103" s="253"/>
      <c r="XG103" s="253"/>
      <c r="XH103" s="253"/>
      <c r="XI103" s="253"/>
      <c r="XJ103" s="253"/>
      <c r="XK103" s="253"/>
      <c r="XL103" s="253"/>
      <c r="XM103" s="253"/>
      <c r="XN103" s="253"/>
      <c r="XO103" s="253"/>
      <c r="XP103" s="253"/>
      <c r="XQ103" s="253"/>
      <c r="XR103" s="253"/>
      <c r="XS103" s="253"/>
      <c r="XT103" s="253"/>
      <c r="XU103" s="253"/>
      <c r="XV103" s="253"/>
      <c r="XW103" s="253"/>
      <c r="XX103" s="253"/>
      <c r="XY103" s="253"/>
      <c r="XZ103" s="253"/>
      <c r="YA103" s="253"/>
      <c r="YB103" s="253"/>
      <c r="YC103" s="253"/>
      <c r="YD103" s="253"/>
      <c r="YE103" s="253"/>
      <c r="YF103" s="253"/>
      <c r="YG103" s="253"/>
      <c r="YH103" s="253"/>
      <c r="YI103" s="253"/>
      <c r="YJ103" s="253"/>
      <c r="YK103" s="253"/>
      <c r="YL103" s="253"/>
      <c r="YM103" s="253"/>
      <c r="YN103" s="253"/>
      <c r="YO103" s="253"/>
      <c r="YP103" s="253"/>
      <c r="YQ103" s="253"/>
      <c r="YR103" s="253"/>
      <c r="YS103" s="253"/>
      <c r="YT103" s="253"/>
      <c r="YU103" s="253"/>
      <c r="YV103" s="253"/>
      <c r="YW103" s="253"/>
      <c r="YX103" s="253"/>
      <c r="YY103" s="253"/>
      <c r="YZ103" s="253"/>
      <c r="ZA103" s="253"/>
      <c r="ZB103" s="253"/>
      <c r="ZC103" s="253"/>
      <c r="ZD103" s="253"/>
      <c r="ZE103" s="253"/>
      <c r="ZF103" s="253"/>
      <c r="ZG103" s="253"/>
      <c r="ZH103" s="253"/>
      <c r="ZI103" s="253"/>
      <c r="ZJ103" s="253"/>
      <c r="ZK103" s="253"/>
      <c r="ZL103" s="253"/>
      <c r="ZM103" s="253"/>
      <c r="ZN103" s="253"/>
      <c r="ZO103" s="253"/>
      <c r="ZP103" s="253"/>
      <c r="ZQ103" s="253"/>
      <c r="ZR103" s="253"/>
      <c r="ZS103" s="253"/>
      <c r="ZT103" s="253"/>
      <c r="ZU103" s="253"/>
      <c r="ZV103" s="253"/>
      <c r="ZW103" s="253"/>
      <c r="ZX103" s="253"/>
      <c r="ZY103" s="253"/>
      <c r="ZZ103" s="253"/>
      <c r="AAA103" s="253"/>
      <c r="AAB103" s="253"/>
      <c r="AAC103" s="253"/>
      <c r="AAD103" s="253"/>
      <c r="AAE103" s="253"/>
      <c r="AAF103" s="253"/>
      <c r="AAG103" s="253"/>
      <c r="AAH103" s="253"/>
      <c r="AAI103" s="253"/>
      <c r="AAJ103" s="253"/>
      <c r="AAK103" s="253"/>
      <c r="AAL103" s="253"/>
      <c r="AAM103" s="253"/>
      <c r="AAN103" s="253"/>
      <c r="AAO103" s="253"/>
      <c r="AAP103" s="253"/>
      <c r="AAQ103" s="253"/>
      <c r="AAR103" s="253"/>
      <c r="AAS103" s="253"/>
      <c r="AAT103" s="253"/>
      <c r="AAU103" s="253"/>
      <c r="AAV103" s="253"/>
      <c r="AAW103" s="253"/>
      <c r="AAX103" s="253"/>
      <c r="AAY103" s="253"/>
      <c r="AAZ103" s="253"/>
      <c r="ABA103" s="253"/>
      <c r="ABB103" s="253"/>
      <c r="ABC103" s="253"/>
      <c r="ABD103" s="253"/>
      <c r="ABE103" s="253"/>
      <c r="ABF103" s="253"/>
      <c r="ABG103" s="253"/>
      <c r="ABH103" s="253"/>
      <c r="ABI103" s="253"/>
      <c r="ABJ103" s="253"/>
      <c r="ABK103" s="253"/>
      <c r="ABL103" s="253"/>
      <c r="ABM103" s="253"/>
      <c r="ABN103" s="253"/>
      <c r="ABO103" s="253"/>
      <c r="ABP103" s="253"/>
      <c r="ABQ103" s="253"/>
      <c r="ABR103" s="253"/>
      <c r="ABS103" s="253"/>
      <c r="ABT103" s="253"/>
      <c r="ABU103" s="253"/>
      <c r="ABV103" s="253"/>
      <c r="ABW103" s="253"/>
      <c r="ABX103" s="253"/>
      <c r="ABY103" s="253"/>
      <c r="ABZ103" s="253"/>
      <c r="ACA103" s="253"/>
      <c r="ACB103" s="253"/>
      <c r="ACC103" s="253"/>
      <c r="ACD103" s="253"/>
      <c r="ACE103" s="253"/>
      <c r="ACF103" s="253"/>
      <c r="ACG103" s="253"/>
      <c r="ACH103" s="253"/>
      <c r="ACI103" s="253"/>
      <c r="ACJ103" s="253"/>
      <c r="ACK103" s="253"/>
      <c r="ACL103" s="253"/>
      <c r="ACM103" s="253"/>
      <c r="ACN103" s="253"/>
      <c r="ACO103" s="253"/>
      <c r="ACP103" s="253"/>
      <c r="ACQ103" s="253"/>
      <c r="ACR103" s="253"/>
      <c r="ACS103" s="253"/>
      <c r="ACT103" s="253"/>
      <c r="ACU103" s="253"/>
      <c r="ACV103" s="253"/>
      <c r="ACW103" s="253"/>
      <c r="ACX103" s="253"/>
      <c r="ACY103" s="253"/>
      <c r="ACZ103" s="253"/>
      <c r="ADA103" s="253"/>
      <c r="ADB103" s="253"/>
      <c r="ADC103" s="253"/>
      <c r="ADD103" s="253"/>
      <c r="ADE103" s="253"/>
      <c r="ADF103" s="253"/>
      <c r="ADG103" s="253"/>
      <c r="ADH103" s="253"/>
      <c r="ADI103" s="253"/>
      <c r="ADJ103" s="253"/>
      <c r="ADK103" s="253"/>
      <c r="ADL103" s="253"/>
      <c r="ADM103" s="253"/>
      <c r="ADN103" s="253"/>
      <c r="ADO103" s="253"/>
      <c r="ADP103" s="253"/>
      <c r="ADQ103" s="253"/>
      <c r="ADR103" s="253"/>
      <c r="ADS103" s="253"/>
      <c r="ADT103" s="253"/>
      <c r="ADU103" s="253"/>
      <c r="ADV103" s="253"/>
      <c r="ADW103" s="253"/>
      <c r="ADX103" s="253"/>
      <c r="ADY103" s="253"/>
      <c r="ADZ103" s="253"/>
      <c r="AEA103" s="253"/>
      <c r="AEB103" s="253"/>
      <c r="AEC103" s="253"/>
      <c r="AED103" s="253"/>
      <c r="AEE103" s="253"/>
      <c r="AEF103" s="253"/>
      <c r="AEG103" s="253"/>
      <c r="AEH103" s="253"/>
      <c r="AEI103" s="253"/>
      <c r="AEJ103" s="253"/>
      <c r="AEK103" s="253"/>
      <c r="AEL103" s="253"/>
      <c r="AEM103" s="253"/>
      <c r="AEN103" s="253"/>
      <c r="AEO103" s="253"/>
      <c r="AEP103" s="253"/>
      <c r="AEQ103" s="253"/>
      <c r="AER103" s="253"/>
      <c r="AES103" s="253"/>
      <c r="AET103" s="253"/>
      <c r="AEU103" s="253"/>
      <c r="AEV103" s="253"/>
      <c r="AEW103" s="253"/>
      <c r="AEX103" s="253"/>
      <c r="AEY103" s="253"/>
      <c r="AEZ103" s="253"/>
      <c r="AFA103" s="253"/>
      <c r="AFB103" s="253"/>
      <c r="AFC103" s="253"/>
      <c r="AFD103" s="253"/>
      <c r="AFE103" s="253"/>
      <c r="AFF103" s="253"/>
      <c r="AFG103" s="253"/>
      <c r="AFH103" s="253"/>
      <c r="AFI103" s="253"/>
      <c r="AFJ103" s="253"/>
      <c r="AFK103" s="253"/>
      <c r="AFL103" s="253"/>
      <c r="AFM103" s="253"/>
      <c r="AFN103" s="253"/>
      <c r="AFO103" s="253"/>
      <c r="AFP103" s="253"/>
      <c r="AFQ103" s="253"/>
      <c r="AFR103" s="253"/>
      <c r="AFS103" s="253"/>
      <c r="AFT103" s="253"/>
      <c r="AFU103" s="253"/>
      <c r="AFV103" s="253"/>
      <c r="AFW103" s="253"/>
      <c r="AFX103" s="253"/>
      <c r="AFY103" s="253"/>
      <c r="AFZ103" s="253"/>
      <c r="AGA103" s="253"/>
      <c r="AGB103" s="253"/>
      <c r="AGC103" s="253"/>
      <c r="AGD103" s="253"/>
      <c r="AGE103" s="253"/>
      <c r="AGF103" s="253"/>
      <c r="AGG103" s="253"/>
      <c r="AGH103" s="253"/>
      <c r="AGI103" s="253"/>
      <c r="AGJ103" s="253"/>
      <c r="AGK103" s="253"/>
      <c r="AGL103" s="253"/>
      <c r="AGM103" s="253"/>
      <c r="AGN103" s="253"/>
      <c r="AGO103" s="253"/>
      <c r="AGP103" s="253"/>
      <c r="AGQ103" s="253"/>
      <c r="AGR103" s="253"/>
      <c r="AGS103" s="253"/>
      <c r="AGT103" s="253"/>
      <c r="AGU103" s="253"/>
      <c r="AGV103" s="253"/>
      <c r="AGW103" s="253"/>
      <c r="AGX103" s="253"/>
      <c r="AGY103" s="253"/>
      <c r="AGZ103" s="253"/>
      <c r="AHA103" s="253"/>
      <c r="AHB103" s="253"/>
      <c r="AHC103" s="253"/>
      <c r="AHD103" s="253"/>
      <c r="AHE103" s="253"/>
      <c r="AHF103" s="253"/>
      <c r="AHG103" s="253"/>
      <c r="AHH103" s="253"/>
      <c r="AHI103" s="253"/>
      <c r="AHJ103" s="253"/>
      <c r="AHK103" s="253"/>
      <c r="AHL103" s="253"/>
      <c r="AHM103" s="253"/>
      <c r="AHN103" s="253"/>
      <c r="AHO103" s="253"/>
      <c r="AHP103" s="253"/>
      <c r="AHQ103" s="253"/>
      <c r="AHR103" s="253"/>
      <c r="AHS103" s="253"/>
      <c r="AHT103" s="253"/>
      <c r="AHU103" s="253"/>
      <c r="AHV103" s="253"/>
      <c r="AHW103" s="253"/>
      <c r="AHX103" s="253"/>
      <c r="AHY103" s="253"/>
      <c r="AHZ103" s="253"/>
      <c r="AIA103" s="253"/>
      <c r="AIB103" s="253"/>
      <c r="AIC103" s="253"/>
      <c r="AID103" s="253"/>
      <c r="AIE103" s="253"/>
      <c r="AIF103" s="253"/>
      <c r="AIG103" s="253"/>
      <c r="AIH103" s="253"/>
      <c r="AII103" s="253"/>
      <c r="AIJ103" s="253"/>
      <c r="AIK103" s="253"/>
      <c r="AIL103" s="253"/>
      <c r="AIM103" s="253"/>
      <c r="AIN103" s="253"/>
      <c r="AIO103" s="253"/>
      <c r="AIP103" s="253"/>
      <c r="AIQ103" s="253"/>
      <c r="AIR103" s="253"/>
      <c r="AIS103" s="253"/>
      <c r="AIT103" s="253"/>
      <c r="AIU103" s="253"/>
      <c r="AIV103" s="253"/>
      <c r="AIW103" s="253"/>
      <c r="AIX103" s="253"/>
      <c r="AIY103" s="253"/>
      <c r="AIZ103" s="253"/>
      <c r="AJA103" s="253"/>
      <c r="AJB103" s="253"/>
      <c r="AJC103" s="253"/>
      <c r="AJD103" s="253"/>
      <c r="AJE103" s="253"/>
      <c r="AJF103" s="253"/>
      <c r="AJG103" s="253"/>
      <c r="AJH103" s="253"/>
      <c r="AJI103" s="253"/>
      <c r="AJJ103" s="253"/>
      <c r="AJK103" s="253"/>
      <c r="AJL103" s="253"/>
      <c r="AJM103" s="253"/>
      <c r="AJN103" s="253"/>
      <c r="AJO103" s="253"/>
      <c r="AJP103" s="253"/>
      <c r="AJQ103" s="253"/>
      <c r="AJR103" s="253"/>
      <c r="AJS103" s="253"/>
      <c r="AJT103" s="253"/>
      <c r="AJU103" s="253"/>
      <c r="AJV103" s="253"/>
      <c r="AJW103" s="253"/>
      <c r="AJX103" s="253"/>
      <c r="AJY103" s="253"/>
      <c r="AJZ103" s="253"/>
      <c r="AKA103" s="253"/>
      <c r="AKB103" s="253"/>
      <c r="AKC103" s="253"/>
      <c r="AKD103" s="253"/>
      <c r="AKE103" s="253"/>
      <c r="AKF103" s="253"/>
      <c r="AKG103" s="253"/>
      <c r="AKH103" s="253"/>
      <c r="AKI103" s="253"/>
      <c r="AKJ103" s="253"/>
      <c r="AKK103" s="253"/>
      <c r="AKL103" s="253"/>
      <c r="AKM103" s="253"/>
      <c r="AKN103" s="253"/>
      <c r="AKO103" s="253"/>
      <c r="AKP103" s="253"/>
      <c r="AKQ103" s="253"/>
      <c r="AKR103" s="253"/>
      <c r="AKS103" s="253"/>
      <c r="AKT103" s="253"/>
      <c r="AKU103" s="253"/>
      <c r="AKV103" s="253"/>
      <c r="AKW103" s="253"/>
      <c r="AKX103" s="253"/>
      <c r="AKY103" s="253"/>
      <c r="AKZ103" s="253"/>
      <c r="ALA103" s="253"/>
      <c r="ALB103" s="253"/>
      <c r="ALC103" s="253"/>
      <c r="ALD103" s="253"/>
      <c r="ALE103" s="253"/>
      <c r="ALF103" s="253"/>
      <c r="ALG103" s="253"/>
      <c r="ALH103" s="253"/>
      <c r="ALI103" s="253"/>
      <c r="ALJ103" s="253"/>
      <c r="ALK103" s="253"/>
      <c r="ALL103" s="253"/>
      <c r="ALM103" s="253"/>
      <c r="ALN103" s="253"/>
      <c r="ALO103" s="253"/>
      <c r="ALP103" s="253"/>
      <c r="ALQ103" s="253"/>
      <c r="ALR103" s="253"/>
      <c r="ALS103" s="253"/>
      <c r="ALT103" s="253"/>
      <c r="ALU103" s="253"/>
      <c r="ALV103" s="253"/>
      <c r="ALW103" s="253"/>
      <c r="ALX103" s="253"/>
      <c r="ALY103" s="253"/>
      <c r="ALZ103" s="253"/>
      <c r="AMA103" s="253"/>
      <c r="AMB103" s="253"/>
      <c r="AMC103" s="253"/>
      <c r="AMD103" s="253"/>
      <c r="AME103" s="253"/>
      <c r="AMF103" s="253"/>
      <c r="AMG103" s="253"/>
      <c r="AMH103" s="253"/>
      <c r="AMI103" s="253"/>
      <c r="AMJ103" s="253"/>
    </row>
    <row r="104" spans="1:1024" s="252" customFormat="1" ht="11.25">
      <c r="A104" s="264" t="s">
        <v>2002</v>
      </c>
      <c r="B104" s="293" t="e">
        <f>B32/(B8+B9)</f>
        <v>#DIV/0!</v>
      </c>
      <c r="C104" s="293" t="e">
        <f>C32/(C8+C9)</f>
        <v>#DIV/0!</v>
      </c>
      <c r="D104" s="293" t="e">
        <f>D32/(D8+D9)</f>
        <v>#DIV/0!</v>
      </c>
      <c r="F104" s="253"/>
      <c r="G104" s="253"/>
      <c r="H104" s="253"/>
      <c r="I104" s="253"/>
      <c r="J104" s="253"/>
      <c r="K104" s="253"/>
      <c r="L104" s="253"/>
      <c r="M104" s="253"/>
      <c r="N104" s="253"/>
      <c r="O104" s="253"/>
      <c r="P104" s="253"/>
      <c r="Q104" s="253"/>
      <c r="R104" s="253"/>
      <c r="S104" s="253"/>
      <c r="T104" s="253"/>
      <c r="U104" s="253"/>
      <c r="V104" s="253"/>
      <c r="W104" s="253"/>
      <c r="X104" s="253"/>
      <c r="Y104" s="253"/>
      <c r="Z104" s="253"/>
      <c r="AA104" s="253"/>
      <c r="AB104" s="253"/>
      <c r="AC104" s="253"/>
      <c r="AD104" s="253"/>
      <c r="AE104" s="253"/>
      <c r="AF104" s="253"/>
      <c r="AG104" s="253"/>
      <c r="AH104" s="253"/>
      <c r="AI104" s="253"/>
      <c r="AJ104" s="253"/>
      <c r="AK104" s="253"/>
      <c r="AL104" s="253"/>
      <c r="AM104" s="253"/>
      <c r="AN104" s="253"/>
      <c r="AO104" s="253"/>
      <c r="AP104" s="253"/>
      <c r="AQ104" s="253"/>
      <c r="AR104" s="253"/>
      <c r="AS104" s="253"/>
      <c r="AT104" s="253"/>
      <c r="AU104" s="253"/>
      <c r="AV104" s="253"/>
      <c r="AW104" s="253"/>
      <c r="AX104" s="253"/>
      <c r="AY104" s="253"/>
      <c r="AZ104" s="253"/>
      <c r="BA104" s="253"/>
      <c r="BB104" s="253"/>
      <c r="BC104" s="253"/>
      <c r="BD104" s="253"/>
      <c r="BE104" s="253"/>
      <c r="BF104" s="253"/>
      <c r="BG104" s="253"/>
      <c r="BH104" s="253"/>
      <c r="BI104" s="253"/>
      <c r="BJ104" s="253"/>
      <c r="BK104" s="253"/>
      <c r="BL104" s="253"/>
      <c r="BM104" s="253"/>
      <c r="BN104" s="253"/>
      <c r="BO104" s="253"/>
      <c r="BP104" s="253"/>
      <c r="BQ104" s="253"/>
      <c r="BR104" s="253"/>
      <c r="BS104" s="253"/>
      <c r="BT104" s="253"/>
      <c r="BU104" s="253"/>
      <c r="BV104" s="253"/>
      <c r="BW104" s="253"/>
      <c r="BX104" s="253"/>
      <c r="BY104" s="253"/>
      <c r="BZ104" s="253"/>
      <c r="CA104" s="253"/>
      <c r="CB104" s="253"/>
      <c r="CC104" s="253"/>
      <c r="CD104" s="253"/>
      <c r="CE104" s="253"/>
      <c r="CF104" s="253"/>
      <c r="CG104" s="253"/>
      <c r="CH104" s="253"/>
      <c r="CI104" s="253"/>
      <c r="CJ104" s="253"/>
      <c r="CK104" s="253"/>
      <c r="CL104" s="253"/>
      <c r="CM104" s="253"/>
      <c r="CN104" s="253"/>
      <c r="CO104" s="253"/>
      <c r="CP104" s="253"/>
      <c r="CQ104" s="253"/>
      <c r="CR104" s="253"/>
      <c r="CS104" s="253"/>
      <c r="CT104" s="253"/>
      <c r="CU104" s="253"/>
      <c r="CV104" s="253"/>
      <c r="CW104" s="253"/>
      <c r="CX104" s="253"/>
      <c r="CY104" s="253"/>
      <c r="CZ104" s="253"/>
      <c r="DA104" s="253"/>
      <c r="DB104" s="253"/>
      <c r="DC104" s="253"/>
      <c r="DD104" s="253"/>
      <c r="DE104" s="253"/>
      <c r="DF104" s="253"/>
      <c r="DG104" s="253"/>
      <c r="DH104" s="253"/>
      <c r="DI104" s="253"/>
      <c r="DJ104" s="253"/>
      <c r="DK104" s="253"/>
      <c r="DL104" s="253"/>
      <c r="DM104" s="253"/>
      <c r="DN104" s="253"/>
      <c r="DO104" s="253"/>
      <c r="DP104" s="253"/>
      <c r="DQ104" s="253"/>
      <c r="DR104" s="253"/>
      <c r="DS104" s="253"/>
      <c r="DT104" s="253"/>
      <c r="DU104" s="253"/>
      <c r="DV104" s="253"/>
      <c r="DW104" s="253"/>
      <c r="DX104" s="253"/>
      <c r="DY104" s="253"/>
      <c r="DZ104" s="253"/>
      <c r="EA104" s="253"/>
      <c r="EB104" s="253"/>
      <c r="EC104" s="253"/>
      <c r="ED104" s="253"/>
      <c r="EE104" s="253"/>
      <c r="EF104" s="253"/>
      <c r="EG104" s="253"/>
      <c r="EH104" s="253"/>
      <c r="EI104" s="253"/>
      <c r="EJ104" s="253"/>
      <c r="EK104" s="253"/>
      <c r="EL104" s="253"/>
      <c r="EM104" s="253"/>
      <c r="EN104" s="253"/>
      <c r="EO104" s="253"/>
      <c r="EP104" s="253"/>
      <c r="EQ104" s="253"/>
      <c r="ER104" s="253"/>
      <c r="ES104" s="253"/>
      <c r="ET104" s="253"/>
      <c r="EU104" s="253"/>
      <c r="EV104" s="253"/>
      <c r="EW104" s="253"/>
      <c r="EX104" s="253"/>
      <c r="EY104" s="253"/>
      <c r="EZ104" s="253"/>
      <c r="FA104" s="253"/>
      <c r="FB104" s="253"/>
      <c r="FC104" s="253"/>
      <c r="FD104" s="253"/>
      <c r="FE104" s="253"/>
      <c r="FF104" s="253"/>
      <c r="FG104" s="253"/>
      <c r="FH104" s="253"/>
      <c r="FI104" s="253"/>
      <c r="FJ104" s="253"/>
      <c r="FK104" s="253"/>
      <c r="FL104" s="253"/>
      <c r="FM104" s="253"/>
      <c r="FN104" s="253"/>
      <c r="FO104" s="253"/>
      <c r="FP104" s="253"/>
      <c r="FQ104" s="253"/>
      <c r="FR104" s="253"/>
      <c r="FS104" s="253"/>
      <c r="FT104" s="253"/>
      <c r="FU104" s="253"/>
      <c r="FV104" s="253"/>
      <c r="FW104" s="253"/>
      <c r="FX104" s="253"/>
      <c r="FY104" s="253"/>
      <c r="FZ104" s="253"/>
      <c r="GA104" s="253"/>
      <c r="GB104" s="253"/>
      <c r="GC104" s="253"/>
      <c r="GD104" s="253"/>
      <c r="GE104" s="253"/>
      <c r="GF104" s="253"/>
      <c r="GG104" s="253"/>
      <c r="GH104" s="253"/>
      <c r="GI104" s="253"/>
      <c r="GJ104" s="253"/>
      <c r="GK104" s="253"/>
      <c r="GL104" s="253"/>
      <c r="GM104" s="253"/>
      <c r="GN104" s="253"/>
      <c r="GO104" s="253"/>
      <c r="GP104" s="253"/>
      <c r="GQ104" s="253"/>
      <c r="GR104" s="253"/>
      <c r="GS104" s="253"/>
      <c r="GT104" s="253"/>
      <c r="GU104" s="253"/>
      <c r="GV104" s="253"/>
      <c r="GW104" s="253"/>
      <c r="GX104" s="253"/>
      <c r="GY104" s="253"/>
      <c r="GZ104" s="253"/>
      <c r="HA104" s="253"/>
      <c r="HB104" s="253"/>
      <c r="HC104" s="253"/>
      <c r="HD104" s="253"/>
      <c r="HE104" s="253"/>
      <c r="HF104" s="253"/>
      <c r="HG104" s="253"/>
      <c r="HH104" s="253"/>
      <c r="HI104" s="253"/>
      <c r="HJ104" s="253"/>
      <c r="HK104" s="253"/>
      <c r="HL104" s="253"/>
      <c r="HM104" s="253"/>
      <c r="HN104" s="253"/>
      <c r="HO104" s="253"/>
      <c r="HP104" s="253"/>
      <c r="HQ104" s="253"/>
      <c r="HR104" s="253"/>
      <c r="HS104" s="253"/>
      <c r="HT104" s="253"/>
      <c r="HU104" s="253"/>
      <c r="HV104" s="253"/>
      <c r="HW104" s="253"/>
      <c r="HX104" s="253"/>
      <c r="HY104" s="253"/>
      <c r="HZ104" s="253"/>
      <c r="IA104" s="253"/>
      <c r="IB104" s="253"/>
      <c r="IC104" s="253"/>
      <c r="ID104" s="253"/>
      <c r="IE104" s="253"/>
      <c r="IF104" s="253"/>
      <c r="IG104" s="253"/>
      <c r="IH104" s="253"/>
      <c r="II104" s="253"/>
      <c r="IJ104" s="253"/>
      <c r="IK104" s="253"/>
      <c r="IL104" s="253"/>
      <c r="IM104" s="253"/>
      <c r="IN104" s="253"/>
      <c r="IO104" s="253"/>
      <c r="IP104" s="253"/>
      <c r="IQ104" s="253"/>
      <c r="IR104" s="253"/>
      <c r="IS104" s="253"/>
      <c r="IT104" s="253"/>
      <c r="IU104" s="253"/>
      <c r="IV104" s="253"/>
      <c r="IW104" s="253"/>
      <c r="IX104" s="253"/>
      <c r="IY104" s="253"/>
      <c r="IZ104" s="253"/>
      <c r="JA104" s="253"/>
      <c r="JB104" s="253"/>
      <c r="JC104" s="253"/>
      <c r="JD104" s="253"/>
      <c r="JE104" s="253"/>
      <c r="JF104" s="253"/>
      <c r="JG104" s="253"/>
      <c r="JH104" s="253"/>
      <c r="JI104" s="253"/>
      <c r="JJ104" s="253"/>
      <c r="JK104" s="253"/>
      <c r="JL104" s="253"/>
      <c r="JM104" s="253"/>
      <c r="JN104" s="253"/>
      <c r="JO104" s="253"/>
      <c r="JP104" s="253"/>
      <c r="JQ104" s="253"/>
      <c r="JR104" s="253"/>
      <c r="JS104" s="253"/>
      <c r="JT104" s="253"/>
      <c r="JU104" s="253"/>
      <c r="JV104" s="253"/>
      <c r="JW104" s="253"/>
      <c r="JX104" s="253"/>
      <c r="JY104" s="253"/>
      <c r="JZ104" s="253"/>
      <c r="KA104" s="253"/>
      <c r="KB104" s="253"/>
      <c r="KC104" s="253"/>
      <c r="KD104" s="253"/>
      <c r="KE104" s="253"/>
      <c r="KF104" s="253"/>
      <c r="KG104" s="253"/>
      <c r="KH104" s="253"/>
      <c r="KI104" s="253"/>
      <c r="KJ104" s="253"/>
      <c r="KK104" s="253"/>
      <c r="KL104" s="253"/>
      <c r="KM104" s="253"/>
      <c r="KN104" s="253"/>
      <c r="KO104" s="253"/>
      <c r="KP104" s="253"/>
      <c r="KQ104" s="253"/>
      <c r="KR104" s="253"/>
      <c r="KS104" s="253"/>
      <c r="KT104" s="253"/>
      <c r="KU104" s="253"/>
      <c r="KV104" s="253"/>
      <c r="KW104" s="253"/>
      <c r="KX104" s="253"/>
      <c r="KY104" s="253"/>
      <c r="KZ104" s="253"/>
      <c r="LA104" s="253"/>
      <c r="LB104" s="253"/>
      <c r="LC104" s="253"/>
      <c r="LD104" s="253"/>
      <c r="LE104" s="253"/>
      <c r="LF104" s="253"/>
      <c r="LG104" s="253"/>
      <c r="LH104" s="253"/>
      <c r="LI104" s="253"/>
      <c r="LJ104" s="253"/>
      <c r="LK104" s="253"/>
      <c r="LL104" s="253"/>
      <c r="LM104" s="253"/>
      <c r="LN104" s="253"/>
      <c r="LO104" s="253"/>
      <c r="LP104" s="253"/>
      <c r="LQ104" s="253"/>
      <c r="LR104" s="253"/>
      <c r="LS104" s="253"/>
      <c r="LT104" s="253"/>
      <c r="LU104" s="253"/>
      <c r="LV104" s="253"/>
      <c r="LW104" s="253"/>
      <c r="LX104" s="253"/>
      <c r="LY104" s="253"/>
      <c r="LZ104" s="253"/>
      <c r="MA104" s="253"/>
      <c r="MB104" s="253"/>
      <c r="MC104" s="253"/>
      <c r="MD104" s="253"/>
      <c r="ME104" s="253"/>
      <c r="MF104" s="253"/>
      <c r="MG104" s="253"/>
      <c r="MH104" s="253"/>
      <c r="MI104" s="253"/>
      <c r="MJ104" s="253"/>
      <c r="MK104" s="253"/>
      <c r="ML104" s="253"/>
      <c r="MM104" s="253"/>
      <c r="MN104" s="253"/>
      <c r="MO104" s="253"/>
      <c r="MP104" s="253"/>
      <c r="MQ104" s="253"/>
      <c r="MR104" s="253"/>
      <c r="MS104" s="253"/>
      <c r="MT104" s="253"/>
      <c r="MU104" s="253"/>
      <c r="MV104" s="253"/>
      <c r="MW104" s="253"/>
      <c r="MX104" s="253"/>
      <c r="MY104" s="253"/>
      <c r="MZ104" s="253"/>
      <c r="NA104" s="253"/>
      <c r="NB104" s="253"/>
      <c r="NC104" s="253"/>
      <c r="ND104" s="253"/>
      <c r="NE104" s="253"/>
      <c r="NF104" s="253"/>
      <c r="NG104" s="253"/>
      <c r="NH104" s="253"/>
      <c r="NI104" s="253"/>
      <c r="NJ104" s="253"/>
      <c r="NK104" s="253"/>
      <c r="NL104" s="253"/>
      <c r="NM104" s="253"/>
      <c r="NN104" s="253"/>
      <c r="NO104" s="253"/>
      <c r="NP104" s="253"/>
      <c r="NQ104" s="253"/>
      <c r="NR104" s="253"/>
      <c r="NS104" s="253"/>
      <c r="NT104" s="253"/>
      <c r="NU104" s="253"/>
      <c r="NV104" s="253"/>
      <c r="NW104" s="253"/>
      <c r="NX104" s="253"/>
      <c r="NY104" s="253"/>
      <c r="NZ104" s="253"/>
      <c r="OA104" s="253"/>
      <c r="OB104" s="253"/>
      <c r="OC104" s="253"/>
      <c r="OD104" s="253"/>
      <c r="OE104" s="253"/>
      <c r="OF104" s="253"/>
      <c r="OG104" s="253"/>
      <c r="OH104" s="253"/>
      <c r="OI104" s="253"/>
      <c r="OJ104" s="253"/>
      <c r="OK104" s="253"/>
      <c r="OL104" s="253"/>
      <c r="OM104" s="253"/>
      <c r="ON104" s="253"/>
      <c r="OO104" s="253"/>
      <c r="OP104" s="253"/>
      <c r="OQ104" s="253"/>
      <c r="OR104" s="253"/>
      <c r="OS104" s="253"/>
      <c r="OT104" s="253"/>
      <c r="OU104" s="253"/>
      <c r="OV104" s="253"/>
      <c r="OW104" s="253"/>
      <c r="OX104" s="253"/>
      <c r="OY104" s="253"/>
      <c r="OZ104" s="253"/>
      <c r="PA104" s="253"/>
      <c r="PB104" s="253"/>
      <c r="PC104" s="253"/>
      <c r="PD104" s="253"/>
      <c r="PE104" s="253"/>
      <c r="PF104" s="253"/>
      <c r="PG104" s="253"/>
      <c r="PH104" s="253"/>
      <c r="PI104" s="253"/>
      <c r="PJ104" s="253"/>
      <c r="PK104" s="253"/>
      <c r="PL104" s="253"/>
      <c r="PM104" s="253"/>
      <c r="PN104" s="253"/>
      <c r="PO104" s="253"/>
      <c r="PP104" s="253"/>
      <c r="PQ104" s="253"/>
      <c r="PR104" s="253"/>
      <c r="PS104" s="253"/>
      <c r="PT104" s="253"/>
      <c r="PU104" s="253"/>
      <c r="PV104" s="253"/>
      <c r="PW104" s="253"/>
      <c r="PX104" s="253"/>
      <c r="PY104" s="253"/>
      <c r="PZ104" s="253"/>
      <c r="QA104" s="253"/>
      <c r="QB104" s="253"/>
      <c r="QC104" s="253"/>
      <c r="QD104" s="253"/>
      <c r="QE104" s="253"/>
      <c r="QF104" s="253"/>
      <c r="QG104" s="253"/>
      <c r="QH104" s="253"/>
      <c r="QI104" s="253"/>
      <c r="QJ104" s="253"/>
      <c r="QK104" s="253"/>
      <c r="QL104" s="253"/>
      <c r="QM104" s="253"/>
      <c r="QN104" s="253"/>
      <c r="QO104" s="253"/>
      <c r="QP104" s="253"/>
      <c r="QQ104" s="253"/>
      <c r="QR104" s="253"/>
      <c r="QS104" s="253"/>
      <c r="QT104" s="253"/>
      <c r="QU104" s="253"/>
      <c r="QV104" s="253"/>
      <c r="QW104" s="253"/>
      <c r="QX104" s="253"/>
      <c r="QY104" s="253"/>
      <c r="QZ104" s="253"/>
      <c r="RA104" s="253"/>
      <c r="RB104" s="253"/>
      <c r="RC104" s="253"/>
      <c r="RD104" s="253"/>
      <c r="RE104" s="253"/>
      <c r="RF104" s="253"/>
      <c r="RG104" s="253"/>
      <c r="RH104" s="253"/>
      <c r="RI104" s="253"/>
      <c r="RJ104" s="253"/>
      <c r="RK104" s="253"/>
      <c r="RL104" s="253"/>
      <c r="RM104" s="253"/>
      <c r="RN104" s="253"/>
      <c r="RO104" s="253"/>
      <c r="RP104" s="253"/>
      <c r="RQ104" s="253"/>
      <c r="RR104" s="253"/>
      <c r="RS104" s="253"/>
      <c r="RT104" s="253"/>
      <c r="RU104" s="253"/>
      <c r="RV104" s="253"/>
      <c r="RW104" s="253"/>
      <c r="RX104" s="253"/>
      <c r="RY104" s="253"/>
      <c r="RZ104" s="253"/>
      <c r="SA104" s="253"/>
      <c r="SB104" s="253"/>
      <c r="SC104" s="253"/>
      <c r="SD104" s="253"/>
      <c r="SE104" s="253"/>
      <c r="SF104" s="253"/>
      <c r="SG104" s="253"/>
      <c r="SH104" s="253"/>
      <c r="SI104" s="253"/>
      <c r="SJ104" s="253"/>
      <c r="SK104" s="253"/>
      <c r="SL104" s="253"/>
      <c r="SM104" s="253"/>
      <c r="SN104" s="253"/>
      <c r="SO104" s="253"/>
      <c r="SP104" s="253"/>
      <c r="SQ104" s="253"/>
      <c r="SR104" s="253"/>
      <c r="SS104" s="253"/>
      <c r="ST104" s="253"/>
      <c r="SU104" s="253"/>
      <c r="SV104" s="253"/>
      <c r="SW104" s="253"/>
      <c r="SX104" s="253"/>
      <c r="SY104" s="253"/>
      <c r="SZ104" s="253"/>
      <c r="TA104" s="253"/>
      <c r="TB104" s="253"/>
      <c r="TC104" s="253"/>
      <c r="TD104" s="253"/>
      <c r="TE104" s="253"/>
      <c r="TF104" s="253"/>
      <c r="TG104" s="253"/>
      <c r="TH104" s="253"/>
      <c r="TI104" s="253"/>
      <c r="TJ104" s="253"/>
      <c r="TK104" s="253"/>
      <c r="TL104" s="253"/>
      <c r="TM104" s="253"/>
      <c r="TN104" s="253"/>
      <c r="TO104" s="253"/>
      <c r="TP104" s="253"/>
      <c r="TQ104" s="253"/>
      <c r="TR104" s="253"/>
      <c r="TS104" s="253"/>
      <c r="TT104" s="253"/>
      <c r="TU104" s="253"/>
      <c r="TV104" s="253"/>
      <c r="TW104" s="253"/>
      <c r="TX104" s="253"/>
      <c r="TY104" s="253"/>
      <c r="TZ104" s="253"/>
      <c r="UA104" s="253"/>
      <c r="UB104" s="253"/>
      <c r="UC104" s="253"/>
      <c r="UD104" s="253"/>
      <c r="UE104" s="253"/>
      <c r="UF104" s="253"/>
      <c r="UG104" s="253"/>
      <c r="UH104" s="253"/>
      <c r="UI104" s="253"/>
      <c r="UJ104" s="253"/>
      <c r="UK104" s="253"/>
      <c r="UL104" s="253"/>
      <c r="UM104" s="253"/>
      <c r="UN104" s="253"/>
      <c r="UO104" s="253"/>
      <c r="UP104" s="253"/>
      <c r="UQ104" s="253"/>
      <c r="UR104" s="253"/>
      <c r="US104" s="253"/>
      <c r="UT104" s="253"/>
      <c r="UU104" s="253"/>
      <c r="UV104" s="253"/>
      <c r="UW104" s="253"/>
      <c r="UX104" s="253"/>
      <c r="UY104" s="253"/>
      <c r="UZ104" s="253"/>
      <c r="VA104" s="253"/>
      <c r="VB104" s="253"/>
      <c r="VC104" s="253"/>
      <c r="VD104" s="253"/>
      <c r="VE104" s="253"/>
      <c r="VF104" s="253"/>
      <c r="VG104" s="253"/>
      <c r="VH104" s="253"/>
      <c r="VI104" s="253"/>
      <c r="VJ104" s="253"/>
      <c r="VK104" s="253"/>
      <c r="VL104" s="253"/>
      <c r="VM104" s="253"/>
      <c r="VN104" s="253"/>
      <c r="VO104" s="253"/>
      <c r="VP104" s="253"/>
      <c r="VQ104" s="253"/>
      <c r="VR104" s="253"/>
      <c r="VS104" s="253"/>
      <c r="VT104" s="253"/>
      <c r="VU104" s="253"/>
      <c r="VV104" s="253"/>
      <c r="VW104" s="253"/>
      <c r="VX104" s="253"/>
      <c r="VY104" s="253"/>
      <c r="VZ104" s="253"/>
      <c r="WA104" s="253"/>
      <c r="WB104" s="253"/>
      <c r="WC104" s="253"/>
      <c r="WD104" s="253"/>
      <c r="WE104" s="253"/>
      <c r="WF104" s="253"/>
      <c r="WG104" s="253"/>
      <c r="WH104" s="253"/>
      <c r="WI104" s="253"/>
      <c r="WJ104" s="253"/>
      <c r="WK104" s="253"/>
      <c r="WL104" s="253"/>
      <c r="WM104" s="253"/>
      <c r="WN104" s="253"/>
      <c r="WO104" s="253"/>
      <c r="WP104" s="253"/>
      <c r="WQ104" s="253"/>
      <c r="WR104" s="253"/>
      <c r="WS104" s="253"/>
      <c r="WT104" s="253"/>
      <c r="WU104" s="253"/>
      <c r="WV104" s="253"/>
      <c r="WW104" s="253"/>
      <c r="WX104" s="253"/>
      <c r="WY104" s="253"/>
      <c r="WZ104" s="253"/>
      <c r="XA104" s="253"/>
      <c r="XB104" s="253"/>
      <c r="XC104" s="253"/>
      <c r="XD104" s="253"/>
      <c r="XE104" s="253"/>
      <c r="XF104" s="253"/>
      <c r="XG104" s="253"/>
      <c r="XH104" s="253"/>
      <c r="XI104" s="253"/>
      <c r="XJ104" s="253"/>
      <c r="XK104" s="253"/>
      <c r="XL104" s="253"/>
      <c r="XM104" s="253"/>
      <c r="XN104" s="253"/>
      <c r="XO104" s="253"/>
      <c r="XP104" s="253"/>
      <c r="XQ104" s="253"/>
      <c r="XR104" s="253"/>
      <c r="XS104" s="253"/>
      <c r="XT104" s="253"/>
      <c r="XU104" s="253"/>
      <c r="XV104" s="253"/>
      <c r="XW104" s="253"/>
      <c r="XX104" s="253"/>
      <c r="XY104" s="253"/>
      <c r="XZ104" s="253"/>
      <c r="YA104" s="253"/>
      <c r="YB104" s="253"/>
      <c r="YC104" s="253"/>
      <c r="YD104" s="253"/>
      <c r="YE104" s="253"/>
      <c r="YF104" s="253"/>
      <c r="YG104" s="253"/>
      <c r="YH104" s="253"/>
      <c r="YI104" s="253"/>
      <c r="YJ104" s="253"/>
      <c r="YK104" s="253"/>
      <c r="YL104" s="253"/>
      <c r="YM104" s="253"/>
      <c r="YN104" s="253"/>
      <c r="YO104" s="253"/>
      <c r="YP104" s="253"/>
      <c r="YQ104" s="253"/>
      <c r="YR104" s="253"/>
      <c r="YS104" s="253"/>
      <c r="YT104" s="253"/>
      <c r="YU104" s="253"/>
      <c r="YV104" s="253"/>
      <c r="YW104" s="253"/>
      <c r="YX104" s="253"/>
      <c r="YY104" s="253"/>
      <c r="YZ104" s="253"/>
      <c r="ZA104" s="253"/>
      <c r="ZB104" s="253"/>
      <c r="ZC104" s="253"/>
      <c r="ZD104" s="253"/>
      <c r="ZE104" s="253"/>
      <c r="ZF104" s="253"/>
      <c r="ZG104" s="253"/>
      <c r="ZH104" s="253"/>
      <c r="ZI104" s="253"/>
      <c r="ZJ104" s="253"/>
      <c r="ZK104" s="253"/>
      <c r="ZL104" s="253"/>
      <c r="ZM104" s="253"/>
      <c r="ZN104" s="253"/>
      <c r="ZO104" s="253"/>
      <c r="ZP104" s="253"/>
      <c r="ZQ104" s="253"/>
      <c r="ZR104" s="253"/>
      <c r="ZS104" s="253"/>
      <c r="ZT104" s="253"/>
      <c r="ZU104" s="253"/>
      <c r="ZV104" s="253"/>
      <c r="ZW104" s="253"/>
      <c r="ZX104" s="253"/>
      <c r="ZY104" s="253"/>
      <c r="ZZ104" s="253"/>
      <c r="AAA104" s="253"/>
      <c r="AAB104" s="253"/>
      <c r="AAC104" s="253"/>
      <c r="AAD104" s="253"/>
      <c r="AAE104" s="253"/>
      <c r="AAF104" s="253"/>
      <c r="AAG104" s="253"/>
      <c r="AAH104" s="253"/>
      <c r="AAI104" s="253"/>
      <c r="AAJ104" s="253"/>
      <c r="AAK104" s="253"/>
      <c r="AAL104" s="253"/>
      <c r="AAM104" s="253"/>
      <c r="AAN104" s="253"/>
      <c r="AAO104" s="253"/>
      <c r="AAP104" s="253"/>
      <c r="AAQ104" s="253"/>
      <c r="AAR104" s="253"/>
      <c r="AAS104" s="253"/>
      <c r="AAT104" s="253"/>
      <c r="AAU104" s="253"/>
      <c r="AAV104" s="253"/>
      <c r="AAW104" s="253"/>
      <c r="AAX104" s="253"/>
      <c r="AAY104" s="253"/>
      <c r="AAZ104" s="253"/>
      <c r="ABA104" s="253"/>
      <c r="ABB104" s="253"/>
      <c r="ABC104" s="253"/>
      <c r="ABD104" s="253"/>
      <c r="ABE104" s="253"/>
      <c r="ABF104" s="253"/>
      <c r="ABG104" s="253"/>
      <c r="ABH104" s="253"/>
      <c r="ABI104" s="253"/>
      <c r="ABJ104" s="253"/>
      <c r="ABK104" s="253"/>
      <c r="ABL104" s="253"/>
      <c r="ABM104" s="253"/>
      <c r="ABN104" s="253"/>
      <c r="ABO104" s="253"/>
      <c r="ABP104" s="253"/>
      <c r="ABQ104" s="253"/>
      <c r="ABR104" s="253"/>
      <c r="ABS104" s="253"/>
      <c r="ABT104" s="253"/>
      <c r="ABU104" s="253"/>
      <c r="ABV104" s="253"/>
      <c r="ABW104" s="253"/>
      <c r="ABX104" s="253"/>
      <c r="ABY104" s="253"/>
      <c r="ABZ104" s="253"/>
      <c r="ACA104" s="253"/>
      <c r="ACB104" s="253"/>
      <c r="ACC104" s="253"/>
      <c r="ACD104" s="253"/>
      <c r="ACE104" s="253"/>
      <c r="ACF104" s="253"/>
      <c r="ACG104" s="253"/>
      <c r="ACH104" s="253"/>
      <c r="ACI104" s="253"/>
      <c r="ACJ104" s="253"/>
      <c r="ACK104" s="253"/>
      <c r="ACL104" s="253"/>
      <c r="ACM104" s="253"/>
      <c r="ACN104" s="253"/>
      <c r="ACO104" s="253"/>
      <c r="ACP104" s="253"/>
      <c r="ACQ104" s="253"/>
      <c r="ACR104" s="253"/>
      <c r="ACS104" s="253"/>
      <c r="ACT104" s="253"/>
      <c r="ACU104" s="253"/>
      <c r="ACV104" s="253"/>
      <c r="ACW104" s="253"/>
      <c r="ACX104" s="253"/>
      <c r="ACY104" s="253"/>
      <c r="ACZ104" s="253"/>
      <c r="ADA104" s="253"/>
      <c r="ADB104" s="253"/>
      <c r="ADC104" s="253"/>
      <c r="ADD104" s="253"/>
      <c r="ADE104" s="253"/>
      <c r="ADF104" s="253"/>
      <c r="ADG104" s="253"/>
      <c r="ADH104" s="253"/>
      <c r="ADI104" s="253"/>
      <c r="ADJ104" s="253"/>
      <c r="ADK104" s="253"/>
      <c r="ADL104" s="253"/>
      <c r="ADM104" s="253"/>
      <c r="ADN104" s="253"/>
      <c r="ADO104" s="253"/>
      <c r="ADP104" s="253"/>
      <c r="ADQ104" s="253"/>
      <c r="ADR104" s="253"/>
      <c r="ADS104" s="253"/>
      <c r="ADT104" s="253"/>
      <c r="ADU104" s="253"/>
      <c r="ADV104" s="253"/>
      <c r="ADW104" s="253"/>
      <c r="ADX104" s="253"/>
      <c r="ADY104" s="253"/>
      <c r="ADZ104" s="253"/>
      <c r="AEA104" s="253"/>
      <c r="AEB104" s="253"/>
      <c r="AEC104" s="253"/>
      <c r="AED104" s="253"/>
      <c r="AEE104" s="253"/>
      <c r="AEF104" s="253"/>
      <c r="AEG104" s="253"/>
      <c r="AEH104" s="253"/>
      <c r="AEI104" s="253"/>
      <c r="AEJ104" s="253"/>
      <c r="AEK104" s="253"/>
      <c r="AEL104" s="253"/>
      <c r="AEM104" s="253"/>
      <c r="AEN104" s="253"/>
      <c r="AEO104" s="253"/>
      <c r="AEP104" s="253"/>
      <c r="AEQ104" s="253"/>
      <c r="AER104" s="253"/>
      <c r="AES104" s="253"/>
      <c r="AET104" s="253"/>
      <c r="AEU104" s="253"/>
      <c r="AEV104" s="253"/>
      <c r="AEW104" s="253"/>
      <c r="AEX104" s="253"/>
      <c r="AEY104" s="253"/>
      <c r="AEZ104" s="253"/>
      <c r="AFA104" s="253"/>
      <c r="AFB104" s="253"/>
      <c r="AFC104" s="253"/>
      <c r="AFD104" s="253"/>
      <c r="AFE104" s="253"/>
      <c r="AFF104" s="253"/>
      <c r="AFG104" s="253"/>
      <c r="AFH104" s="253"/>
      <c r="AFI104" s="253"/>
      <c r="AFJ104" s="253"/>
      <c r="AFK104" s="253"/>
      <c r="AFL104" s="253"/>
      <c r="AFM104" s="253"/>
      <c r="AFN104" s="253"/>
      <c r="AFO104" s="253"/>
      <c r="AFP104" s="253"/>
      <c r="AFQ104" s="253"/>
      <c r="AFR104" s="253"/>
      <c r="AFS104" s="253"/>
      <c r="AFT104" s="253"/>
      <c r="AFU104" s="253"/>
      <c r="AFV104" s="253"/>
      <c r="AFW104" s="253"/>
      <c r="AFX104" s="253"/>
      <c r="AFY104" s="253"/>
      <c r="AFZ104" s="253"/>
      <c r="AGA104" s="253"/>
      <c r="AGB104" s="253"/>
      <c r="AGC104" s="253"/>
      <c r="AGD104" s="253"/>
      <c r="AGE104" s="253"/>
      <c r="AGF104" s="253"/>
      <c r="AGG104" s="253"/>
      <c r="AGH104" s="253"/>
      <c r="AGI104" s="253"/>
      <c r="AGJ104" s="253"/>
      <c r="AGK104" s="253"/>
      <c r="AGL104" s="253"/>
      <c r="AGM104" s="253"/>
      <c r="AGN104" s="253"/>
      <c r="AGO104" s="253"/>
      <c r="AGP104" s="253"/>
      <c r="AGQ104" s="253"/>
      <c r="AGR104" s="253"/>
      <c r="AGS104" s="253"/>
      <c r="AGT104" s="253"/>
      <c r="AGU104" s="253"/>
      <c r="AGV104" s="253"/>
      <c r="AGW104" s="253"/>
      <c r="AGX104" s="253"/>
      <c r="AGY104" s="253"/>
      <c r="AGZ104" s="253"/>
      <c r="AHA104" s="253"/>
      <c r="AHB104" s="253"/>
      <c r="AHC104" s="253"/>
      <c r="AHD104" s="253"/>
      <c r="AHE104" s="253"/>
      <c r="AHF104" s="253"/>
      <c r="AHG104" s="253"/>
      <c r="AHH104" s="253"/>
      <c r="AHI104" s="253"/>
      <c r="AHJ104" s="253"/>
      <c r="AHK104" s="253"/>
      <c r="AHL104" s="253"/>
      <c r="AHM104" s="253"/>
      <c r="AHN104" s="253"/>
      <c r="AHO104" s="253"/>
      <c r="AHP104" s="253"/>
      <c r="AHQ104" s="253"/>
      <c r="AHR104" s="253"/>
      <c r="AHS104" s="253"/>
      <c r="AHT104" s="253"/>
      <c r="AHU104" s="253"/>
      <c r="AHV104" s="253"/>
      <c r="AHW104" s="253"/>
      <c r="AHX104" s="253"/>
      <c r="AHY104" s="253"/>
      <c r="AHZ104" s="253"/>
      <c r="AIA104" s="253"/>
      <c r="AIB104" s="253"/>
      <c r="AIC104" s="253"/>
      <c r="AID104" s="253"/>
      <c r="AIE104" s="253"/>
      <c r="AIF104" s="253"/>
      <c r="AIG104" s="253"/>
      <c r="AIH104" s="253"/>
      <c r="AII104" s="253"/>
      <c r="AIJ104" s="253"/>
      <c r="AIK104" s="253"/>
      <c r="AIL104" s="253"/>
      <c r="AIM104" s="253"/>
      <c r="AIN104" s="253"/>
      <c r="AIO104" s="253"/>
      <c r="AIP104" s="253"/>
      <c r="AIQ104" s="253"/>
      <c r="AIR104" s="253"/>
      <c r="AIS104" s="253"/>
      <c r="AIT104" s="253"/>
      <c r="AIU104" s="253"/>
      <c r="AIV104" s="253"/>
      <c r="AIW104" s="253"/>
      <c r="AIX104" s="253"/>
      <c r="AIY104" s="253"/>
      <c r="AIZ104" s="253"/>
      <c r="AJA104" s="253"/>
      <c r="AJB104" s="253"/>
      <c r="AJC104" s="253"/>
      <c r="AJD104" s="253"/>
      <c r="AJE104" s="253"/>
      <c r="AJF104" s="253"/>
      <c r="AJG104" s="253"/>
      <c r="AJH104" s="253"/>
      <c r="AJI104" s="253"/>
      <c r="AJJ104" s="253"/>
      <c r="AJK104" s="253"/>
      <c r="AJL104" s="253"/>
      <c r="AJM104" s="253"/>
      <c r="AJN104" s="253"/>
      <c r="AJO104" s="253"/>
      <c r="AJP104" s="253"/>
      <c r="AJQ104" s="253"/>
      <c r="AJR104" s="253"/>
      <c r="AJS104" s="253"/>
      <c r="AJT104" s="253"/>
      <c r="AJU104" s="253"/>
      <c r="AJV104" s="253"/>
      <c r="AJW104" s="253"/>
      <c r="AJX104" s="253"/>
      <c r="AJY104" s="253"/>
      <c r="AJZ104" s="253"/>
      <c r="AKA104" s="253"/>
      <c r="AKB104" s="253"/>
      <c r="AKC104" s="253"/>
      <c r="AKD104" s="253"/>
      <c r="AKE104" s="253"/>
      <c r="AKF104" s="253"/>
      <c r="AKG104" s="253"/>
      <c r="AKH104" s="253"/>
      <c r="AKI104" s="253"/>
      <c r="AKJ104" s="253"/>
      <c r="AKK104" s="253"/>
      <c r="AKL104" s="253"/>
      <c r="AKM104" s="253"/>
      <c r="AKN104" s="253"/>
      <c r="AKO104" s="253"/>
      <c r="AKP104" s="253"/>
      <c r="AKQ104" s="253"/>
      <c r="AKR104" s="253"/>
      <c r="AKS104" s="253"/>
      <c r="AKT104" s="253"/>
      <c r="AKU104" s="253"/>
      <c r="AKV104" s="253"/>
      <c r="AKW104" s="253"/>
      <c r="AKX104" s="253"/>
      <c r="AKY104" s="253"/>
      <c r="AKZ104" s="253"/>
      <c r="ALA104" s="253"/>
      <c r="ALB104" s="253"/>
      <c r="ALC104" s="253"/>
      <c r="ALD104" s="253"/>
      <c r="ALE104" s="253"/>
      <c r="ALF104" s="253"/>
      <c r="ALG104" s="253"/>
      <c r="ALH104" s="253"/>
      <c r="ALI104" s="253"/>
      <c r="ALJ104" s="253"/>
      <c r="ALK104" s="253"/>
      <c r="ALL104" s="253"/>
      <c r="ALM104" s="253"/>
      <c r="ALN104" s="253"/>
      <c r="ALO104" s="253"/>
      <c r="ALP104" s="253"/>
      <c r="ALQ104" s="253"/>
      <c r="ALR104" s="253"/>
      <c r="ALS104" s="253"/>
      <c r="ALT104" s="253"/>
      <c r="ALU104" s="253"/>
      <c r="ALV104" s="253"/>
      <c r="ALW104" s="253"/>
      <c r="ALX104" s="253"/>
      <c r="ALY104" s="253"/>
      <c r="ALZ104" s="253"/>
      <c r="AMA104" s="253"/>
      <c r="AMB104" s="253"/>
      <c r="AMC104" s="253"/>
      <c r="AMD104" s="253"/>
      <c r="AME104" s="253"/>
      <c r="AMF104" s="253"/>
      <c r="AMG104" s="253"/>
      <c r="AMH104" s="253"/>
      <c r="AMI104" s="253"/>
      <c r="AMJ104" s="253"/>
    </row>
    <row r="105" spans="1:1024" s="252" customFormat="1" ht="11.25">
      <c r="A105" s="264" t="s">
        <v>215</v>
      </c>
      <c r="B105" s="294" t="e">
        <f>(B63)/B57</f>
        <v>#DIV/0!</v>
      </c>
      <c r="C105" s="294" t="e">
        <f>(C63)/C57</f>
        <v>#DIV/0!</v>
      </c>
      <c r="D105" s="294" t="e">
        <f>(D63)/D57</f>
        <v>#DIV/0!</v>
      </c>
      <c r="F105" s="253"/>
      <c r="G105" s="253"/>
      <c r="H105" s="253"/>
      <c r="I105" s="253"/>
      <c r="J105" s="253"/>
      <c r="K105" s="253"/>
      <c r="L105" s="253"/>
      <c r="M105" s="253"/>
      <c r="N105" s="253"/>
      <c r="O105" s="253"/>
      <c r="P105" s="253"/>
      <c r="Q105" s="253"/>
      <c r="R105" s="253"/>
      <c r="S105" s="253"/>
      <c r="T105" s="253"/>
      <c r="U105" s="253"/>
      <c r="V105" s="253"/>
      <c r="W105" s="253"/>
      <c r="X105" s="253"/>
      <c r="Y105" s="253"/>
      <c r="Z105" s="253"/>
      <c r="AA105" s="253"/>
      <c r="AB105" s="253"/>
      <c r="AC105" s="253"/>
      <c r="AD105" s="253"/>
      <c r="AE105" s="253"/>
      <c r="AF105" s="253"/>
      <c r="AG105" s="253"/>
      <c r="AH105" s="253"/>
      <c r="AI105" s="253"/>
      <c r="AJ105" s="253"/>
      <c r="AK105" s="253"/>
      <c r="AL105" s="253"/>
      <c r="AM105" s="253"/>
      <c r="AN105" s="253"/>
      <c r="AO105" s="253"/>
      <c r="AP105" s="253"/>
      <c r="AQ105" s="253"/>
      <c r="AR105" s="253"/>
      <c r="AS105" s="253"/>
      <c r="AT105" s="253"/>
      <c r="AU105" s="253"/>
      <c r="AV105" s="253"/>
      <c r="AW105" s="253"/>
      <c r="AX105" s="253"/>
      <c r="AY105" s="253"/>
      <c r="AZ105" s="253"/>
      <c r="BA105" s="253"/>
      <c r="BB105" s="253"/>
      <c r="BC105" s="253"/>
      <c r="BD105" s="253"/>
      <c r="BE105" s="253"/>
      <c r="BF105" s="253"/>
      <c r="BG105" s="253"/>
      <c r="BH105" s="253"/>
      <c r="BI105" s="253"/>
      <c r="BJ105" s="253"/>
      <c r="BK105" s="253"/>
      <c r="BL105" s="253"/>
      <c r="BM105" s="253"/>
      <c r="BN105" s="253"/>
      <c r="BO105" s="253"/>
      <c r="BP105" s="253"/>
      <c r="BQ105" s="253"/>
      <c r="BR105" s="253"/>
      <c r="BS105" s="253"/>
      <c r="BT105" s="253"/>
      <c r="BU105" s="253"/>
      <c r="BV105" s="253"/>
      <c r="BW105" s="253"/>
      <c r="BX105" s="253"/>
      <c r="BY105" s="253"/>
      <c r="BZ105" s="253"/>
      <c r="CA105" s="253"/>
      <c r="CB105" s="253"/>
      <c r="CC105" s="253"/>
      <c r="CD105" s="253"/>
      <c r="CE105" s="253"/>
      <c r="CF105" s="253"/>
      <c r="CG105" s="253"/>
      <c r="CH105" s="253"/>
      <c r="CI105" s="253"/>
      <c r="CJ105" s="253"/>
      <c r="CK105" s="253"/>
      <c r="CL105" s="253"/>
      <c r="CM105" s="253"/>
      <c r="CN105" s="253"/>
      <c r="CO105" s="253"/>
      <c r="CP105" s="253"/>
      <c r="CQ105" s="253"/>
      <c r="CR105" s="253"/>
      <c r="CS105" s="253"/>
      <c r="CT105" s="253"/>
      <c r="CU105" s="253"/>
      <c r="CV105" s="253"/>
      <c r="CW105" s="253"/>
      <c r="CX105" s="253"/>
      <c r="CY105" s="253"/>
      <c r="CZ105" s="253"/>
      <c r="DA105" s="253"/>
      <c r="DB105" s="253"/>
      <c r="DC105" s="253"/>
      <c r="DD105" s="253"/>
      <c r="DE105" s="253"/>
      <c r="DF105" s="253"/>
      <c r="DG105" s="253"/>
      <c r="DH105" s="253"/>
      <c r="DI105" s="253"/>
      <c r="DJ105" s="253"/>
      <c r="DK105" s="253"/>
      <c r="DL105" s="253"/>
      <c r="DM105" s="253"/>
      <c r="DN105" s="253"/>
      <c r="DO105" s="253"/>
      <c r="DP105" s="253"/>
      <c r="DQ105" s="253"/>
      <c r="DR105" s="253"/>
      <c r="DS105" s="253"/>
      <c r="DT105" s="253"/>
      <c r="DU105" s="253"/>
      <c r="DV105" s="253"/>
      <c r="DW105" s="253"/>
      <c r="DX105" s="253"/>
      <c r="DY105" s="253"/>
      <c r="DZ105" s="253"/>
      <c r="EA105" s="253"/>
      <c r="EB105" s="253"/>
      <c r="EC105" s="253"/>
      <c r="ED105" s="253"/>
      <c r="EE105" s="253"/>
      <c r="EF105" s="253"/>
      <c r="EG105" s="253"/>
      <c r="EH105" s="253"/>
      <c r="EI105" s="253"/>
      <c r="EJ105" s="253"/>
      <c r="EK105" s="253"/>
      <c r="EL105" s="253"/>
      <c r="EM105" s="253"/>
      <c r="EN105" s="253"/>
      <c r="EO105" s="253"/>
      <c r="EP105" s="253"/>
      <c r="EQ105" s="253"/>
      <c r="ER105" s="253"/>
      <c r="ES105" s="253"/>
      <c r="ET105" s="253"/>
      <c r="EU105" s="253"/>
      <c r="EV105" s="253"/>
      <c r="EW105" s="253"/>
      <c r="EX105" s="253"/>
      <c r="EY105" s="253"/>
      <c r="EZ105" s="253"/>
      <c r="FA105" s="253"/>
      <c r="FB105" s="253"/>
      <c r="FC105" s="253"/>
      <c r="FD105" s="253"/>
      <c r="FE105" s="253"/>
      <c r="FF105" s="253"/>
      <c r="FG105" s="253"/>
      <c r="FH105" s="253"/>
      <c r="FI105" s="253"/>
      <c r="FJ105" s="253"/>
      <c r="FK105" s="253"/>
      <c r="FL105" s="253"/>
      <c r="FM105" s="253"/>
      <c r="FN105" s="253"/>
      <c r="FO105" s="253"/>
      <c r="FP105" s="253"/>
      <c r="FQ105" s="253"/>
      <c r="FR105" s="253"/>
      <c r="FS105" s="253"/>
      <c r="FT105" s="253"/>
      <c r="FU105" s="253"/>
      <c r="FV105" s="253"/>
      <c r="FW105" s="253"/>
      <c r="FX105" s="253"/>
      <c r="FY105" s="253"/>
      <c r="FZ105" s="253"/>
      <c r="GA105" s="253"/>
      <c r="GB105" s="253"/>
      <c r="GC105" s="253"/>
      <c r="GD105" s="253"/>
      <c r="GE105" s="253"/>
      <c r="GF105" s="253"/>
      <c r="GG105" s="253"/>
      <c r="GH105" s="253"/>
      <c r="GI105" s="253"/>
      <c r="GJ105" s="253"/>
      <c r="GK105" s="253"/>
      <c r="GL105" s="253"/>
      <c r="GM105" s="253"/>
      <c r="GN105" s="253"/>
      <c r="GO105" s="253"/>
      <c r="GP105" s="253"/>
      <c r="GQ105" s="253"/>
      <c r="GR105" s="253"/>
      <c r="GS105" s="253"/>
      <c r="GT105" s="253"/>
      <c r="GU105" s="253"/>
      <c r="GV105" s="253"/>
      <c r="GW105" s="253"/>
      <c r="GX105" s="253"/>
      <c r="GY105" s="253"/>
      <c r="GZ105" s="253"/>
      <c r="HA105" s="253"/>
      <c r="HB105" s="253"/>
      <c r="HC105" s="253"/>
      <c r="HD105" s="253"/>
      <c r="HE105" s="253"/>
      <c r="HF105" s="253"/>
      <c r="HG105" s="253"/>
      <c r="HH105" s="253"/>
      <c r="HI105" s="253"/>
      <c r="HJ105" s="253"/>
      <c r="HK105" s="253"/>
      <c r="HL105" s="253"/>
      <c r="HM105" s="253"/>
      <c r="HN105" s="253"/>
      <c r="HO105" s="253"/>
      <c r="HP105" s="253"/>
      <c r="HQ105" s="253"/>
      <c r="HR105" s="253"/>
      <c r="HS105" s="253"/>
      <c r="HT105" s="253"/>
      <c r="HU105" s="253"/>
      <c r="HV105" s="253"/>
      <c r="HW105" s="253"/>
      <c r="HX105" s="253"/>
      <c r="HY105" s="253"/>
      <c r="HZ105" s="253"/>
      <c r="IA105" s="253"/>
      <c r="IB105" s="253"/>
      <c r="IC105" s="253"/>
      <c r="ID105" s="253"/>
      <c r="IE105" s="253"/>
      <c r="IF105" s="253"/>
      <c r="IG105" s="253"/>
      <c r="IH105" s="253"/>
      <c r="II105" s="253"/>
      <c r="IJ105" s="253"/>
      <c r="IK105" s="253"/>
      <c r="IL105" s="253"/>
      <c r="IM105" s="253"/>
      <c r="IN105" s="253"/>
      <c r="IO105" s="253"/>
      <c r="IP105" s="253"/>
      <c r="IQ105" s="253"/>
      <c r="IR105" s="253"/>
      <c r="IS105" s="253"/>
      <c r="IT105" s="253"/>
      <c r="IU105" s="253"/>
      <c r="IV105" s="253"/>
      <c r="IW105" s="253"/>
      <c r="IX105" s="253"/>
      <c r="IY105" s="253"/>
      <c r="IZ105" s="253"/>
      <c r="JA105" s="253"/>
      <c r="JB105" s="253"/>
      <c r="JC105" s="253"/>
      <c r="JD105" s="253"/>
      <c r="JE105" s="253"/>
      <c r="JF105" s="253"/>
      <c r="JG105" s="253"/>
      <c r="JH105" s="253"/>
      <c r="JI105" s="253"/>
      <c r="JJ105" s="253"/>
      <c r="JK105" s="253"/>
      <c r="JL105" s="253"/>
      <c r="JM105" s="253"/>
      <c r="JN105" s="253"/>
      <c r="JO105" s="253"/>
      <c r="JP105" s="253"/>
      <c r="JQ105" s="253"/>
      <c r="JR105" s="253"/>
      <c r="JS105" s="253"/>
      <c r="JT105" s="253"/>
      <c r="JU105" s="253"/>
      <c r="JV105" s="253"/>
      <c r="JW105" s="253"/>
      <c r="JX105" s="253"/>
      <c r="JY105" s="253"/>
      <c r="JZ105" s="253"/>
      <c r="KA105" s="253"/>
      <c r="KB105" s="253"/>
      <c r="KC105" s="253"/>
      <c r="KD105" s="253"/>
      <c r="KE105" s="253"/>
      <c r="KF105" s="253"/>
      <c r="KG105" s="253"/>
      <c r="KH105" s="253"/>
      <c r="KI105" s="253"/>
      <c r="KJ105" s="253"/>
      <c r="KK105" s="253"/>
      <c r="KL105" s="253"/>
      <c r="KM105" s="253"/>
      <c r="KN105" s="253"/>
      <c r="KO105" s="253"/>
      <c r="KP105" s="253"/>
      <c r="KQ105" s="253"/>
      <c r="KR105" s="253"/>
      <c r="KS105" s="253"/>
      <c r="KT105" s="253"/>
      <c r="KU105" s="253"/>
      <c r="KV105" s="253"/>
      <c r="KW105" s="253"/>
      <c r="KX105" s="253"/>
      <c r="KY105" s="253"/>
      <c r="KZ105" s="253"/>
      <c r="LA105" s="253"/>
      <c r="LB105" s="253"/>
      <c r="LC105" s="253"/>
      <c r="LD105" s="253"/>
      <c r="LE105" s="253"/>
      <c r="LF105" s="253"/>
      <c r="LG105" s="253"/>
      <c r="LH105" s="253"/>
      <c r="LI105" s="253"/>
      <c r="LJ105" s="253"/>
      <c r="LK105" s="253"/>
      <c r="LL105" s="253"/>
      <c r="LM105" s="253"/>
      <c r="LN105" s="253"/>
      <c r="LO105" s="253"/>
      <c r="LP105" s="253"/>
      <c r="LQ105" s="253"/>
      <c r="LR105" s="253"/>
      <c r="LS105" s="253"/>
      <c r="LT105" s="253"/>
      <c r="LU105" s="253"/>
      <c r="LV105" s="253"/>
      <c r="LW105" s="253"/>
      <c r="LX105" s="253"/>
      <c r="LY105" s="253"/>
      <c r="LZ105" s="253"/>
      <c r="MA105" s="253"/>
      <c r="MB105" s="253"/>
      <c r="MC105" s="253"/>
      <c r="MD105" s="253"/>
      <c r="ME105" s="253"/>
      <c r="MF105" s="253"/>
      <c r="MG105" s="253"/>
      <c r="MH105" s="253"/>
      <c r="MI105" s="253"/>
      <c r="MJ105" s="253"/>
      <c r="MK105" s="253"/>
      <c r="ML105" s="253"/>
      <c r="MM105" s="253"/>
      <c r="MN105" s="253"/>
      <c r="MO105" s="253"/>
      <c r="MP105" s="253"/>
      <c r="MQ105" s="253"/>
      <c r="MR105" s="253"/>
      <c r="MS105" s="253"/>
      <c r="MT105" s="253"/>
      <c r="MU105" s="253"/>
      <c r="MV105" s="253"/>
      <c r="MW105" s="253"/>
      <c r="MX105" s="253"/>
      <c r="MY105" s="253"/>
      <c r="MZ105" s="253"/>
      <c r="NA105" s="253"/>
      <c r="NB105" s="253"/>
      <c r="NC105" s="253"/>
      <c r="ND105" s="253"/>
      <c r="NE105" s="253"/>
      <c r="NF105" s="253"/>
      <c r="NG105" s="253"/>
      <c r="NH105" s="253"/>
      <c r="NI105" s="253"/>
      <c r="NJ105" s="253"/>
      <c r="NK105" s="253"/>
      <c r="NL105" s="253"/>
      <c r="NM105" s="253"/>
      <c r="NN105" s="253"/>
      <c r="NO105" s="253"/>
      <c r="NP105" s="253"/>
      <c r="NQ105" s="253"/>
      <c r="NR105" s="253"/>
      <c r="NS105" s="253"/>
      <c r="NT105" s="253"/>
      <c r="NU105" s="253"/>
      <c r="NV105" s="253"/>
      <c r="NW105" s="253"/>
      <c r="NX105" s="253"/>
      <c r="NY105" s="253"/>
      <c r="NZ105" s="253"/>
      <c r="OA105" s="253"/>
      <c r="OB105" s="253"/>
      <c r="OC105" s="253"/>
      <c r="OD105" s="253"/>
      <c r="OE105" s="253"/>
      <c r="OF105" s="253"/>
      <c r="OG105" s="253"/>
      <c r="OH105" s="253"/>
      <c r="OI105" s="253"/>
      <c r="OJ105" s="253"/>
      <c r="OK105" s="253"/>
      <c r="OL105" s="253"/>
      <c r="OM105" s="253"/>
      <c r="ON105" s="253"/>
      <c r="OO105" s="253"/>
      <c r="OP105" s="253"/>
      <c r="OQ105" s="253"/>
      <c r="OR105" s="253"/>
      <c r="OS105" s="253"/>
      <c r="OT105" s="253"/>
      <c r="OU105" s="253"/>
      <c r="OV105" s="253"/>
      <c r="OW105" s="253"/>
      <c r="OX105" s="253"/>
      <c r="OY105" s="253"/>
      <c r="OZ105" s="253"/>
      <c r="PA105" s="253"/>
      <c r="PB105" s="253"/>
      <c r="PC105" s="253"/>
      <c r="PD105" s="253"/>
      <c r="PE105" s="253"/>
      <c r="PF105" s="253"/>
      <c r="PG105" s="253"/>
      <c r="PH105" s="253"/>
      <c r="PI105" s="253"/>
      <c r="PJ105" s="253"/>
      <c r="PK105" s="253"/>
      <c r="PL105" s="253"/>
      <c r="PM105" s="253"/>
      <c r="PN105" s="253"/>
      <c r="PO105" s="253"/>
      <c r="PP105" s="253"/>
      <c r="PQ105" s="253"/>
      <c r="PR105" s="253"/>
      <c r="PS105" s="253"/>
      <c r="PT105" s="253"/>
      <c r="PU105" s="253"/>
      <c r="PV105" s="253"/>
      <c r="PW105" s="253"/>
      <c r="PX105" s="253"/>
      <c r="PY105" s="253"/>
      <c r="PZ105" s="253"/>
      <c r="QA105" s="253"/>
      <c r="QB105" s="253"/>
      <c r="QC105" s="253"/>
      <c r="QD105" s="253"/>
      <c r="QE105" s="253"/>
      <c r="QF105" s="253"/>
      <c r="QG105" s="253"/>
      <c r="QH105" s="253"/>
      <c r="QI105" s="253"/>
      <c r="QJ105" s="253"/>
      <c r="QK105" s="253"/>
      <c r="QL105" s="253"/>
      <c r="QM105" s="253"/>
      <c r="QN105" s="253"/>
      <c r="QO105" s="253"/>
      <c r="QP105" s="253"/>
      <c r="QQ105" s="253"/>
      <c r="QR105" s="253"/>
      <c r="QS105" s="253"/>
      <c r="QT105" s="253"/>
      <c r="QU105" s="253"/>
      <c r="QV105" s="253"/>
      <c r="QW105" s="253"/>
      <c r="QX105" s="253"/>
      <c r="QY105" s="253"/>
      <c r="QZ105" s="253"/>
      <c r="RA105" s="253"/>
      <c r="RB105" s="253"/>
      <c r="RC105" s="253"/>
      <c r="RD105" s="253"/>
      <c r="RE105" s="253"/>
      <c r="RF105" s="253"/>
      <c r="RG105" s="253"/>
      <c r="RH105" s="253"/>
      <c r="RI105" s="253"/>
      <c r="RJ105" s="253"/>
      <c r="RK105" s="253"/>
      <c r="RL105" s="253"/>
      <c r="RM105" s="253"/>
      <c r="RN105" s="253"/>
      <c r="RO105" s="253"/>
      <c r="RP105" s="253"/>
      <c r="RQ105" s="253"/>
      <c r="RR105" s="253"/>
      <c r="RS105" s="253"/>
      <c r="RT105" s="253"/>
      <c r="RU105" s="253"/>
      <c r="RV105" s="253"/>
      <c r="RW105" s="253"/>
      <c r="RX105" s="253"/>
      <c r="RY105" s="253"/>
      <c r="RZ105" s="253"/>
      <c r="SA105" s="253"/>
      <c r="SB105" s="253"/>
      <c r="SC105" s="253"/>
      <c r="SD105" s="253"/>
      <c r="SE105" s="253"/>
      <c r="SF105" s="253"/>
      <c r="SG105" s="253"/>
      <c r="SH105" s="253"/>
      <c r="SI105" s="253"/>
      <c r="SJ105" s="253"/>
      <c r="SK105" s="253"/>
      <c r="SL105" s="253"/>
      <c r="SM105" s="253"/>
      <c r="SN105" s="253"/>
      <c r="SO105" s="253"/>
      <c r="SP105" s="253"/>
      <c r="SQ105" s="253"/>
      <c r="SR105" s="253"/>
      <c r="SS105" s="253"/>
      <c r="ST105" s="253"/>
      <c r="SU105" s="253"/>
      <c r="SV105" s="253"/>
      <c r="SW105" s="253"/>
      <c r="SX105" s="253"/>
      <c r="SY105" s="253"/>
      <c r="SZ105" s="253"/>
      <c r="TA105" s="253"/>
      <c r="TB105" s="253"/>
      <c r="TC105" s="253"/>
      <c r="TD105" s="253"/>
      <c r="TE105" s="253"/>
      <c r="TF105" s="253"/>
      <c r="TG105" s="253"/>
      <c r="TH105" s="253"/>
      <c r="TI105" s="253"/>
      <c r="TJ105" s="253"/>
      <c r="TK105" s="253"/>
      <c r="TL105" s="253"/>
      <c r="TM105" s="253"/>
      <c r="TN105" s="253"/>
      <c r="TO105" s="253"/>
      <c r="TP105" s="253"/>
      <c r="TQ105" s="253"/>
      <c r="TR105" s="253"/>
      <c r="TS105" s="253"/>
      <c r="TT105" s="253"/>
      <c r="TU105" s="253"/>
      <c r="TV105" s="253"/>
      <c r="TW105" s="253"/>
      <c r="TX105" s="253"/>
      <c r="TY105" s="253"/>
      <c r="TZ105" s="253"/>
      <c r="UA105" s="253"/>
      <c r="UB105" s="253"/>
      <c r="UC105" s="253"/>
      <c r="UD105" s="253"/>
      <c r="UE105" s="253"/>
      <c r="UF105" s="253"/>
      <c r="UG105" s="253"/>
      <c r="UH105" s="253"/>
      <c r="UI105" s="253"/>
      <c r="UJ105" s="253"/>
      <c r="UK105" s="253"/>
      <c r="UL105" s="253"/>
      <c r="UM105" s="253"/>
      <c r="UN105" s="253"/>
      <c r="UO105" s="253"/>
      <c r="UP105" s="253"/>
      <c r="UQ105" s="253"/>
      <c r="UR105" s="253"/>
      <c r="US105" s="253"/>
      <c r="UT105" s="253"/>
      <c r="UU105" s="253"/>
      <c r="UV105" s="253"/>
      <c r="UW105" s="253"/>
      <c r="UX105" s="253"/>
      <c r="UY105" s="253"/>
      <c r="UZ105" s="253"/>
      <c r="VA105" s="253"/>
      <c r="VB105" s="253"/>
      <c r="VC105" s="253"/>
      <c r="VD105" s="253"/>
      <c r="VE105" s="253"/>
      <c r="VF105" s="253"/>
      <c r="VG105" s="253"/>
      <c r="VH105" s="253"/>
      <c r="VI105" s="253"/>
      <c r="VJ105" s="253"/>
      <c r="VK105" s="253"/>
      <c r="VL105" s="253"/>
      <c r="VM105" s="253"/>
      <c r="VN105" s="253"/>
      <c r="VO105" s="253"/>
      <c r="VP105" s="253"/>
      <c r="VQ105" s="253"/>
      <c r="VR105" s="253"/>
      <c r="VS105" s="253"/>
      <c r="VT105" s="253"/>
      <c r="VU105" s="253"/>
      <c r="VV105" s="253"/>
      <c r="VW105" s="253"/>
      <c r="VX105" s="253"/>
      <c r="VY105" s="253"/>
      <c r="VZ105" s="253"/>
      <c r="WA105" s="253"/>
      <c r="WB105" s="253"/>
      <c r="WC105" s="253"/>
      <c r="WD105" s="253"/>
      <c r="WE105" s="253"/>
      <c r="WF105" s="253"/>
      <c r="WG105" s="253"/>
      <c r="WH105" s="253"/>
      <c r="WI105" s="253"/>
      <c r="WJ105" s="253"/>
      <c r="WK105" s="253"/>
      <c r="WL105" s="253"/>
      <c r="WM105" s="253"/>
      <c r="WN105" s="253"/>
      <c r="WO105" s="253"/>
      <c r="WP105" s="253"/>
      <c r="WQ105" s="253"/>
      <c r="WR105" s="253"/>
      <c r="WS105" s="253"/>
      <c r="WT105" s="253"/>
      <c r="WU105" s="253"/>
      <c r="WV105" s="253"/>
      <c r="WW105" s="253"/>
      <c r="WX105" s="253"/>
      <c r="WY105" s="253"/>
      <c r="WZ105" s="253"/>
      <c r="XA105" s="253"/>
      <c r="XB105" s="253"/>
      <c r="XC105" s="253"/>
      <c r="XD105" s="253"/>
      <c r="XE105" s="253"/>
      <c r="XF105" s="253"/>
      <c r="XG105" s="253"/>
      <c r="XH105" s="253"/>
      <c r="XI105" s="253"/>
      <c r="XJ105" s="253"/>
      <c r="XK105" s="253"/>
      <c r="XL105" s="253"/>
      <c r="XM105" s="253"/>
      <c r="XN105" s="253"/>
      <c r="XO105" s="253"/>
      <c r="XP105" s="253"/>
      <c r="XQ105" s="253"/>
      <c r="XR105" s="253"/>
      <c r="XS105" s="253"/>
      <c r="XT105" s="253"/>
      <c r="XU105" s="253"/>
      <c r="XV105" s="253"/>
      <c r="XW105" s="253"/>
      <c r="XX105" s="253"/>
      <c r="XY105" s="253"/>
      <c r="XZ105" s="253"/>
      <c r="YA105" s="253"/>
      <c r="YB105" s="253"/>
      <c r="YC105" s="253"/>
      <c r="YD105" s="253"/>
      <c r="YE105" s="253"/>
      <c r="YF105" s="253"/>
      <c r="YG105" s="253"/>
      <c r="YH105" s="253"/>
      <c r="YI105" s="253"/>
      <c r="YJ105" s="253"/>
      <c r="YK105" s="253"/>
      <c r="YL105" s="253"/>
      <c r="YM105" s="253"/>
      <c r="YN105" s="253"/>
      <c r="YO105" s="253"/>
      <c r="YP105" s="253"/>
      <c r="YQ105" s="253"/>
      <c r="YR105" s="253"/>
      <c r="YS105" s="253"/>
      <c r="YT105" s="253"/>
      <c r="YU105" s="253"/>
      <c r="YV105" s="253"/>
      <c r="YW105" s="253"/>
      <c r="YX105" s="253"/>
      <c r="YY105" s="253"/>
      <c r="YZ105" s="253"/>
      <c r="ZA105" s="253"/>
      <c r="ZB105" s="253"/>
      <c r="ZC105" s="253"/>
      <c r="ZD105" s="253"/>
      <c r="ZE105" s="253"/>
      <c r="ZF105" s="253"/>
      <c r="ZG105" s="253"/>
      <c r="ZH105" s="253"/>
      <c r="ZI105" s="253"/>
      <c r="ZJ105" s="253"/>
      <c r="ZK105" s="253"/>
      <c r="ZL105" s="253"/>
      <c r="ZM105" s="253"/>
      <c r="ZN105" s="253"/>
      <c r="ZO105" s="253"/>
      <c r="ZP105" s="253"/>
      <c r="ZQ105" s="253"/>
      <c r="ZR105" s="253"/>
      <c r="ZS105" s="253"/>
      <c r="ZT105" s="253"/>
      <c r="ZU105" s="253"/>
      <c r="ZV105" s="253"/>
      <c r="ZW105" s="253"/>
      <c r="ZX105" s="253"/>
      <c r="ZY105" s="253"/>
      <c r="ZZ105" s="253"/>
      <c r="AAA105" s="253"/>
      <c r="AAB105" s="253"/>
      <c r="AAC105" s="253"/>
      <c r="AAD105" s="253"/>
      <c r="AAE105" s="253"/>
      <c r="AAF105" s="253"/>
      <c r="AAG105" s="253"/>
      <c r="AAH105" s="253"/>
      <c r="AAI105" s="253"/>
      <c r="AAJ105" s="253"/>
      <c r="AAK105" s="253"/>
      <c r="AAL105" s="253"/>
      <c r="AAM105" s="253"/>
      <c r="AAN105" s="253"/>
      <c r="AAO105" s="253"/>
      <c r="AAP105" s="253"/>
      <c r="AAQ105" s="253"/>
      <c r="AAR105" s="253"/>
      <c r="AAS105" s="253"/>
      <c r="AAT105" s="253"/>
      <c r="AAU105" s="253"/>
      <c r="AAV105" s="253"/>
      <c r="AAW105" s="253"/>
      <c r="AAX105" s="253"/>
      <c r="AAY105" s="253"/>
      <c r="AAZ105" s="253"/>
      <c r="ABA105" s="253"/>
      <c r="ABB105" s="253"/>
      <c r="ABC105" s="253"/>
      <c r="ABD105" s="253"/>
      <c r="ABE105" s="253"/>
      <c r="ABF105" s="253"/>
      <c r="ABG105" s="253"/>
      <c r="ABH105" s="253"/>
      <c r="ABI105" s="253"/>
      <c r="ABJ105" s="253"/>
      <c r="ABK105" s="253"/>
      <c r="ABL105" s="253"/>
      <c r="ABM105" s="253"/>
      <c r="ABN105" s="253"/>
      <c r="ABO105" s="253"/>
      <c r="ABP105" s="253"/>
      <c r="ABQ105" s="253"/>
      <c r="ABR105" s="253"/>
      <c r="ABS105" s="253"/>
      <c r="ABT105" s="253"/>
      <c r="ABU105" s="253"/>
      <c r="ABV105" s="253"/>
      <c r="ABW105" s="253"/>
      <c r="ABX105" s="253"/>
      <c r="ABY105" s="253"/>
      <c r="ABZ105" s="253"/>
      <c r="ACA105" s="253"/>
      <c r="ACB105" s="253"/>
      <c r="ACC105" s="253"/>
      <c r="ACD105" s="253"/>
      <c r="ACE105" s="253"/>
      <c r="ACF105" s="253"/>
      <c r="ACG105" s="253"/>
      <c r="ACH105" s="253"/>
      <c r="ACI105" s="253"/>
      <c r="ACJ105" s="253"/>
      <c r="ACK105" s="253"/>
      <c r="ACL105" s="253"/>
      <c r="ACM105" s="253"/>
      <c r="ACN105" s="253"/>
      <c r="ACO105" s="253"/>
      <c r="ACP105" s="253"/>
      <c r="ACQ105" s="253"/>
      <c r="ACR105" s="253"/>
      <c r="ACS105" s="253"/>
      <c r="ACT105" s="253"/>
      <c r="ACU105" s="253"/>
      <c r="ACV105" s="253"/>
      <c r="ACW105" s="253"/>
      <c r="ACX105" s="253"/>
      <c r="ACY105" s="253"/>
      <c r="ACZ105" s="253"/>
      <c r="ADA105" s="253"/>
      <c r="ADB105" s="253"/>
      <c r="ADC105" s="253"/>
      <c r="ADD105" s="253"/>
      <c r="ADE105" s="253"/>
      <c r="ADF105" s="253"/>
      <c r="ADG105" s="253"/>
      <c r="ADH105" s="253"/>
      <c r="ADI105" s="253"/>
      <c r="ADJ105" s="253"/>
      <c r="ADK105" s="253"/>
      <c r="ADL105" s="253"/>
      <c r="ADM105" s="253"/>
      <c r="ADN105" s="253"/>
      <c r="ADO105" s="253"/>
      <c r="ADP105" s="253"/>
      <c r="ADQ105" s="253"/>
      <c r="ADR105" s="253"/>
      <c r="ADS105" s="253"/>
      <c r="ADT105" s="253"/>
      <c r="ADU105" s="253"/>
      <c r="ADV105" s="253"/>
      <c r="ADW105" s="253"/>
      <c r="ADX105" s="253"/>
      <c r="ADY105" s="253"/>
      <c r="ADZ105" s="253"/>
      <c r="AEA105" s="253"/>
      <c r="AEB105" s="253"/>
      <c r="AEC105" s="253"/>
      <c r="AED105" s="253"/>
      <c r="AEE105" s="253"/>
      <c r="AEF105" s="253"/>
      <c r="AEG105" s="253"/>
      <c r="AEH105" s="253"/>
      <c r="AEI105" s="253"/>
      <c r="AEJ105" s="253"/>
      <c r="AEK105" s="253"/>
      <c r="AEL105" s="253"/>
      <c r="AEM105" s="253"/>
      <c r="AEN105" s="253"/>
      <c r="AEO105" s="253"/>
      <c r="AEP105" s="253"/>
      <c r="AEQ105" s="253"/>
      <c r="AER105" s="253"/>
      <c r="AES105" s="253"/>
      <c r="AET105" s="253"/>
      <c r="AEU105" s="253"/>
      <c r="AEV105" s="253"/>
      <c r="AEW105" s="253"/>
      <c r="AEX105" s="253"/>
      <c r="AEY105" s="253"/>
      <c r="AEZ105" s="253"/>
      <c r="AFA105" s="253"/>
      <c r="AFB105" s="253"/>
      <c r="AFC105" s="253"/>
      <c r="AFD105" s="253"/>
      <c r="AFE105" s="253"/>
      <c r="AFF105" s="253"/>
      <c r="AFG105" s="253"/>
      <c r="AFH105" s="253"/>
      <c r="AFI105" s="253"/>
      <c r="AFJ105" s="253"/>
      <c r="AFK105" s="253"/>
      <c r="AFL105" s="253"/>
      <c r="AFM105" s="253"/>
      <c r="AFN105" s="253"/>
      <c r="AFO105" s="253"/>
      <c r="AFP105" s="253"/>
      <c r="AFQ105" s="253"/>
      <c r="AFR105" s="253"/>
      <c r="AFS105" s="253"/>
      <c r="AFT105" s="253"/>
      <c r="AFU105" s="253"/>
      <c r="AFV105" s="253"/>
      <c r="AFW105" s="253"/>
      <c r="AFX105" s="253"/>
      <c r="AFY105" s="253"/>
      <c r="AFZ105" s="253"/>
      <c r="AGA105" s="253"/>
      <c r="AGB105" s="253"/>
      <c r="AGC105" s="253"/>
      <c r="AGD105" s="253"/>
      <c r="AGE105" s="253"/>
      <c r="AGF105" s="253"/>
      <c r="AGG105" s="253"/>
      <c r="AGH105" s="253"/>
      <c r="AGI105" s="253"/>
      <c r="AGJ105" s="253"/>
      <c r="AGK105" s="253"/>
      <c r="AGL105" s="253"/>
      <c r="AGM105" s="253"/>
      <c r="AGN105" s="253"/>
      <c r="AGO105" s="253"/>
      <c r="AGP105" s="253"/>
      <c r="AGQ105" s="253"/>
      <c r="AGR105" s="253"/>
      <c r="AGS105" s="253"/>
      <c r="AGT105" s="253"/>
      <c r="AGU105" s="253"/>
      <c r="AGV105" s="253"/>
      <c r="AGW105" s="253"/>
      <c r="AGX105" s="253"/>
      <c r="AGY105" s="253"/>
      <c r="AGZ105" s="253"/>
      <c r="AHA105" s="253"/>
      <c r="AHB105" s="253"/>
      <c r="AHC105" s="253"/>
      <c r="AHD105" s="253"/>
      <c r="AHE105" s="253"/>
      <c r="AHF105" s="253"/>
      <c r="AHG105" s="253"/>
      <c r="AHH105" s="253"/>
      <c r="AHI105" s="253"/>
      <c r="AHJ105" s="253"/>
      <c r="AHK105" s="253"/>
      <c r="AHL105" s="253"/>
      <c r="AHM105" s="253"/>
      <c r="AHN105" s="253"/>
      <c r="AHO105" s="253"/>
      <c r="AHP105" s="253"/>
      <c r="AHQ105" s="253"/>
      <c r="AHR105" s="253"/>
      <c r="AHS105" s="253"/>
      <c r="AHT105" s="253"/>
      <c r="AHU105" s="253"/>
      <c r="AHV105" s="253"/>
      <c r="AHW105" s="253"/>
      <c r="AHX105" s="253"/>
      <c r="AHY105" s="253"/>
      <c r="AHZ105" s="253"/>
      <c r="AIA105" s="253"/>
      <c r="AIB105" s="253"/>
      <c r="AIC105" s="253"/>
      <c r="AID105" s="253"/>
      <c r="AIE105" s="253"/>
      <c r="AIF105" s="253"/>
      <c r="AIG105" s="253"/>
      <c r="AIH105" s="253"/>
      <c r="AII105" s="253"/>
      <c r="AIJ105" s="253"/>
      <c r="AIK105" s="253"/>
      <c r="AIL105" s="253"/>
      <c r="AIM105" s="253"/>
      <c r="AIN105" s="253"/>
      <c r="AIO105" s="253"/>
      <c r="AIP105" s="253"/>
      <c r="AIQ105" s="253"/>
      <c r="AIR105" s="253"/>
      <c r="AIS105" s="253"/>
      <c r="AIT105" s="253"/>
      <c r="AIU105" s="253"/>
      <c r="AIV105" s="253"/>
      <c r="AIW105" s="253"/>
      <c r="AIX105" s="253"/>
      <c r="AIY105" s="253"/>
      <c r="AIZ105" s="253"/>
      <c r="AJA105" s="253"/>
      <c r="AJB105" s="253"/>
      <c r="AJC105" s="253"/>
      <c r="AJD105" s="253"/>
      <c r="AJE105" s="253"/>
      <c r="AJF105" s="253"/>
      <c r="AJG105" s="253"/>
      <c r="AJH105" s="253"/>
      <c r="AJI105" s="253"/>
      <c r="AJJ105" s="253"/>
      <c r="AJK105" s="253"/>
      <c r="AJL105" s="253"/>
      <c r="AJM105" s="253"/>
      <c r="AJN105" s="253"/>
      <c r="AJO105" s="253"/>
      <c r="AJP105" s="253"/>
      <c r="AJQ105" s="253"/>
      <c r="AJR105" s="253"/>
      <c r="AJS105" s="253"/>
      <c r="AJT105" s="253"/>
      <c r="AJU105" s="253"/>
      <c r="AJV105" s="253"/>
      <c r="AJW105" s="253"/>
      <c r="AJX105" s="253"/>
      <c r="AJY105" s="253"/>
      <c r="AJZ105" s="253"/>
      <c r="AKA105" s="253"/>
      <c r="AKB105" s="253"/>
      <c r="AKC105" s="253"/>
      <c r="AKD105" s="253"/>
      <c r="AKE105" s="253"/>
      <c r="AKF105" s="253"/>
      <c r="AKG105" s="253"/>
      <c r="AKH105" s="253"/>
      <c r="AKI105" s="253"/>
      <c r="AKJ105" s="253"/>
      <c r="AKK105" s="253"/>
      <c r="AKL105" s="253"/>
      <c r="AKM105" s="253"/>
      <c r="AKN105" s="253"/>
      <c r="AKO105" s="253"/>
      <c r="AKP105" s="253"/>
      <c r="AKQ105" s="253"/>
      <c r="AKR105" s="253"/>
      <c r="AKS105" s="253"/>
      <c r="AKT105" s="253"/>
      <c r="AKU105" s="253"/>
      <c r="AKV105" s="253"/>
      <c r="AKW105" s="253"/>
      <c r="AKX105" s="253"/>
      <c r="AKY105" s="253"/>
      <c r="AKZ105" s="253"/>
      <c r="ALA105" s="253"/>
      <c r="ALB105" s="253"/>
      <c r="ALC105" s="253"/>
      <c r="ALD105" s="253"/>
      <c r="ALE105" s="253"/>
      <c r="ALF105" s="253"/>
      <c r="ALG105" s="253"/>
      <c r="ALH105" s="253"/>
      <c r="ALI105" s="253"/>
      <c r="ALJ105" s="253"/>
      <c r="ALK105" s="253"/>
      <c r="ALL105" s="253"/>
      <c r="ALM105" s="253"/>
      <c r="ALN105" s="253"/>
      <c r="ALO105" s="253"/>
      <c r="ALP105" s="253"/>
      <c r="ALQ105" s="253"/>
      <c r="ALR105" s="253"/>
      <c r="ALS105" s="253"/>
      <c r="ALT105" s="253"/>
      <c r="ALU105" s="253"/>
      <c r="ALV105" s="253"/>
      <c r="ALW105" s="253"/>
      <c r="ALX105" s="253"/>
      <c r="ALY105" s="253"/>
      <c r="ALZ105" s="253"/>
      <c r="AMA105" s="253"/>
      <c r="AMB105" s="253"/>
      <c r="AMC105" s="253"/>
      <c r="AMD105" s="253"/>
      <c r="AME105" s="253"/>
      <c r="AMF105" s="253"/>
      <c r="AMG105" s="253"/>
      <c r="AMH105" s="253"/>
      <c r="AMI105" s="253"/>
      <c r="AMJ105" s="253"/>
    </row>
    <row r="106" spans="1:1024" s="252" customFormat="1" ht="11.25">
      <c r="A106" s="264" t="s">
        <v>0</v>
      </c>
      <c r="B106" s="294" t="e">
        <f>(B69)/B57</f>
        <v>#DIV/0!</v>
      </c>
      <c r="C106" s="294" t="e">
        <f>(C69)/C57</f>
        <v>#DIV/0!</v>
      </c>
      <c r="D106" s="294" t="e">
        <f>(D69)/D57</f>
        <v>#DIV/0!</v>
      </c>
      <c r="F106" s="253"/>
      <c r="G106" s="253"/>
      <c r="H106" s="253"/>
      <c r="I106" s="253"/>
      <c r="J106" s="253"/>
      <c r="K106" s="253"/>
      <c r="L106" s="253"/>
      <c r="M106" s="253"/>
      <c r="N106" s="253"/>
      <c r="O106" s="253"/>
      <c r="P106" s="253"/>
      <c r="Q106" s="253"/>
      <c r="R106" s="253"/>
      <c r="S106" s="253"/>
      <c r="T106" s="253"/>
      <c r="U106" s="253"/>
      <c r="V106" s="253"/>
      <c r="W106" s="253"/>
      <c r="X106" s="253"/>
      <c r="Y106" s="253"/>
      <c r="Z106" s="253"/>
      <c r="AA106" s="253"/>
      <c r="AB106" s="253"/>
      <c r="AC106" s="253"/>
      <c r="AD106" s="253"/>
      <c r="AE106" s="253"/>
      <c r="AF106" s="253"/>
      <c r="AG106" s="253"/>
      <c r="AH106" s="253"/>
      <c r="AI106" s="253"/>
      <c r="AJ106" s="253"/>
      <c r="AK106" s="253"/>
      <c r="AL106" s="253"/>
      <c r="AM106" s="253"/>
      <c r="AN106" s="253"/>
      <c r="AO106" s="253"/>
      <c r="AP106" s="253"/>
      <c r="AQ106" s="253"/>
      <c r="AR106" s="253"/>
      <c r="AS106" s="253"/>
      <c r="AT106" s="253"/>
      <c r="AU106" s="253"/>
      <c r="AV106" s="253"/>
      <c r="AW106" s="253"/>
      <c r="AX106" s="253"/>
      <c r="AY106" s="253"/>
      <c r="AZ106" s="253"/>
      <c r="BA106" s="253"/>
      <c r="BB106" s="253"/>
      <c r="BC106" s="253"/>
      <c r="BD106" s="253"/>
      <c r="BE106" s="253"/>
      <c r="BF106" s="253"/>
      <c r="BG106" s="253"/>
      <c r="BH106" s="253"/>
      <c r="BI106" s="253"/>
      <c r="BJ106" s="253"/>
      <c r="BK106" s="253"/>
      <c r="BL106" s="253"/>
      <c r="BM106" s="253"/>
      <c r="BN106" s="253"/>
      <c r="BO106" s="253"/>
      <c r="BP106" s="253"/>
      <c r="BQ106" s="253"/>
      <c r="BR106" s="253"/>
      <c r="BS106" s="253"/>
      <c r="BT106" s="253"/>
      <c r="BU106" s="253"/>
      <c r="BV106" s="253"/>
      <c r="BW106" s="253"/>
      <c r="BX106" s="253"/>
      <c r="BY106" s="253"/>
      <c r="BZ106" s="253"/>
      <c r="CA106" s="253"/>
      <c r="CB106" s="253"/>
      <c r="CC106" s="253"/>
      <c r="CD106" s="253"/>
      <c r="CE106" s="253"/>
      <c r="CF106" s="253"/>
      <c r="CG106" s="253"/>
      <c r="CH106" s="253"/>
      <c r="CI106" s="253"/>
      <c r="CJ106" s="253"/>
      <c r="CK106" s="253"/>
      <c r="CL106" s="253"/>
      <c r="CM106" s="253"/>
      <c r="CN106" s="253"/>
      <c r="CO106" s="253"/>
      <c r="CP106" s="253"/>
      <c r="CQ106" s="253"/>
      <c r="CR106" s="253"/>
      <c r="CS106" s="253"/>
      <c r="CT106" s="253"/>
      <c r="CU106" s="253"/>
      <c r="CV106" s="253"/>
      <c r="CW106" s="253"/>
      <c r="CX106" s="253"/>
      <c r="CY106" s="253"/>
      <c r="CZ106" s="253"/>
      <c r="DA106" s="253"/>
      <c r="DB106" s="253"/>
      <c r="DC106" s="253"/>
      <c r="DD106" s="253"/>
      <c r="DE106" s="253"/>
      <c r="DF106" s="253"/>
      <c r="DG106" s="253"/>
      <c r="DH106" s="253"/>
      <c r="DI106" s="253"/>
      <c r="DJ106" s="253"/>
      <c r="DK106" s="253"/>
      <c r="DL106" s="253"/>
      <c r="DM106" s="253"/>
      <c r="DN106" s="253"/>
      <c r="DO106" s="253"/>
      <c r="DP106" s="253"/>
      <c r="DQ106" s="253"/>
      <c r="DR106" s="253"/>
      <c r="DS106" s="253"/>
      <c r="DT106" s="253"/>
      <c r="DU106" s="253"/>
      <c r="DV106" s="253"/>
      <c r="DW106" s="253"/>
      <c r="DX106" s="253"/>
      <c r="DY106" s="253"/>
      <c r="DZ106" s="253"/>
      <c r="EA106" s="253"/>
      <c r="EB106" s="253"/>
      <c r="EC106" s="253"/>
      <c r="ED106" s="253"/>
      <c r="EE106" s="253"/>
      <c r="EF106" s="253"/>
      <c r="EG106" s="253"/>
      <c r="EH106" s="253"/>
      <c r="EI106" s="253"/>
      <c r="EJ106" s="253"/>
      <c r="EK106" s="253"/>
      <c r="EL106" s="253"/>
      <c r="EM106" s="253"/>
      <c r="EN106" s="253"/>
      <c r="EO106" s="253"/>
      <c r="EP106" s="253"/>
      <c r="EQ106" s="253"/>
      <c r="ER106" s="253"/>
      <c r="ES106" s="253"/>
      <c r="ET106" s="253"/>
      <c r="EU106" s="253"/>
      <c r="EV106" s="253"/>
      <c r="EW106" s="253"/>
      <c r="EX106" s="253"/>
      <c r="EY106" s="253"/>
      <c r="EZ106" s="253"/>
      <c r="FA106" s="253"/>
      <c r="FB106" s="253"/>
      <c r="FC106" s="253"/>
      <c r="FD106" s="253"/>
      <c r="FE106" s="253"/>
      <c r="FF106" s="253"/>
      <c r="FG106" s="253"/>
      <c r="FH106" s="253"/>
      <c r="FI106" s="253"/>
      <c r="FJ106" s="253"/>
      <c r="FK106" s="253"/>
      <c r="FL106" s="253"/>
      <c r="FM106" s="253"/>
      <c r="FN106" s="253"/>
      <c r="FO106" s="253"/>
      <c r="FP106" s="253"/>
      <c r="FQ106" s="253"/>
      <c r="FR106" s="253"/>
      <c r="FS106" s="253"/>
      <c r="FT106" s="253"/>
      <c r="FU106" s="253"/>
      <c r="FV106" s="253"/>
      <c r="FW106" s="253"/>
      <c r="FX106" s="253"/>
      <c r="FY106" s="253"/>
      <c r="FZ106" s="253"/>
      <c r="GA106" s="253"/>
      <c r="GB106" s="253"/>
      <c r="GC106" s="253"/>
      <c r="GD106" s="253"/>
      <c r="GE106" s="253"/>
      <c r="GF106" s="253"/>
      <c r="GG106" s="253"/>
      <c r="GH106" s="253"/>
      <c r="GI106" s="253"/>
      <c r="GJ106" s="253"/>
      <c r="GK106" s="253"/>
      <c r="GL106" s="253"/>
      <c r="GM106" s="253"/>
      <c r="GN106" s="253"/>
      <c r="GO106" s="253"/>
      <c r="GP106" s="253"/>
      <c r="GQ106" s="253"/>
      <c r="GR106" s="253"/>
      <c r="GS106" s="253"/>
      <c r="GT106" s="253"/>
      <c r="GU106" s="253"/>
      <c r="GV106" s="253"/>
      <c r="GW106" s="253"/>
      <c r="GX106" s="253"/>
      <c r="GY106" s="253"/>
      <c r="GZ106" s="253"/>
      <c r="HA106" s="253"/>
      <c r="HB106" s="253"/>
      <c r="HC106" s="253"/>
      <c r="HD106" s="253"/>
      <c r="HE106" s="253"/>
      <c r="HF106" s="253"/>
      <c r="HG106" s="253"/>
      <c r="HH106" s="253"/>
      <c r="HI106" s="253"/>
      <c r="HJ106" s="253"/>
      <c r="HK106" s="253"/>
      <c r="HL106" s="253"/>
      <c r="HM106" s="253"/>
      <c r="HN106" s="253"/>
      <c r="HO106" s="253"/>
      <c r="HP106" s="253"/>
      <c r="HQ106" s="253"/>
      <c r="HR106" s="253"/>
      <c r="HS106" s="253"/>
      <c r="HT106" s="253"/>
      <c r="HU106" s="253"/>
      <c r="HV106" s="253"/>
      <c r="HW106" s="253"/>
      <c r="HX106" s="253"/>
      <c r="HY106" s="253"/>
      <c r="HZ106" s="253"/>
      <c r="IA106" s="253"/>
      <c r="IB106" s="253"/>
      <c r="IC106" s="253"/>
      <c r="ID106" s="253"/>
      <c r="IE106" s="253"/>
      <c r="IF106" s="253"/>
      <c r="IG106" s="253"/>
      <c r="IH106" s="253"/>
      <c r="II106" s="253"/>
      <c r="IJ106" s="253"/>
      <c r="IK106" s="253"/>
      <c r="IL106" s="253"/>
      <c r="IM106" s="253"/>
      <c r="IN106" s="253"/>
      <c r="IO106" s="253"/>
      <c r="IP106" s="253"/>
      <c r="IQ106" s="253"/>
      <c r="IR106" s="253"/>
      <c r="IS106" s="253"/>
      <c r="IT106" s="253"/>
      <c r="IU106" s="253"/>
      <c r="IV106" s="253"/>
      <c r="IW106" s="253"/>
      <c r="IX106" s="253"/>
      <c r="IY106" s="253"/>
      <c r="IZ106" s="253"/>
      <c r="JA106" s="253"/>
      <c r="JB106" s="253"/>
      <c r="JC106" s="253"/>
      <c r="JD106" s="253"/>
      <c r="JE106" s="253"/>
      <c r="JF106" s="253"/>
      <c r="JG106" s="253"/>
      <c r="JH106" s="253"/>
      <c r="JI106" s="253"/>
      <c r="JJ106" s="253"/>
      <c r="JK106" s="253"/>
      <c r="JL106" s="253"/>
      <c r="JM106" s="253"/>
      <c r="JN106" s="253"/>
      <c r="JO106" s="253"/>
      <c r="JP106" s="253"/>
      <c r="JQ106" s="253"/>
      <c r="JR106" s="253"/>
      <c r="JS106" s="253"/>
      <c r="JT106" s="253"/>
      <c r="JU106" s="253"/>
      <c r="JV106" s="253"/>
      <c r="JW106" s="253"/>
      <c r="JX106" s="253"/>
      <c r="JY106" s="253"/>
      <c r="JZ106" s="253"/>
      <c r="KA106" s="253"/>
      <c r="KB106" s="253"/>
      <c r="KC106" s="253"/>
      <c r="KD106" s="253"/>
      <c r="KE106" s="253"/>
      <c r="KF106" s="253"/>
      <c r="KG106" s="253"/>
      <c r="KH106" s="253"/>
      <c r="KI106" s="253"/>
      <c r="KJ106" s="253"/>
      <c r="KK106" s="253"/>
      <c r="KL106" s="253"/>
      <c r="KM106" s="253"/>
      <c r="KN106" s="253"/>
      <c r="KO106" s="253"/>
      <c r="KP106" s="253"/>
      <c r="KQ106" s="253"/>
      <c r="KR106" s="253"/>
      <c r="KS106" s="253"/>
      <c r="KT106" s="253"/>
      <c r="KU106" s="253"/>
      <c r="KV106" s="253"/>
      <c r="KW106" s="253"/>
      <c r="KX106" s="253"/>
      <c r="KY106" s="253"/>
      <c r="KZ106" s="253"/>
      <c r="LA106" s="253"/>
      <c r="LB106" s="253"/>
      <c r="LC106" s="253"/>
      <c r="LD106" s="253"/>
      <c r="LE106" s="253"/>
      <c r="LF106" s="253"/>
      <c r="LG106" s="253"/>
      <c r="LH106" s="253"/>
      <c r="LI106" s="253"/>
      <c r="LJ106" s="253"/>
      <c r="LK106" s="253"/>
      <c r="LL106" s="253"/>
      <c r="LM106" s="253"/>
      <c r="LN106" s="253"/>
      <c r="LO106" s="253"/>
      <c r="LP106" s="253"/>
      <c r="LQ106" s="253"/>
      <c r="LR106" s="253"/>
      <c r="LS106" s="253"/>
      <c r="LT106" s="253"/>
      <c r="LU106" s="253"/>
      <c r="LV106" s="253"/>
      <c r="LW106" s="253"/>
      <c r="LX106" s="253"/>
      <c r="LY106" s="253"/>
      <c r="LZ106" s="253"/>
      <c r="MA106" s="253"/>
      <c r="MB106" s="253"/>
      <c r="MC106" s="253"/>
      <c r="MD106" s="253"/>
      <c r="ME106" s="253"/>
      <c r="MF106" s="253"/>
      <c r="MG106" s="253"/>
      <c r="MH106" s="253"/>
      <c r="MI106" s="253"/>
      <c r="MJ106" s="253"/>
      <c r="MK106" s="253"/>
      <c r="ML106" s="253"/>
      <c r="MM106" s="253"/>
      <c r="MN106" s="253"/>
      <c r="MO106" s="253"/>
      <c r="MP106" s="253"/>
      <c r="MQ106" s="253"/>
      <c r="MR106" s="253"/>
      <c r="MS106" s="253"/>
      <c r="MT106" s="253"/>
      <c r="MU106" s="253"/>
      <c r="MV106" s="253"/>
      <c r="MW106" s="253"/>
      <c r="MX106" s="253"/>
      <c r="MY106" s="253"/>
      <c r="MZ106" s="253"/>
      <c r="NA106" s="253"/>
      <c r="NB106" s="253"/>
      <c r="NC106" s="253"/>
      <c r="ND106" s="253"/>
      <c r="NE106" s="253"/>
      <c r="NF106" s="253"/>
      <c r="NG106" s="253"/>
      <c r="NH106" s="253"/>
      <c r="NI106" s="253"/>
      <c r="NJ106" s="253"/>
      <c r="NK106" s="253"/>
      <c r="NL106" s="253"/>
      <c r="NM106" s="253"/>
      <c r="NN106" s="253"/>
      <c r="NO106" s="253"/>
      <c r="NP106" s="253"/>
      <c r="NQ106" s="253"/>
      <c r="NR106" s="253"/>
      <c r="NS106" s="253"/>
      <c r="NT106" s="253"/>
      <c r="NU106" s="253"/>
      <c r="NV106" s="253"/>
      <c r="NW106" s="253"/>
      <c r="NX106" s="253"/>
      <c r="NY106" s="253"/>
      <c r="NZ106" s="253"/>
      <c r="OA106" s="253"/>
      <c r="OB106" s="253"/>
      <c r="OC106" s="253"/>
      <c r="OD106" s="253"/>
      <c r="OE106" s="253"/>
      <c r="OF106" s="253"/>
      <c r="OG106" s="253"/>
      <c r="OH106" s="253"/>
      <c r="OI106" s="253"/>
      <c r="OJ106" s="253"/>
      <c r="OK106" s="253"/>
      <c r="OL106" s="253"/>
      <c r="OM106" s="253"/>
      <c r="ON106" s="253"/>
      <c r="OO106" s="253"/>
      <c r="OP106" s="253"/>
      <c r="OQ106" s="253"/>
      <c r="OR106" s="253"/>
      <c r="OS106" s="253"/>
      <c r="OT106" s="253"/>
      <c r="OU106" s="253"/>
      <c r="OV106" s="253"/>
      <c r="OW106" s="253"/>
      <c r="OX106" s="253"/>
      <c r="OY106" s="253"/>
      <c r="OZ106" s="253"/>
      <c r="PA106" s="253"/>
      <c r="PB106" s="253"/>
      <c r="PC106" s="253"/>
      <c r="PD106" s="253"/>
      <c r="PE106" s="253"/>
      <c r="PF106" s="253"/>
      <c r="PG106" s="253"/>
      <c r="PH106" s="253"/>
      <c r="PI106" s="253"/>
      <c r="PJ106" s="253"/>
      <c r="PK106" s="253"/>
      <c r="PL106" s="253"/>
      <c r="PM106" s="253"/>
      <c r="PN106" s="253"/>
      <c r="PO106" s="253"/>
      <c r="PP106" s="253"/>
      <c r="PQ106" s="253"/>
      <c r="PR106" s="253"/>
      <c r="PS106" s="253"/>
      <c r="PT106" s="253"/>
      <c r="PU106" s="253"/>
      <c r="PV106" s="253"/>
      <c r="PW106" s="253"/>
      <c r="PX106" s="253"/>
      <c r="PY106" s="253"/>
      <c r="PZ106" s="253"/>
      <c r="QA106" s="253"/>
      <c r="QB106" s="253"/>
      <c r="QC106" s="253"/>
      <c r="QD106" s="253"/>
      <c r="QE106" s="253"/>
      <c r="QF106" s="253"/>
      <c r="QG106" s="253"/>
      <c r="QH106" s="253"/>
      <c r="QI106" s="253"/>
      <c r="QJ106" s="253"/>
      <c r="QK106" s="253"/>
      <c r="QL106" s="253"/>
      <c r="QM106" s="253"/>
      <c r="QN106" s="253"/>
      <c r="QO106" s="253"/>
      <c r="QP106" s="253"/>
      <c r="QQ106" s="253"/>
      <c r="QR106" s="253"/>
      <c r="QS106" s="253"/>
      <c r="QT106" s="253"/>
      <c r="QU106" s="253"/>
      <c r="QV106" s="253"/>
      <c r="QW106" s="253"/>
      <c r="QX106" s="253"/>
      <c r="QY106" s="253"/>
      <c r="QZ106" s="253"/>
      <c r="RA106" s="253"/>
      <c r="RB106" s="253"/>
      <c r="RC106" s="253"/>
      <c r="RD106" s="253"/>
      <c r="RE106" s="253"/>
      <c r="RF106" s="253"/>
      <c r="RG106" s="253"/>
      <c r="RH106" s="253"/>
      <c r="RI106" s="253"/>
      <c r="RJ106" s="253"/>
      <c r="RK106" s="253"/>
      <c r="RL106" s="253"/>
      <c r="RM106" s="253"/>
      <c r="RN106" s="253"/>
      <c r="RO106" s="253"/>
      <c r="RP106" s="253"/>
      <c r="RQ106" s="253"/>
      <c r="RR106" s="253"/>
      <c r="RS106" s="253"/>
      <c r="RT106" s="253"/>
      <c r="RU106" s="253"/>
      <c r="RV106" s="253"/>
      <c r="RW106" s="253"/>
      <c r="RX106" s="253"/>
      <c r="RY106" s="253"/>
      <c r="RZ106" s="253"/>
      <c r="SA106" s="253"/>
      <c r="SB106" s="253"/>
      <c r="SC106" s="253"/>
      <c r="SD106" s="253"/>
      <c r="SE106" s="253"/>
      <c r="SF106" s="253"/>
      <c r="SG106" s="253"/>
      <c r="SH106" s="253"/>
      <c r="SI106" s="253"/>
      <c r="SJ106" s="253"/>
      <c r="SK106" s="253"/>
      <c r="SL106" s="253"/>
      <c r="SM106" s="253"/>
      <c r="SN106" s="253"/>
      <c r="SO106" s="253"/>
      <c r="SP106" s="253"/>
      <c r="SQ106" s="253"/>
      <c r="SR106" s="253"/>
      <c r="SS106" s="253"/>
      <c r="ST106" s="253"/>
      <c r="SU106" s="253"/>
      <c r="SV106" s="253"/>
      <c r="SW106" s="253"/>
      <c r="SX106" s="253"/>
      <c r="SY106" s="253"/>
      <c r="SZ106" s="253"/>
      <c r="TA106" s="253"/>
      <c r="TB106" s="253"/>
      <c r="TC106" s="253"/>
      <c r="TD106" s="253"/>
      <c r="TE106" s="253"/>
      <c r="TF106" s="253"/>
      <c r="TG106" s="253"/>
      <c r="TH106" s="253"/>
      <c r="TI106" s="253"/>
      <c r="TJ106" s="253"/>
      <c r="TK106" s="253"/>
      <c r="TL106" s="253"/>
      <c r="TM106" s="253"/>
      <c r="TN106" s="253"/>
      <c r="TO106" s="253"/>
      <c r="TP106" s="253"/>
      <c r="TQ106" s="253"/>
      <c r="TR106" s="253"/>
      <c r="TS106" s="253"/>
      <c r="TT106" s="253"/>
      <c r="TU106" s="253"/>
      <c r="TV106" s="253"/>
      <c r="TW106" s="253"/>
      <c r="TX106" s="253"/>
      <c r="TY106" s="253"/>
      <c r="TZ106" s="253"/>
      <c r="UA106" s="253"/>
      <c r="UB106" s="253"/>
      <c r="UC106" s="253"/>
      <c r="UD106" s="253"/>
      <c r="UE106" s="253"/>
      <c r="UF106" s="253"/>
      <c r="UG106" s="253"/>
      <c r="UH106" s="253"/>
      <c r="UI106" s="253"/>
      <c r="UJ106" s="253"/>
      <c r="UK106" s="253"/>
      <c r="UL106" s="253"/>
      <c r="UM106" s="253"/>
      <c r="UN106" s="253"/>
      <c r="UO106" s="253"/>
      <c r="UP106" s="253"/>
      <c r="UQ106" s="253"/>
      <c r="UR106" s="253"/>
      <c r="US106" s="253"/>
      <c r="UT106" s="253"/>
      <c r="UU106" s="253"/>
      <c r="UV106" s="253"/>
      <c r="UW106" s="253"/>
      <c r="UX106" s="253"/>
      <c r="UY106" s="253"/>
      <c r="UZ106" s="253"/>
      <c r="VA106" s="253"/>
      <c r="VB106" s="253"/>
      <c r="VC106" s="253"/>
      <c r="VD106" s="253"/>
      <c r="VE106" s="253"/>
      <c r="VF106" s="253"/>
      <c r="VG106" s="253"/>
      <c r="VH106" s="253"/>
      <c r="VI106" s="253"/>
      <c r="VJ106" s="253"/>
      <c r="VK106" s="253"/>
      <c r="VL106" s="253"/>
      <c r="VM106" s="253"/>
      <c r="VN106" s="253"/>
      <c r="VO106" s="253"/>
      <c r="VP106" s="253"/>
      <c r="VQ106" s="253"/>
      <c r="VR106" s="253"/>
      <c r="VS106" s="253"/>
      <c r="VT106" s="253"/>
      <c r="VU106" s="253"/>
      <c r="VV106" s="253"/>
      <c r="VW106" s="253"/>
      <c r="VX106" s="253"/>
      <c r="VY106" s="253"/>
      <c r="VZ106" s="253"/>
      <c r="WA106" s="253"/>
      <c r="WB106" s="253"/>
      <c r="WC106" s="253"/>
      <c r="WD106" s="253"/>
      <c r="WE106" s="253"/>
      <c r="WF106" s="253"/>
      <c r="WG106" s="253"/>
      <c r="WH106" s="253"/>
      <c r="WI106" s="253"/>
      <c r="WJ106" s="253"/>
      <c r="WK106" s="253"/>
      <c r="WL106" s="253"/>
      <c r="WM106" s="253"/>
      <c r="WN106" s="253"/>
      <c r="WO106" s="253"/>
      <c r="WP106" s="253"/>
      <c r="WQ106" s="253"/>
      <c r="WR106" s="253"/>
      <c r="WS106" s="253"/>
      <c r="WT106" s="253"/>
      <c r="WU106" s="253"/>
      <c r="WV106" s="253"/>
      <c r="WW106" s="253"/>
      <c r="WX106" s="253"/>
      <c r="WY106" s="253"/>
      <c r="WZ106" s="253"/>
      <c r="XA106" s="253"/>
      <c r="XB106" s="253"/>
      <c r="XC106" s="253"/>
      <c r="XD106" s="253"/>
      <c r="XE106" s="253"/>
      <c r="XF106" s="253"/>
      <c r="XG106" s="253"/>
      <c r="XH106" s="253"/>
      <c r="XI106" s="253"/>
      <c r="XJ106" s="253"/>
      <c r="XK106" s="253"/>
      <c r="XL106" s="253"/>
      <c r="XM106" s="253"/>
      <c r="XN106" s="253"/>
      <c r="XO106" s="253"/>
      <c r="XP106" s="253"/>
      <c r="XQ106" s="253"/>
      <c r="XR106" s="253"/>
      <c r="XS106" s="253"/>
      <c r="XT106" s="253"/>
      <c r="XU106" s="253"/>
      <c r="XV106" s="253"/>
      <c r="XW106" s="253"/>
      <c r="XX106" s="253"/>
      <c r="XY106" s="253"/>
      <c r="XZ106" s="253"/>
      <c r="YA106" s="253"/>
      <c r="YB106" s="253"/>
      <c r="YC106" s="253"/>
      <c r="YD106" s="253"/>
      <c r="YE106" s="253"/>
      <c r="YF106" s="253"/>
      <c r="YG106" s="253"/>
      <c r="YH106" s="253"/>
      <c r="YI106" s="253"/>
      <c r="YJ106" s="253"/>
      <c r="YK106" s="253"/>
      <c r="YL106" s="253"/>
      <c r="YM106" s="253"/>
      <c r="YN106" s="253"/>
      <c r="YO106" s="253"/>
      <c r="YP106" s="253"/>
      <c r="YQ106" s="253"/>
      <c r="YR106" s="253"/>
      <c r="YS106" s="253"/>
      <c r="YT106" s="253"/>
      <c r="YU106" s="253"/>
      <c r="YV106" s="253"/>
      <c r="YW106" s="253"/>
      <c r="YX106" s="253"/>
      <c r="YY106" s="253"/>
      <c r="YZ106" s="253"/>
      <c r="ZA106" s="253"/>
      <c r="ZB106" s="253"/>
      <c r="ZC106" s="253"/>
      <c r="ZD106" s="253"/>
      <c r="ZE106" s="253"/>
      <c r="ZF106" s="253"/>
      <c r="ZG106" s="253"/>
      <c r="ZH106" s="253"/>
      <c r="ZI106" s="253"/>
      <c r="ZJ106" s="253"/>
      <c r="ZK106" s="253"/>
      <c r="ZL106" s="253"/>
      <c r="ZM106" s="253"/>
      <c r="ZN106" s="253"/>
      <c r="ZO106" s="253"/>
      <c r="ZP106" s="253"/>
      <c r="ZQ106" s="253"/>
      <c r="ZR106" s="253"/>
      <c r="ZS106" s="253"/>
      <c r="ZT106" s="253"/>
      <c r="ZU106" s="253"/>
      <c r="ZV106" s="253"/>
      <c r="ZW106" s="253"/>
      <c r="ZX106" s="253"/>
      <c r="ZY106" s="253"/>
      <c r="ZZ106" s="253"/>
      <c r="AAA106" s="253"/>
      <c r="AAB106" s="253"/>
      <c r="AAC106" s="253"/>
      <c r="AAD106" s="253"/>
      <c r="AAE106" s="253"/>
      <c r="AAF106" s="253"/>
      <c r="AAG106" s="253"/>
      <c r="AAH106" s="253"/>
      <c r="AAI106" s="253"/>
      <c r="AAJ106" s="253"/>
      <c r="AAK106" s="253"/>
      <c r="AAL106" s="253"/>
      <c r="AAM106" s="253"/>
      <c r="AAN106" s="253"/>
      <c r="AAO106" s="253"/>
      <c r="AAP106" s="253"/>
      <c r="AAQ106" s="253"/>
      <c r="AAR106" s="253"/>
      <c r="AAS106" s="253"/>
      <c r="AAT106" s="253"/>
      <c r="AAU106" s="253"/>
      <c r="AAV106" s="253"/>
      <c r="AAW106" s="253"/>
      <c r="AAX106" s="253"/>
      <c r="AAY106" s="253"/>
      <c r="AAZ106" s="253"/>
      <c r="ABA106" s="253"/>
      <c r="ABB106" s="253"/>
      <c r="ABC106" s="253"/>
      <c r="ABD106" s="253"/>
      <c r="ABE106" s="253"/>
      <c r="ABF106" s="253"/>
      <c r="ABG106" s="253"/>
      <c r="ABH106" s="253"/>
      <c r="ABI106" s="253"/>
      <c r="ABJ106" s="253"/>
      <c r="ABK106" s="253"/>
      <c r="ABL106" s="253"/>
      <c r="ABM106" s="253"/>
      <c r="ABN106" s="253"/>
      <c r="ABO106" s="253"/>
      <c r="ABP106" s="253"/>
      <c r="ABQ106" s="253"/>
      <c r="ABR106" s="253"/>
      <c r="ABS106" s="253"/>
      <c r="ABT106" s="253"/>
      <c r="ABU106" s="253"/>
      <c r="ABV106" s="253"/>
      <c r="ABW106" s="253"/>
      <c r="ABX106" s="253"/>
      <c r="ABY106" s="253"/>
      <c r="ABZ106" s="253"/>
      <c r="ACA106" s="253"/>
      <c r="ACB106" s="253"/>
      <c r="ACC106" s="253"/>
      <c r="ACD106" s="253"/>
      <c r="ACE106" s="253"/>
      <c r="ACF106" s="253"/>
      <c r="ACG106" s="253"/>
      <c r="ACH106" s="253"/>
      <c r="ACI106" s="253"/>
      <c r="ACJ106" s="253"/>
      <c r="ACK106" s="253"/>
      <c r="ACL106" s="253"/>
      <c r="ACM106" s="253"/>
      <c r="ACN106" s="253"/>
      <c r="ACO106" s="253"/>
      <c r="ACP106" s="253"/>
      <c r="ACQ106" s="253"/>
      <c r="ACR106" s="253"/>
      <c r="ACS106" s="253"/>
      <c r="ACT106" s="253"/>
      <c r="ACU106" s="253"/>
      <c r="ACV106" s="253"/>
      <c r="ACW106" s="253"/>
      <c r="ACX106" s="253"/>
      <c r="ACY106" s="253"/>
      <c r="ACZ106" s="253"/>
      <c r="ADA106" s="253"/>
      <c r="ADB106" s="253"/>
      <c r="ADC106" s="253"/>
      <c r="ADD106" s="253"/>
      <c r="ADE106" s="253"/>
      <c r="ADF106" s="253"/>
      <c r="ADG106" s="253"/>
      <c r="ADH106" s="253"/>
      <c r="ADI106" s="253"/>
      <c r="ADJ106" s="253"/>
      <c r="ADK106" s="253"/>
      <c r="ADL106" s="253"/>
      <c r="ADM106" s="253"/>
      <c r="ADN106" s="253"/>
      <c r="ADO106" s="253"/>
      <c r="ADP106" s="253"/>
      <c r="ADQ106" s="253"/>
      <c r="ADR106" s="253"/>
      <c r="ADS106" s="253"/>
      <c r="ADT106" s="253"/>
      <c r="ADU106" s="253"/>
      <c r="ADV106" s="253"/>
      <c r="ADW106" s="253"/>
      <c r="ADX106" s="253"/>
      <c r="ADY106" s="253"/>
      <c r="ADZ106" s="253"/>
      <c r="AEA106" s="253"/>
      <c r="AEB106" s="253"/>
      <c r="AEC106" s="253"/>
      <c r="AED106" s="253"/>
      <c r="AEE106" s="253"/>
      <c r="AEF106" s="253"/>
      <c r="AEG106" s="253"/>
      <c r="AEH106" s="253"/>
      <c r="AEI106" s="253"/>
      <c r="AEJ106" s="253"/>
      <c r="AEK106" s="253"/>
      <c r="AEL106" s="253"/>
      <c r="AEM106" s="253"/>
      <c r="AEN106" s="253"/>
      <c r="AEO106" s="253"/>
      <c r="AEP106" s="253"/>
      <c r="AEQ106" s="253"/>
      <c r="AER106" s="253"/>
      <c r="AES106" s="253"/>
      <c r="AET106" s="253"/>
      <c r="AEU106" s="253"/>
      <c r="AEV106" s="253"/>
      <c r="AEW106" s="253"/>
      <c r="AEX106" s="253"/>
      <c r="AEY106" s="253"/>
      <c r="AEZ106" s="253"/>
      <c r="AFA106" s="253"/>
      <c r="AFB106" s="253"/>
      <c r="AFC106" s="253"/>
      <c r="AFD106" s="253"/>
      <c r="AFE106" s="253"/>
      <c r="AFF106" s="253"/>
      <c r="AFG106" s="253"/>
      <c r="AFH106" s="253"/>
      <c r="AFI106" s="253"/>
      <c r="AFJ106" s="253"/>
      <c r="AFK106" s="253"/>
      <c r="AFL106" s="253"/>
      <c r="AFM106" s="253"/>
      <c r="AFN106" s="253"/>
      <c r="AFO106" s="253"/>
      <c r="AFP106" s="253"/>
      <c r="AFQ106" s="253"/>
      <c r="AFR106" s="253"/>
      <c r="AFS106" s="253"/>
      <c r="AFT106" s="253"/>
      <c r="AFU106" s="253"/>
      <c r="AFV106" s="253"/>
      <c r="AFW106" s="253"/>
      <c r="AFX106" s="253"/>
      <c r="AFY106" s="253"/>
      <c r="AFZ106" s="253"/>
      <c r="AGA106" s="253"/>
      <c r="AGB106" s="253"/>
      <c r="AGC106" s="253"/>
      <c r="AGD106" s="253"/>
      <c r="AGE106" s="253"/>
      <c r="AGF106" s="253"/>
      <c r="AGG106" s="253"/>
      <c r="AGH106" s="253"/>
      <c r="AGI106" s="253"/>
      <c r="AGJ106" s="253"/>
      <c r="AGK106" s="253"/>
      <c r="AGL106" s="253"/>
      <c r="AGM106" s="253"/>
      <c r="AGN106" s="253"/>
      <c r="AGO106" s="253"/>
      <c r="AGP106" s="253"/>
      <c r="AGQ106" s="253"/>
      <c r="AGR106" s="253"/>
      <c r="AGS106" s="253"/>
      <c r="AGT106" s="253"/>
      <c r="AGU106" s="253"/>
      <c r="AGV106" s="253"/>
      <c r="AGW106" s="253"/>
      <c r="AGX106" s="253"/>
      <c r="AGY106" s="253"/>
      <c r="AGZ106" s="253"/>
      <c r="AHA106" s="253"/>
      <c r="AHB106" s="253"/>
      <c r="AHC106" s="253"/>
      <c r="AHD106" s="253"/>
      <c r="AHE106" s="253"/>
      <c r="AHF106" s="253"/>
      <c r="AHG106" s="253"/>
      <c r="AHH106" s="253"/>
      <c r="AHI106" s="253"/>
      <c r="AHJ106" s="253"/>
      <c r="AHK106" s="253"/>
      <c r="AHL106" s="253"/>
      <c r="AHM106" s="253"/>
      <c r="AHN106" s="253"/>
      <c r="AHO106" s="253"/>
      <c r="AHP106" s="253"/>
      <c r="AHQ106" s="253"/>
      <c r="AHR106" s="253"/>
      <c r="AHS106" s="253"/>
      <c r="AHT106" s="253"/>
      <c r="AHU106" s="253"/>
      <c r="AHV106" s="253"/>
      <c r="AHW106" s="253"/>
      <c r="AHX106" s="253"/>
      <c r="AHY106" s="253"/>
      <c r="AHZ106" s="253"/>
      <c r="AIA106" s="253"/>
      <c r="AIB106" s="253"/>
      <c r="AIC106" s="253"/>
      <c r="AID106" s="253"/>
      <c r="AIE106" s="253"/>
      <c r="AIF106" s="253"/>
      <c r="AIG106" s="253"/>
      <c r="AIH106" s="253"/>
      <c r="AII106" s="253"/>
      <c r="AIJ106" s="253"/>
      <c r="AIK106" s="253"/>
      <c r="AIL106" s="253"/>
      <c r="AIM106" s="253"/>
      <c r="AIN106" s="253"/>
      <c r="AIO106" s="253"/>
      <c r="AIP106" s="253"/>
      <c r="AIQ106" s="253"/>
      <c r="AIR106" s="253"/>
      <c r="AIS106" s="253"/>
      <c r="AIT106" s="253"/>
      <c r="AIU106" s="253"/>
      <c r="AIV106" s="253"/>
      <c r="AIW106" s="253"/>
      <c r="AIX106" s="253"/>
      <c r="AIY106" s="253"/>
      <c r="AIZ106" s="253"/>
      <c r="AJA106" s="253"/>
      <c r="AJB106" s="253"/>
      <c r="AJC106" s="253"/>
      <c r="AJD106" s="253"/>
      <c r="AJE106" s="253"/>
      <c r="AJF106" s="253"/>
      <c r="AJG106" s="253"/>
      <c r="AJH106" s="253"/>
      <c r="AJI106" s="253"/>
      <c r="AJJ106" s="253"/>
      <c r="AJK106" s="253"/>
      <c r="AJL106" s="253"/>
      <c r="AJM106" s="253"/>
      <c r="AJN106" s="253"/>
      <c r="AJO106" s="253"/>
      <c r="AJP106" s="253"/>
      <c r="AJQ106" s="253"/>
      <c r="AJR106" s="253"/>
      <c r="AJS106" s="253"/>
      <c r="AJT106" s="253"/>
      <c r="AJU106" s="253"/>
      <c r="AJV106" s="253"/>
      <c r="AJW106" s="253"/>
      <c r="AJX106" s="253"/>
      <c r="AJY106" s="253"/>
      <c r="AJZ106" s="253"/>
      <c r="AKA106" s="253"/>
      <c r="AKB106" s="253"/>
      <c r="AKC106" s="253"/>
      <c r="AKD106" s="253"/>
      <c r="AKE106" s="253"/>
      <c r="AKF106" s="253"/>
      <c r="AKG106" s="253"/>
      <c r="AKH106" s="253"/>
      <c r="AKI106" s="253"/>
      <c r="AKJ106" s="253"/>
      <c r="AKK106" s="253"/>
      <c r="AKL106" s="253"/>
      <c r="AKM106" s="253"/>
      <c r="AKN106" s="253"/>
      <c r="AKO106" s="253"/>
      <c r="AKP106" s="253"/>
      <c r="AKQ106" s="253"/>
      <c r="AKR106" s="253"/>
      <c r="AKS106" s="253"/>
      <c r="AKT106" s="253"/>
      <c r="AKU106" s="253"/>
      <c r="AKV106" s="253"/>
      <c r="AKW106" s="253"/>
      <c r="AKX106" s="253"/>
      <c r="AKY106" s="253"/>
      <c r="AKZ106" s="253"/>
      <c r="ALA106" s="253"/>
      <c r="ALB106" s="253"/>
      <c r="ALC106" s="253"/>
      <c r="ALD106" s="253"/>
      <c r="ALE106" s="253"/>
      <c r="ALF106" s="253"/>
      <c r="ALG106" s="253"/>
      <c r="ALH106" s="253"/>
      <c r="ALI106" s="253"/>
      <c r="ALJ106" s="253"/>
      <c r="ALK106" s="253"/>
      <c r="ALL106" s="253"/>
      <c r="ALM106" s="253"/>
      <c r="ALN106" s="253"/>
      <c r="ALO106" s="253"/>
      <c r="ALP106" s="253"/>
      <c r="ALQ106" s="253"/>
      <c r="ALR106" s="253"/>
      <c r="ALS106" s="253"/>
      <c r="ALT106" s="253"/>
      <c r="ALU106" s="253"/>
      <c r="ALV106" s="253"/>
      <c r="ALW106" s="253"/>
      <c r="ALX106" s="253"/>
      <c r="ALY106" s="253"/>
      <c r="ALZ106" s="253"/>
      <c r="AMA106" s="253"/>
      <c r="AMB106" s="253"/>
      <c r="AMC106" s="253"/>
      <c r="AMD106" s="253"/>
      <c r="AME106" s="253"/>
      <c r="AMF106" s="253"/>
      <c r="AMG106" s="253"/>
      <c r="AMH106" s="253"/>
      <c r="AMI106" s="253"/>
      <c r="AMJ106" s="253"/>
    </row>
    <row r="107" spans="1:1024" s="252" customFormat="1" ht="11.25">
      <c r="A107" s="264" t="s">
        <v>216</v>
      </c>
      <c r="B107" s="294" t="e">
        <f>B32/(B28+B29+B30)</f>
        <v>#DIV/0!</v>
      </c>
      <c r="C107" s="294" t="e">
        <f>C32/(C28+C29+C30)</f>
        <v>#DIV/0!</v>
      </c>
      <c r="D107" s="294" t="e">
        <f>D32/(D28+D29+D30)</f>
        <v>#DIV/0!</v>
      </c>
      <c r="F107" s="253"/>
      <c r="G107" s="253"/>
      <c r="H107" s="253"/>
      <c r="I107" s="253"/>
      <c r="J107" s="253"/>
      <c r="K107" s="253"/>
      <c r="L107" s="253"/>
      <c r="M107" s="253"/>
      <c r="N107" s="253"/>
      <c r="O107" s="253"/>
      <c r="P107" s="253"/>
      <c r="Q107" s="253"/>
      <c r="R107" s="253"/>
      <c r="S107" s="253"/>
      <c r="T107" s="253"/>
      <c r="U107" s="253"/>
      <c r="V107" s="253"/>
      <c r="W107" s="253"/>
      <c r="X107" s="253"/>
      <c r="Y107" s="253"/>
      <c r="Z107" s="253"/>
      <c r="AA107" s="253"/>
      <c r="AB107" s="253"/>
      <c r="AC107" s="253"/>
      <c r="AD107" s="253"/>
      <c r="AE107" s="253"/>
      <c r="AF107" s="253"/>
      <c r="AG107" s="253"/>
      <c r="AH107" s="253"/>
      <c r="AI107" s="253"/>
      <c r="AJ107" s="253"/>
      <c r="AK107" s="253"/>
      <c r="AL107" s="253"/>
      <c r="AM107" s="253"/>
      <c r="AN107" s="253"/>
      <c r="AO107" s="253"/>
      <c r="AP107" s="253"/>
      <c r="AQ107" s="253"/>
      <c r="AR107" s="253"/>
      <c r="AS107" s="253"/>
      <c r="AT107" s="253"/>
      <c r="AU107" s="253"/>
      <c r="AV107" s="253"/>
      <c r="AW107" s="253"/>
      <c r="AX107" s="253"/>
      <c r="AY107" s="253"/>
      <c r="AZ107" s="253"/>
      <c r="BA107" s="253"/>
      <c r="BB107" s="253"/>
      <c r="BC107" s="253"/>
      <c r="BD107" s="253"/>
      <c r="BE107" s="253"/>
      <c r="BF107" s="253"/>
      <c r="BG107" s="253"/>
      <c r="BH107" s="253"/>
      <c r="BI107" s="253"/>
      <c r="BJ107" s="253"/>
      <c r="BK107" s="253"/>
      <c r="BL107" s="253"/>
      <c r="BM107" s="253"/>
      <c r="BN107" s="253"/>
      <c r="BO107" s="253"/>
      <c r="BP107" s="253"/>
      <c r="BQ107" s="253"/>
      <c r="BR107" s="253"/>
      <c r="BS107" s="253"/>
      <c r="BT107" s="253"/>
      <c r="BU107" s="253"/>
      <c r="BV107" s="253"/>
      <c r="BW107" s="253"/>
      <c r="BX107" s="253"/>
      <c r="BY107" s="253"/>
      <c r="BZ107" s="253"/>
      <c r="CA107" s="253"/>
      <c r="CB107" s="253"/>
      <c r="CC107" s="253"/>
      <c r="CD107" s="253"/>
      <c r="CE107" s="253"/>
      <c r="CF107" s="253"/>
      <c r="CG107" s="253"/>
      <c r="CH107" s="253"/>
      <c r="CI107" s="253"/>
      <c r="CJ107" s="253"/>
      <c r="CK107" s="253"/>
      <c r="CL107" s="253"/>
      <c r="CM107" s="253"/>
      <c r="CN107" s="253"/>
      <c r="CO107" s="253"/>
      <c r="CP107" s="253"/>
      <c r="CQ107" s="253"/>
      <c r="CR107" s="253"/>
      <c r="CS107" s="253"/>
      <c r="CT107" s="253"/>
      <c r="CU107" s="253"/>
      <c r="CV107" s="253"/>
      <c r="CW107" s="253"/>
      <c r="CX107" s="253"/>
      <c r="CY107" s="253"/>
      <c r="CZ107" s="253"/>
      <c r="DA107" s="253"/>
      <c r="DB107" s="253"/>
      <c r="DC107" s="253"/>
      <c r="DD107" s="253"/>
      <c r="DE107" s="253"/>
      <c r="DF107" s="253"/>
      <c r="DG107" s="253"/>
      <c r="DH107" s="253"/>
      <c r="DI107" s="253"/>
      <c r="DJ107" s="253"/>
      <c r="DK107" s="253"/>
      <c r="DL107" s="253"/>
      <c r="DM107" s="253"/>
      <c r="DN107" s="253"/>
      <c r="DO107" s="253"/>
      <c r="DP107" s="253"/>
      <c r="DQ107" s="253"/>
      <c r="DR107" s="253"/>
      <c r="DS107" s="253"/>
      <c r="DT107" s="253"/>
      <c r="DU107" s="253"/>
      <c r="DV107" s="253"/>
      <c r="DW107" s="253"/>
      <c r="DX107" s="253"/>
      <c r="DY107" s="253"/>
      <c r="DZ107" s="253"/>
      <c r="EA107" s="253"/>
      <c r="EB107" s="253"/>
      <c r="EC107" s="253"/>
      <c r="ED107" s="253"/>
      <c r="EE107" s="253"/>
      <c r="EF107" s="253"/>
      <c r="EG107" s="253"/>
      <c r="EH107" s="253"/>
      <c r="EI107" s="253"/>
      <c r="EJ107" s="253"/>
      <c r="EK107" s="253"/>
      <c r="EL107" s="253"/>
      <c r="EM107" s="253"/>
      <c r="EN107" s="253"/>
      <c r="EO107" s="253"/>
      <c r="EP107" s="253"/>
      <c r="EQ107" s="253"/>
      <c r="ER107" s="253"/>
      <c r="ES107" s="253"/>
      <c r="ET107" s="253"/>
      <c r="EU107" s="253"/>
      <c r="EV107" s="253"/>
      <c r="EW107" s="253"/>
      <c r="EX107" s="253"/>
      <c r="EY107" s="253"/>
      <c r="EZ107" s="253"/>
      <c r="FA107" s="253"/>
      <c r="FB107" s="253"/>
      <c r="FC107" s="253"/>
      <c r="FD107" s="253"/>
      <c r="FE107" s="253"/>
      <c r="FF107" s="253"/>
      <c r="FG107" s="253"/>
      <c r="FH107" s="253"/>
      <c r="FI107" s="253"/>
      <c r="FJ107" s="253"/>
      <c r="FK107" s="253"/>
      <c r="FL107" s="253"/>
      <c r="FM107" s="253"/>
      <c r="FN107" s="253"/>
      <c r="FO107" s="253"/>
      <c r="FP107" s="253"/>
      <c r="FQ107" s="253"/>
      <c r="FR107" s="253"/>
      <c r="FS107" s="253"/>
      <c r="FT107" s="253"/>
      <c r="FU107" s="253"/>
      <c r="FV107" s="253"/>
      <c r="FW107" s="253"/>
      <c r="FX107" s="253"/>
      <c r="FY107" s="253"/>
      <c r="FZ107" s="253"/>
      <c r="GA107" s="253"/>
      <c r="GB107" s="253"/>
      <c r="GC107" s="253"/>
      <c r="GD107" s="253"/>
      <c r="GE107" s="253"/>
      <c r="GF107" s="253"/>
      <c r="GG107" s="253"/>
      <c r="GH107" s="253"/>
      <c r="GI107" s="253"/>
      <c r="GJ107" s="253"/>
      <c r="GK107" s="253"/>
      <c r="GL107" s="253"/>
      <c r="GM107" s="253"/>
      <c r="GN107" s="253"/>
      <c r="GO107" s="253"/>
      <c r="GP107" s="253"/>
      <c r="GQ107" s="253"/>
      <c r="GR107" s="253"/>
      <c r="GS107" s="253"/>
      <c r="GT107" s="253"/>
      <c r="GU107" s="253"/>
      <c r="GV107" s="253"/>
      <c r="GW107" s="253"/>
      <c r="GX107" s="253"/>
      <c r="GY107" s="253"/>
      <c r="GZ107" s="253"/>
      <c r="HA107" s="253"/>
      <c r="HB107" s="253"/>
      <c r="HC107" s="253"/>
      <c r="HD107" s="253"/>
      <c r="HE107" s="253"/>
      <c r="HF107" s="253"/>
      <c r="HG107" s="253"/>
      <c r="HH107" s="253"/>
      <c r="HI107" s="253"/>
      <c r="HJ107" s="253"/>
      <c r="HK107" s="253"/>
      <c r="HL107" s="253"/>
      <c r="HM107" s="253"/>
      <c r="HN107" s="253"/>
      <c r="HO107" s="253"/>
      <c r="HP107" s="253"/>
      <c r="HQ107" s="253"/>
      <c r="HR107" s="253"/>
      <c r="HS107" s="253"/>
      <c r="HT107" s="253"/>
      <c r="HU107" s="253"/>
      <c r="HV107" s="253"/>
      <c r="HW107" s="253"/>
      <c r="HX107" s="253"/>
      <c r="HY107" s="253"/>
      <c r="HZ107" s="253"/>
      <c r="IA107" s="253"/>
      <c r="IB107" s="253"/>
      <c r="IC107" s="253"/>
      <c r="ID107" s="253"/>
      <c r="IE107" s="253"/>
      <c r="IF107" s="253"/>
      <c r="IG107" s="253"/>
      <c r="IH107" s="253"/>
      <c r="II107" s="253"/>
      <c r="IJ107" s="253"/>
      <c r="IK107" s="253"/>
      <c r="IL107" s="253"/>
      <c r="IM107" s="253"/>
      <c r="IN107" s="253"/>
      <c r="IO107" s="253"/>
      <c r="IP107" s="253"/>
      <c r="IQ107" s="253"/>
      <c r="IR107" s="253"/>
      <c r="IS107" s="253"/>
      <c r="IT107" s="253"/>
      <c r="IU107" s="253"/>
      <c r="IV107" s="253"/>
      <c r="IW107" s="253"/>
      <c r="IX107" s="253"/>
      <c r="IY107" s="253"/>
      <c r="IZ107" s="253"/>
      <c r="JA107" s="253"/>
      <c r="JB107" s="253"/>
      <c r="JC107" s="253"/>
      <c r="JD107" s="253"/>
      <c r="JE107" s="253"/>
      <c r="JF107" s="253"/>
      <c r="JG107" s="253"/>
      <c r="JH107" s="253"/>
      <c r="JI107" s="253"/>
      <c r="JJ107" s="253"/>
      <c r="JK107" s="253"/>
      <c r="JL107" s="253"/>
      <c r="JM107" s="253"/>
      <c r="JN107" s="253"/>
      <c r="JO107" s="253"/>
      <c r="JP107" s="253"/>
      <c r="JQ107" s="253"/>
      <c r="JR107" s="253"/>
      <c r="JS107" s="253"/>
      <c r="JT107" s="253"/>
      <c r="JU107" s="253"/>
      <c r="JV107" s="253"/>
      <c r="JW107" s="253"/>
      <c r="JX107" s="253"/>
      <c r="JY107" s="253"/>
      <c r="JZ107" s="253"/>
      <c r="KA107" s="253"/>
      <c r="KB107" s="253"/>
      <c r="KC107" s="253"/>
      <c r="KD107" s="253"/>
      <c r="KE107" s="253"/>
      <c r="KF107" s="253"/>
      <c r="KG107" s="253"/>
      <c r="KH107" s="253"/>
      <c r="KI107" s="253"/>
      <c r="KJ107" s="253"/>
      <c r="KK107" s="253"/>
      <c r="KL107" s="253"/>
      <c r="KM107" s="253"/>
      <c r="KN107" s="253"/>
      <c r="KO107" s="253"/>
      <c r="KP107" s="253"/>
      <c r="KQ107" s="253"/>
      <c r="KR107" s="253"/>
      <c r="KS107" s="253"/>
      <c r="KT107" s="253"/>
      <c r="KU107" s="253"/>
      <c r="KV107" s="253"/>
      <c r="KW107" s="253"/>
      <c r="KX107" s="253"/>
      <c r="KY107" s="253"/>
      <c r="KZ107" s="253"/>
      <c r="LA107" s="253"/>
      <c r="LB107" s="253"/>
      <c r="LC107" s="253"/>
      <c r="LD107" s="253"/>
      <c r="LE107" s="253"/>
      <c r="LF107" s="253"/>
      <c r="LG107" s="253"/>
      <c r="LH107" s="253"/>
      <c r="LI107" s="253"/>
      <c r="LJ107" s="253"/>
      <c r="LK107" s="253"/>
      <c r="LL107" s="253"/>
      <c r="LM107" s="253"/>
      <c r="LN107" s="253"/>
      <c r="LO107" s="253"/>
      <c r="LP107" s="253"/>
      <c r="LQ107" s="253"/>
      <c r="LR107" s="253"/>
      <c r="LS107" s="253"/>
      <c r="LT107" s="253"/>
      <c r="LU107" s="253"/>
      <c r="LV107" s="253"/>
      <c r="LW107" s="253"/>
      <c r="LX107" s="253"/>
      <c r="LY107" s="253"/>
      <c r="LZ107" s="253"/>
      <c r="MA107" s="253"/>
      <c r="MB107" s="253"/>
      <c r="MC107" s="253"/>
      <c r="MD107" s="253"/>
      <c r="ME107" s="253"/>
      <c r="MF107" s="253"/>
      <c r="MG107" s="253"/>
      <c r="MH107" s="253"/>
      <c r="MI107" s="253"/>
      <c r="MJ107" s="253"/>
      <c r="MK107" s="253"/>
      <c r="ML107" s="253"/>
      <c r="MM107" s="253"/>
      <c r="MN107" s="253"/>
      <c r="MO107" s="253"/>
      <c r="MP107" s="253"/>
      <c r="MQ107" s="253"/>
      <c r="MR107" s="253"/>
      <c r="MS107" s="253"/>
      <c r="MT107" s="253"/>
      <c r="MU107" s="253"/>
      <c r="MV107" s="253"/>
      <c r="MW107" s="253"/>
      <c r="MX107" s="253"/>
      <c r="MY107" s="253"/>
      <c r="MZ107" s="253"/>
      <c r="NA107" s="253"/>
      <c r="NB107" s="253"/>
      <c r="NC107" s="253"/>
      <c r="ND107" s="253"/>
      <c r="NE107" s="253"/>
      <c r="NF107" s="253"/>
      <c r="NG107" s="253"/>
      <c r="NH107" s="253"/>
      <c r="NI107" s="253"/>
      <c r="NJ107" s="253"/>
      <c r="NK107" s="253"/>
      <c r="NL107" s="253"/>
      <c r="NM107" s="253"/>
      <c r="NN107" s="253"/>
      <c r="NO107" s="253"/>
      <c r="NP107" s="253"/>
      <c r="NQ107" s="253"/>
      <c r="NR107" s="253"/>
      <c r="NS107" s="253"/>
      <c r="NT107" s="253"/>
      <c r="NU107" s="253"/>
      <c r="NV107" s="253"/>
      <c r="NW107" s="253"/>
      <c r="NX107" s="253"/>
      <c r="NY107" s="253"/>
      <c r="NZ107" s="253"/>
      <c r="OA107" s="253"/>
      <c r="OB107" s="253"/>
      <c r="OC107" s="253"/>
      <c r="OD107" s="253"/>
      <c r="OE107" s="253"/>
      <c r="OF107" s="253"/>
      <c r="OG107" s="253"/>
      <c r="OH107" s="253"/>
      <c r="OI107" s="253"/>
      <c r="OJ107" s="253"/>
      <c r="OK107" s="253"/>
      <c r="OL107" s="253"/>
      <c r="OM107" s="253"/>
      <c r="ON107" s="253"/>
      <c r="OO107" s="253"/>
      <c r="OP107" s="253"/>
      <c r="OQ107" s="253"/>
      <c r="OR107" s="253"/>
      <c r="OS107" s="253"/>
      <c r="OT107" s="253"/>
      <c r="OU107" s="253"/>
      <c r="OV107" s="253"/>
      <c r="OW107" s="253"/>
      <c r="OX107" s="253"/>
      <c r="OY107" s="253"/>
      <c r="OZ107" s="253"/>
      <c r="PA107" s="253"/>
      <c r="PB107" s="253"/>
      <c r="PC107" s="253"/>
      <c r="PD107" s="253"/>
      <c r="PE107" s="253"/>
      <c r="PF107" s="253"/>
      <c r="PG107" s="253"/>
      <c r="PH107" s="253"/>
      <c r="PI107" s="253"/>
      <c r="PJ107" s="253"/>
      <c r="PK107" s="253"/>
      <c r="PL107" s="253"/>
      <c r="PM107" s="253"/>
      <c r="PN107" s="253"/>
      <c r="PO107" s="253"/>
      <c r="PP107" s="253"/>
      <c r="PQ107" s="253"/>
      <c r="PR107" s="253"/>
      <c r="PS107" s="253"/>
      <c r="PT107" s="253"/>
      <c r="PU107" s="253"/>
      <c r="PV107" s="253"/>
      <c r="PW107" s="253"/>
      <c r="PX107" s="253"/>
      <c r="PY107" s="253"/>
      <c r="PZ107" s="253"/>
      <c r="QA107" s="253"/>
      <c r="QB107" s="253"/>
      <c r="QC107" s="253"/>
      <c r="QD107" s="253"/>
      <c r="QE107" s="253"/>
      <c r="QF107" s="253"/>
      <c r="QG107" s="253"/>
      <c r="QH107" s="253"/>
      <c r="QI107" s="253"/>
      <c r="QJ107" s="253"/>
      <c r="QK107" s="253"/>
      <c r="QL107" s="253"/>
      <c r="QM107" s="253"/>
      <c r="QN107" s="253"/>
      <c r="QO107" s="253"/>
      <c r="QP107" s="253"/>
      <c r="QQ107" s="253"/>
      <c r="QR107" s="253"/>
      <c r="QS107" s="253"/>
      <c r="QT107" s="253"/>
      <c r="QU107" s="253"/>
      <c r="QV107" s="253"/>
      <c r="QW107" s="253"/>
      <c r="QX107" s="253"/>
      <c r="QY107" s="253"/>
      <c r="QZ107" s="253"/>
      <c r="RA107" s="253"/>
      <c r="RB107" s="253"/>
      <c r="RC107" s="253"/>
      <c r="RD107" s="253"/>
      <c r="RE107" s="253"/>
      <c r="RF107" s="253"/>
      <c r="RG107" s="253"/>
      <c r="RH107" s="253"/>
      <c r="RI107" s="253"/>
      <c r="RJ107" s="253"/>
      <c r="RK107" s="253"/>
      <c r="RL107" s="253"/>
      <c r="RM107" s="253"/>
      <c r="RN107" s="253"/>
      <c r="RO107" s="253"/>
      <c r="RP107" s="253"/>
      <c r="RQ107" s="253"/>
      <c r="RR107" s="253"/>
      <c r="RS107" s="253"/>
      <c r="RT107" s="253"/>
      <c r="RU107" s="253"/>
      <c r="RV107" s="253"/>
      <c r="RW107" s="253"/>
      <c r="RX107" s="253"/>
      <c r="RY107" s="253"/>
      <c r="RZ107" s="253"/>
      <c r="SA107" s="253"/>
      <c r="SB107" s="253"/>
      <c r="SC107" s="253"/>
      <c r="SD107" s="253"/>
      <c r="SE107" s="253"/>
      <c r="SF107" s="253"/>
      <c r="SG107" s="253"/>
      <c r="SH107" s="253"/>
      <c r="SI107" s="253"/>
      <c r="SJ107" s="253"/>
      <c r="SK107" s="253"/>
      <c r="SL107" s="253"/>
      <c r="SM107" s="253"/>
      <c r="SN107" s="253"/>
      <c r="SO107" s="253"/>
      <c r="SP107" s="253"/>
      <c r="SQ107" s="253"/>
      <c r="SR107" s="253"/>
      <c r="SS107" s="253"/>
      <c r="ST107" s="253"/>
      <c r="SU107" s="253"/>
      <c r="SV107" s="253"/>
      <c r="SW107" s="253"/>
      <c r="SX107" s="253"/>
      <c r="SY107" s="253"/>
      <c r="SZ107" s="253"/>
      <c r="TA107" s="253"/>
      <c r="TB107" s="253"/>
      <c r="TC107" s="253"/>
      <c r="TD107" s="253"/>
      <c r="TE107" s="253"/>
      <c r="TF107" s="253"/>
      <c r="TG107" s="253"/>
      <c r="TH107" s="253"/>
      <c r="TI107" s="253"/>
      <c r="TJ107" s="253"/>
      <c r="TK107" s="253"/>
      <c r="TL107" s="253"/>
      <c r="TM107" s="253"/>
      <c r="TN107" s="253"/>
      <c r="TO107" s="253"/>
      <c r="TP107" s="253"/>
      <c r="TQ107" s="253"/>
      <c r="TR107" s="253"/>
      <c r="TS107" s="253"/>
      <c r="TT107" s="253"/>
      <c r="TU107" s="253"/>
      <c r="TV107" s="253"/>
      <c r="TW107" s="253"/>
      <c r="TX107" s="253"/>
      <c r="TY107" s="253"/>
      <c r="TZ107" s="253"/>
      <c r="UA107" s="253"/>
      <c r="UB107" s="253"/>
      <c r="UC107" s="253"/>
      <c r="UD107" s="253"/>
      <c r="UE107" s="253"/>
      <c r="UF107" s="253"/>
      <c r="UG107" s="253"/>
      <c r="UH107" s="253"/>
      <c r="UI107" s="253"/>
      <c r="UJ107" s="253"/>
      <c r="UK107" s="253"/>
      <c r="UL107" s="253"/>
      <c r="UM107" s="253"/>
      <c r="UN107" s="253"/>
      <c r="UO107" s="253"/>
      <c r="UP107" s="253"/>
      <c r="UQ107" s="253"/>
      <c r="UR107" s="253"/>
      <c r="US107" s="253"/>
      <c r="UT107" s="253"/>
      <c r="UU107" s="253"/>
      <c r="UV107" s="253"/>
      <c r="UW107" s="253"/>
      <c r="UX107" s="253"/>
      <c r="UY107" s="253"/>
      <c r="UZ107" s="253"/>
      <c r="VA107" s="253"/>
      <c r="VB107" s="253"/>
      <c r="VC107" s="253"/>
      <c r="VD107" s="253"/>
      <c r="VE107" s="253"/>
      <c r="VF107" s="253"/>
      <c r="VG107" s="253"/>
      <c r="VH107" s="253"/>
      <c r="VI107" s="253"/>
      <c r="VJ107" s="253"/>
      <c r="VK107" s="253"/>
      <c r="VL107" s="253"/>
      <c r="VM107" s="253"/>
      <c r="VN107" s="253"/>
      <c r="VO107" s="253"/>
      <c r="VP107" s="253"/>
      <c r="VQ107" s="253"/>
      <c r="VR107" s="253"/>
      <c r="VS107" s="253"/>
      <c r="VT107" s="253"/>
      <c r="VU107" s="253"/>
      <c r="VV107" s="253"/>
      <c r="VW107" s="253"/>
      <c r="VX107" s="253"/>
      <c r="VY107" s="253"/>
      <c r="VZ107" s="253"/>
      <c r="WA107" s="253"/>
      <c r="WB107" s="253"/>
      <c r="WC107" s="253"/>
      <c r="WD107" s="253"/>
      <c r="WE107" s="253"/>
      <c r="WF107" s="253"/>
      <c r="WG107" s="253"/>
      <c r="WH107" s="253"/>
      <c r="WI107" s="253"/>
      <c r="WJ107" s="253"/>
      <c r="WK107" s="253"/>
      <c r="WL107" s="253"/>
      <c r="WM107" s="253"/>
      <c r="WN107" s="253"/>
      <c r="WO107" s="253"/>
      <c r="WP107" s="253"/>
      <c r="WQ107" s="253"/>
      <c r="WR107" s="253"/>
      <c r="WS107" s="253"/>
      <c r="WT107" s="253"/>
      <c r="WU107" s="253"/>
      <c r="WV107" s="253"/>
      <c r="WW107" s="253"/>
      <c r="WX107" s="253"/>
      <c r="WY107" s="253"/>
      <c r="WZ107" s="253"/>
      <c r="XA107" s="253"/>
      <c r="XB107" s="253"/>
      <c r="XC107" s="253"/>
      <c r="XD107" s="253"/>
      <c r="XE107" s="253"/>
      <c r="XF107" s="253"/>
      <c r="XG107" s="253"/>
      <c r="XH107" s="253"/>
      <c r="XI107" s="253"/>
      <c r="XJ107" s="253"/>
      <c r="XK107" s="253"/>
      <c r="XL107" s="253"/>
      <c r="XM107" s="253"/>
      <c r="XN107" s="253"/>
      <c r="XO107" s="253"/>
      <c r="XP107" s="253"/>
      <c r="XQ107" s="253"/>
      <c r="XR107" s="253"/>
      <c r="XS107" s="253"/>
      <c r="XT107" s="253"/>
      <c r="XU107" s="253"/>
      <c r="XV107" s="253"/>
      <c r="XW107" s="253"/>
      <c r="XX107" s="253"/>
      <c r="XY107" s="253"/>
      <c r="XZ107" s="253"/>
      <c r="YA107" s="253"/>
      <c r="YB107" s="253"/>
      <c r="YC107" s="253"/>
      <c r="YD107" s="253"/>
      <c r="YE107" s="253"/>
      <c r="YF107" s="253"/>
      <c r="YG107" s="253"/>
      <c r="YH107" s="253"/>
      <c r="YI107" s="253"/>
      <c r="YJ107" s="253"/>
      <c r="YK107" s="253"/>
      <c r="YL107" s="253"/>
      <c r="YM107" s="253"/>
      <c r="YN107" s="253"/>
      <c r="YO107" s="253"/>
      <c r="YP107" s="253"/>
      <c r="YQ107" s="253"/>
      <c r="YR107" s="253"/>
      <c r="YS107" s="253"/>
      <c r="YT107" s="253"/>
      <c r="YU107" s="253"/>
      <c r="YV107" s="253"/>
      <c r="YW107" s="253"/>
      <c r="YX107" s="253"/>
      <c r="YY107" s="253"/>
      <c r="YZ107" s="253"/>
      <c r="ZA107" s="253"/>
      <c r="ZB107" s="253"/>
      <c r="ZC107" s="253"/>
      <c r="ZD107" s="253"/>
      <c r="ZE107" s="253"/>
      <c r="ZF107" s="253"/>
      <c r="ZG107" s="253"/>
      <c r="ZH107" s="253"/>
      <c r="ZI107" s="253"/>
      <c r="ZJ107" s="253"/>
      <c r="ZK107" s="253"/>
      <c r="ZL107" s="253"/>
      <c r="ZM107" s="253"/>
      <c r="ZN107" s="253"/>
      <c r="ZO107" s="253"/>
      <c r="ZP107" s="253"/>
      <c r="ZQ107" s="253"/>
      <c r="ZR107" s="253"/>
      <c r="ZS107" s="253"/>
      <c r="ZT107" s="253"/>
      <c r="ZU107" s="253"/>
      <c r="ZV107" s="253"/>
      <c r="ZW107" s="253"/>
      <c r="ZX107" s="253"/>
      <c r="ZY107" s="253"/>
      <c r="ZZ107" s="253"/>
      <c r="AAA107" s="253"/>
      <c r="AAB107" s="253"/>
      <c r="AAC107" s="253"/>
      <c r="AAD107" s="253"/>
      <c r="AAE107" s="253"/>
      <c r="AAF107" s="253"/>
      <c r="AAG107" s="253"/>
      <c r="AAH107" s="253"/>
      <c r="AAI107" s="253"/>
      <c r="AAJ107" s="253"/>
      <c r="AAK107" s="253"/>
      <c r="AAL107" s="253"/>
      <c r="AAM107" s="253"/>
      <c r="AAN107" s="253"/>
      <c r="AAO107" s="253"/>
      <c r="AAP107" s="253"/>
      <c r="AAQ107" s="253"/>
      <c r="AAR107" s="253"/>
      <c r="AAS107" s="253"/>
      <c r="AAT107" s="253"/>
      <c r="AAU107" s="253"/>
      <c r="AAV107" s="253"/>
      <c r="AAW107" s="253"/>
      <c r="AAX107" s="253"/>
      <c r="AAY107" s="253"/>
      <c r="AAZ107" s="253"/>
      <c r="ABA107" s="253"/>
      <c r="ABB107" s="253"/>
      <c r="ABC107" s="253"/>
      <c r="ABD107" s="253"/>
      <c r="ABE107" s="253"/>
      <c r="ABF107" s="253"/>
      <c r="ABG107" s="253"/>
      <c r="ABH107" s="253"/>
      <c r="ABI107" s="253"/>
      <c r="ABJ107" s="253"/>
      <c r="ABK107" s="253"/>
      <c r="ABL107" s="253"/>
      <c r="ABM107" s="253"/>
      <c r="ABN107" s="253"/>
      <c r="ABO107" s="253"/>
      <c r="ABP107" s="253"/>
      <c r="ABQ107" s="253"/>
      <c r="ABR107" s="253"/>
      <c r="ABS107" s="253"/>
      <c r="ABT107" s="253"/>
      <c r="ABU107" s="253"/>
      <c r="ABV107" s="253"/>
      <c r="ABW107" s="253"/>
      <c r="ABX107" s="253"/>
      <c r="ABY107" s="253"/>
      <c r="ABZ107" s="253"/>
      <c r="ACA107" s="253"/>
      <c r="ACB107" s="253"/>
      <c r="ACC107" s="253"/>
      <c r="ACD107" s="253"/>
      <c r="ACE107" s="253"/>
      <c r="ACF107" s="253"/>
      <c r="ACG107" s="253"/>
      <c r="ACH107" s="253"/>
      <c r="ACI107" s="253"/>
      <c r="ACJ107" s="253"/>
      <c r="ACK107" s="253"/>
      <c r="ACL107" s="253"/>
      <c r="ACM107" s="253"/>
      <c r="ACN107" s="253"/>
      <c r="ACO107" s="253"/>
      <c r="ACP107" s="253"/>
      <c r="ACQ107" s="253"/>
      <c r="ACR107" s="253"/>
      <c r="ACS107" s="253"/>
      <c r="ACT107" s="253"/>
      <c r="ACU107" s="253"/>
      <c r="ACV107" s="253"/>
      <c r="ACW107" s="253"/>
      <c r="ACX107" s="253"/>
      <c r="ACY107" s="253"/>
      <c r="ACZ107" s="253"/>
      <c r="ADA107" s="253"/>
      <c r="ADB107" s="253"/>
      <c r="ADC107" s="253"/>
      <c r="ADD107" s="253"/>
      <c r="ADE107" s="253"/>
      <c r="ADF107" s="253"/>
      <c r="ADG107" s="253"/>
      <c r="ADH107" s="253"/>
      <c r="ADI107" s="253"/>
      <c r="ADJ107" s="253"/>
      <c r="ADK107" s="253"/>
      <c r="ADL107" s="253"/>
      <c r="ADM107" s="253"/>
      <c r="ADN107" s="253"/>
      <c r="ADO107" s="253"/>
      <c r="ADP107" s="253"/>
      <c r="ADQ107" s="253"/>
      <c r="ADR107" s="253"/>
      <c r="ADS107" s="253"/>
      <c r="ADT107" s="253"/>
      <c r="ADU107" s="253"/>
      <c r="ADV107" s="253"/>
      <c r="ADW107" s="253"/>
      <c r="ADX107" s="253"/>
      <c r="ADY107" s="253"/>
      <c r="ADZ107" s="253"/>
      <c r="AEA107" s="253"/>
      <c r="AEB107" s="253"/>
      <c r="AEC107" s="253"/>
      <c r="AED107" s="253"/>
      <c r="AEE107" s="253"/>
      <c r="AEF107" s="253"/>
      <c r="AEG107" s="253"/>
      <c r="AEH107" s="253"/>
      <c r="AEI107" s="253"/>
      <c r="AEJ107" s="253"/>
      <c r="AEK107" s="253"/>
      <c r="AEL107" s="253"/>
      <c r="AEM107" s="253"/>
      <c r="AEN107" s="253"/>
      <c r="AEO107" s="253"/>
      <c r="AEP107" s="253"/>
      <c r="AEQ107" s="253"/>
      <c r="AER107" s="253"/>
      <c r="AES107" s="253"/>
      <c r="AET107" s="253"/>
      <c r="AEU107" s="253"/>
      <c r="AEV107" s="253"/>
      <c r="AEW107" s="253"/>
      <c r="AEX107" s="253"/>
      <c r="AEY107" s="253"/>
      <c r="AEZ107" s="253"/>
      <c r="AFA107" s="253"/>
      <c r="AFB107" s="253"/>
      <c r="AFC107" s="253"/>
      <c r="AFD107" s="253"/>
      <c r="AFE107" s="253"/>
      <c r="AFF107" s="253"/>
      <c r="AFG107" s="253"/>
      <c r="AFH107" s="253"/>
      <c r="AFI107" s="253"/>
      <c r="AFJ107" s="253"/>
      <c r="AFK107" s="253"/>
      <c r="AFL107" s="253"/>
      <c r="AFM107" s="253"/>
      <c r="AFN107" s="253"/>
      <c r="AFO107" s="253"/>
      <c r="AFP107" s="253"/>
      <c r="AFQ107" s="253"/>
      <c r="AFR107" s="253"/>
      <c r="AFS107" s="253"/>
      <c r="AFT107" s="253"/>
      <c r="AFU107" s="253"/>
      <c r="AFV107" s="253"/>
      <c r="AFW107" s="253"/>
      <c r="AFX107" s="253"/>
      <c r="AFY107" s="253"/>
      <c r="AFZ107" s="253"/>
      <c r="AGA107" s="253"/>
      <c r="AGB107" s="253"/>
      <c r="AGC107" s="253"/>
      <c r="AGD107" s="253"/>
      <c r="AGE107" s="253"/>
      <c r="AGF107" s="253"/>
      <c r="AGG107" s="253"/>
      <c r="AGH107" s="253"/>
      <c r="AGI107" s="253"/>
      <c r="AGJ107" s="253"/>
      <c r="AGK107" s="253"/>
      <c r="AGL107" s="253"/>
      <c r="AGM107" s="253"/>
      <c r="AGN107" s="253"/>
      <c r="AGO107" s="253"/>
      <c r="AGP107" s="253"/>
      <c r="AGQ107" s="253"/>
      <c r="AGR107" s="253"/>
      <c r="AGS107" s="253"/>
      <c r="AGT107" s="253"/>
      <c r="AGU107" s="253"/>
      <c r="AGV107" s="253"/>
      <c r="AGW107" s="253"/>
      <c r="AGX107" s="253"/>
      <c r="AGY107" s="253"/>
      <c r="AGZ107" s="253"/>
      <c r="AHA107" s="253"/>
      <c r="AHB107" s="253"/>
      <c r="AHC107" s="253"/>
      <c r="AHD107" s="253"/>
      <c r="AHE107" s="253"/>
      <c r="AHF107" s="253"/>
      <c r="AHG107" s="253"/>
      <c r="AHH107" s="253"/>
      <c r="AHI107" s="253"/>
      <c r="AHJ107" s="253"/>
      <c r="AHK107" s="253"/>
      <c r="AHL107" s="253"/>
      <c r="AHM107" s="253"/>
      <c r="AHN107" s="253"/>
      <c r="AHO107" s="253"/>
      <c r="AHP107" s="253"/>
      <c r="AHQ107" s="253"/>
      <c r="AHR107" s="253"/>
      <c r="AHS107" s="253"/>
      <c r="AHT107" s="253"/>
      <c r="AHU107" s="253"/>
      <c r="AHV107" s="253"/>
      <c r="AHW107" s="253"/>
      <c r="AHX107" s="253"/>
      <c r="AHY107" s="253"/>
      <c r="AHZ107" s="253"/>
      <c r="AIA107" s="253"/>
      <c r="AIB107" s="253"/>
      <c r="AIC107" s="253"/>
      <c r="AID107" s="253"/>
      <c r="AIE107" s="253"/>
      <c r="AIF107" s="253"/>
      <c r="AIG107" s="253"/>
      <c r="AIH107" s="253"/>
      <c r="AII107" s="253"/>
      <c r="AIJ107" s="253"/>
      <c r="AIK107" s="253"/>
      <c r="AIL107" s="253"/>
      <c r="AIM107" s="253"/>
      <c r="AIN107" s="253"/>
      <c r="AIO107" s="253"/>
      <c r="AIP107" s="253"/>
      <c r="AIQ107" s="253"/>
      <c r="AIR107" s="253"/>
      <c r="AIS107" s="253"/>
      <c r="AIT107" s="253"/>
      <c r="AIU107" s="253"/>
      <c r="AIV107" s="253"/>
      <c r="AIW107" s="253"/>
      <c r="AIX107" s="253"/>
      <c r="AIY107" s="253"/>
      <c r="AIZ107" s="253"/>
      <c r="AJA107" s="253"/>
      <c r="AJB107" s="253"/>
      <c r="AJC107" s="253"/>
      <c r="AJD107" s="253"/>
      <c r="AJE107" s="253"/>
      <c r="AJF107" s="253"/>
      <c r="AJG107" s="253"/>
      <c r="AJH107" s="253"/>
      <c r="AJI107" s="253"/>
      <c r="AJJ107" s="253"/>
      <c r="AJK107" s="253"/>
      <c r="AJL107" s="253"/>
      <c r="AJM107" s="253"/>
      <c r="AJN107" s="253"/>
      <c r="AJO107" s="253"/>
      <c r="AJP107" s="253"/>
      <c r="AJQ107" s="253"/>
      <c r="AJR107" s="253"/>
      <c r="AJS107" s="253"/>
      <c r="AJT107" s="253"/>
      <c r="AJU107" s="253"/>
      <c r="AJV107" s="253"/>
      <c r="AJW107" s="253"/>
      <c r="AJX107" s="253"/>
      <c r="AJY107" s="253"/>
      <c r="AJZ107" s="253"/>
      <c r="AKA107" s="253"/>
      <c r="AKB107" s="253"/>
      <c r="AKC107" s="253"/>
      <c r="AKD107" s="253"/>
      <c r="AKE107" s="253"/>
      <c r="AKF107" s="253"/>
      <c r="AKG107" s="253"/>
      <c r="AKH107" s="253"/>
      <c r="AKI107" s="253"/>
      <c r="AKJ107" s="253"/>
      <c r="AKK107" s="253"/>
      <c r="AKL107" s="253"/>
      <c r="AKM107" s="253"/>
      <c r="AKN107" s="253"/>
      <c r="AKO107" s="253"/>
      <c r="AKP107" s="253"/>
      <c r="AKQ107" s="253"/>
      <c r="AKR107" s="253"/>
      <c r="AKS107" s="253"/>
      <c r="AKT107" s="253"/>
      <c r="AKU107" s="253"/>
      <c r="AKV107" s="253"/>
      <c r="AKW107" s="253"/>
      <c r="AKX107" s="253"/>
      <c r="AKY107" s="253"/>
      <c r="AKZ107" s="253"/>
      <c r="ALA107" s="253"/>
      <c r="ALB107" s="253"/>
      <c r="ALC107" s="253"/>
      <c r="ALD107" s="253"/>
      <c r="ALE107" s="253"/>
      <c r="ALF107" s="253"/>
      <c r="ALG107" s="253"/>
      <c r="ALH107" s="253"/>
      <c r="ALI107" s="253"/>
      <c r="ALJ107" s="253"/>
      <c r="ALK107" s="253"/>
      <c r="ALL107" s="253"/>
      <c r="ALM107" s="253"/>
      <c r="ALN107" s="253"/>
      <c r="ALO107" s="253"/>
      <c r="ALP107" s="253"/>
      <c r="ALQ107" s="253"/>
      <c r="ALR107" s="253"/>
      <c r="ALS107" s="253"/>
      <c r="ALT107" s="253"/>
      <c r="ALU107" s="253"/>
      <c r="ALV107" s="253"/>
      <c r="ALW107" s="253"/>
      <c r="ALX107" s="253"/>
      <c r="ALY107" s="253"/>
      <c r="ALZ107" s="253"/>
      <c r="AMA107" s="253"/>
      <c r="AMB107" s="253"/>
      <c r="AMC107" s="253"/>
      <c r="AMD107" s="253"/>
      <c r="AME107" s="253"/>
      <c r="AMF107" s="253"/>
      <c r="AMG107" s="253"/>
      <c r="AMH107" s="253"/>
      <c r="AMI107" s="253"/>
      <c r="AMJ107" s="253"/>
    </row>
    <row r="108" spans="1:1024" s="252" customFormat="1" ht="11.25">
      <c r="A108" s="264" t="s">
        <v>217</v>
      </c>
      <c r="B108" s="294" t="e">
        <f>(B84+B85)/(B8)*365</f>
        <v>#DIV/0!</v>
      </c>
      <c r="C108" s="294" t="e">
        <f>(C84+C85)/(C8)*365</f>
        <v>#DIV/0!</v>
      </c>
      <c r="D108" s="294" t="e">
        <f>(D84+D85)/(D8)*365</f>
        <v>#DIV/0!</v>
      </c>
      <c r="F108" s="253"/>
      <c r="G108" s="253"/>
      <c r="H108" s="253"/>
      <c r="I108" s="253"/>
      <c r="J108" s="253"/>
      <c r="K108" s="253"/>
      <c r="L108" s="253"/>
      <c r="M108" s="253"/>
      <c r="N108" s="253"/>
      <c r="O108" s="253"/>
      <c r="P108" s="253"/>
      <c r="Q108" s="253"/>
      <c r="R108" s="253"/>
      <c r="S108" s="253"/>
      <c r="T108" s="253"/>
      <c r="U108" s="253"/>
      <c r="V108" s="253"/>
      <c r="W108" s="253"/>
      <c r="X108" s="253"/>
      <c r="Y108" s="253"/>
      <c r="Z108" s="253"/>
      <c r="AA108" s="253"/>
      <c r="AB108" s="253"/>
      <c r="AC108" s="253"/>
      <c r="AD108" s="253"/>
      <c r="AE108" s="253"/>
      <c r="AF108" s="253"/>
      <c r="AG108" s="253"/>
      <c r="AH108" s="253"/>
      <c r="AI108" s="253"/>
      <c r="AJ108" s="253"/>
      <c r="AK108" s="253"/>
      <c r="AL108" s="253"/>
      <c r="AM108" s="253"/>
      <c r="AN108" s="253"/>
      <c r="AO108" s="253"/>
      <c r="AP108" s="253"/>
      <c r="AQ108" s="253"/>
      <c r="AR108" s="253"/>
      <c r="AS108" s="253"/>
      <c r="AT108" s="253"/>
      <c r="AU108" s="253"/>
      <c r="AV108" s="253"/>
      <c r="AW108" s="253"/>
      <c r="AX108" s="253"/>
      <c r="AY108" s="253"/>
      <c r="AZ108" s="253"/>
      <c r="BA108" s="253"/>
      <c r="BB108" s="253"/>
      <c r="BC108" s="253"/>
      <c r="BD108" s="253"/>
      <c r="BE108" s="253"/>
      <c r="BF108" s="253"/>
      <c r="BG108" s="253"/>
      <c r="BH108" s="253"/>
      <c r="BI108" s="253"/>
      <c r="BJ108" s="253"/>
      <c r="BK108" s="253"/>
      <c r="BL108" s="253"/>
      <c r="BM108" s="253"/>
      <c r="BN108" s="253"/>
      <c r="BO108" s="253"/>
      <c r="BP108" s="253"/>
      <c r="BQ108" s="253"/>
      <c r="BR108" s="253"/>
      <c r="BS108" s="253"/>
      <c r="BT108" s="253"/>
      <c r="BU108" s="253"/>
      <c r="BV108" s="253"/>
      <c r="BW108" s="253"/>
      <c r="BX108" s="253"/>
      <c r="BY108" s="253"/>
      <c r="BZ108" s="253"/>
      <c r="CA108" s="253"/>
      <c r="CB108" s="253"/>
      <c r="CC108" s="253"/>
      <c r="CD108" s="253"/>
      <c r="CE108" s="253"/>
      <c r="CF108" s="253"/>
      <c r="CG108" s="253"/>
      <c r="CH108" s="253"/>
      <c r="CI108" s="253"/>
      <c r="CJ108" s="253"/>
      <c r="CK108" s="253"/>
      <c r="CL108" s="253"/>
      <c r="CM108" s="253"/>
      <c r="CN108" s="253"/>
      <c r="CO108" s="253"/>
      <c r="CP108" s="253"/>
      <c r="CQ108" s="253"/>
      <c r="CR108" s="253"/>
      <c r="CS108" s="253"/>
      <c r="CT108" s="253"/>
      <c r="CU108" s="253"/>
      <c r="CV108" s="253"/>
      <c r="CW108" s="253"/>
      <c r="CX108" s="253"/>
      <c r="CY108" s="253"/>
      <c r="CZ108" s="253"/>
      <c r="DA108" s="253"/>
      <c r="DB108" s="253"/>
      <c r="DC108" s="253"/>
      <c r="DD108" s="253"/>
      <c r="DE108" s="253"/>
      <c r="DF108" s="253"/>
      <c r="DG108" s="253"/>
      <c r="DH108" s="253"/>
      <c r="DI108" s="253"/>
      <c r="DJ108" s="253"/>
      <c r="DK108" s="253"/>
      <c r="DL108" s="253"/>
      <c r="DM108" s="253"/>
      <c r="DN108" s="253"/>
      <c r="DO108" s="253"/>
      <c r="DP108" s="253"/>
      <c r="DQ108" s="253"/>
      <c r="DR108" s="253"/>
      <c r="DS108" s="253"/>
      <c r="DT108" s="253"/>
      <c r="DU108" s="253"/>
      <c r="DV108" s="253"/>
      <c r="DW108" s="253"/>
      <c r="DX108" s="253"/>
      <c r="DY108" s="253"/>
      <c r="DZ108" s="253"/>
      <c r="EA108" s="253"/>
      <c r="EB108" s="253"/>
      <c r="EC108" s="253"/>
      <c r="ED108" s="253"/>
      <c r="EE108" s="253"/>
      <c r="EF108" s="253"/>
      <c r="EG108" s="253"/>
      <c r="EH108" s="253"/>
      <c r="EI108" s="253"/>
      <c r="EJ108" s="253"/>
      <c r="EK108" s="253"/>
      <c r="EL108" s="253"/>
      <c r="EM108" s="253"/>
      <c r="EN108" s="253"/>
      <c r="EO108" s="253"/>
      <c r="EP108" s="253"/>
      <c r="EQ108" s="253"/>
      <c r="ER108" s="253"/>
      <c r="ES108" s="253"/>
      <c r="ET108" s="253"/>
      <c r="EU108" s="253"/>
      <c r="EV108" s="253"/>
      <c r="EW108" s="253"/>
      <c r="EX108" s="253"/>
      <c r="EY108" s="253"/>
      <c r="EZ108" s="253"/>
      <c r="FA108" s="253"/>
      <c r="FB108" s="253"/>
      <c r="FC108" s="253"/>
      <c r="FD108" s="253"/>
      <c r="FE108" s="253"/>
      <c r="FF108" s="253"/>
      <c r="FG108" s="253"/>
      <c r="FH108" s="253"/>
      <c r="FI108" s="253"/>
      <c r="FJ108" s="253"/>
      <c r="FK108" s="253"/>
      <c r="FL108" s="253"/>
      <c r="FM108" s="253"/>
      <c r="FN108" s="253"/>
      <c r="FO108" s="253"/>
      <c r="FP108" s="253"/>
      <c r="FQ108" s="253"/>
      <c r="FR108" s="253"/>
      <c r="FS108" s="253"/>
      <c r="FT108" s="253"/>
      <c r="FU108" s="253"/>
      <c r="FV108" s="253"/>
      <c r="FW108" s="253"/>
      <c r="FX108" s="253"/>
      <c r="FY108" s="253"/>
      <c r="FZ108" s="253"/>
      <c r="GA108" s="253"/>
      <c r="GB108" s="253"/>
      <c r="GC108" s="253"/>
      <c r="GD108" s="253"/>
      <c r="GE108" s="253"/>
      <c r="GF108" s="253"/>
      <c r="GG108" s="253"/>
      <c r="GH108" s="253"/>
      <c r="GI108" s="253"/>
      <c r="GJ108" s="253"/>
      <c r="GK108" s="253"/>
      <c r="GL108" s="253"/>
      <c r="GM108" s="253"/>
      <c r="GN108" s="253"/>
      <c r="GO108" s="253"/>
      <c r="GP108" s="253"/>
      <c r="GQ108" s="253"/>
      <c r="GR108" s="253"/>
      <c r="GS108" s="253"/>
      <c r="GT108" s="253"/>
      <c r="GU108" s="253"/>
      <c r="GV108" s="253"/>
      <c r="GW108" s="253"/>
      <c r="GX108" s="253"/>
      <c r="GY108" s="253"/>
      <c r="GZ108" s="253"/>
      <c r="HA108" s="253"/>
      <c r="HB108" s="253"/>
      <c r="HC108" s="253"/>
      <c r="HD108" s="253"/>
      <c r="HE108" s="253"/>
      <c r="HF108" s="253"/>
      <c r="HG108" s="253"/>
      <c r="HH108" s="253"/>
      <c r="HI108" s="253"/>
      <c r="HJ108" s="253"/>
      <c r="HK108" s="253"/>
      <c r="HL108" s="253"/>
      <c r="HM108" s="253"/>
      <c r="HN108" s="253"/>
      <c r="HO108" s="253"/>
      <c r="HP108" s="253"/>
      <c r="HQ108" s="253"/>
      <c r="HR108" s="253"/>
      <c r="HS108" s="253"/>
      <c r="HT108" s="253"/>
      <c r="HU108" s="253"/>
      <c r="HV108" s="253"/>
      <c r="HW108" s="253"/>
      <c r="HX108" s="253"/>
      <c r="HY108" s="253"/>
      <c r="HZ108" s="253"/>
      <c r="IA108" s="253"/>
      <c r="IB108" s="253"/>
      <c r="IC108" s="253"/>
      <c r="ID108" s="253"/>
      <c r="IE108" s="253"/>
      <c r="IF108" s="253"/>
      <c r="IG108" s="253"/>
      <c r="IH108" s="253"/>
      <c r="II108" s="253"/>
      <c r="IJ108" s="253"/>
      <c r="IK108" s="253"/>
      <c r="IL108" s="253"/>
      <c r="IM108" s="253"/>
      <c r="IN108" s="253"/>
      <c r="IO108" s="253"/>
      <c r="IP108" s="253"/>
      <c r="IQ108" s="253"/>
      <c r="IR108" s="253"/>
      <c r="IS108" s="253"/>
      <c r="IT108" s="253"/>
      <c r="IU108" s="253"/>
      <c r="IV108" s="253"/>
      <c r="IW108" s="253"/>
      <c r="IX108" s="253"/>
      <c r="IY108" s="253"/>
      <c r="IZ108" s="253"/>
      <c r="JA108" s="253"/>
      <c r="JB108" s="253"/>
      <c r="JC108" s="253"/>
      <c r="JD108" s="253"/>
      <c r="JE108" s="253"/>
      <c r="JF108" s="253"/>
      <c r="JG108" s="253"/>
      <c r="JH108" s="253"/>
      <c r="JI108" s="253"/>
      <c r="JJ108" s="253"/>
      <c r="JK108" s="253"/>
      <c r="JL108" s="253"/>
      <c r="JM108" s="253"/>
      <c r="JN108" s="253"/>
      <c r="JO108" s="253"/>
      <c r="JP108" s="253"/>
      <c r="JQ108" s="253"/>
      <c r="JR108" s="253"/>
      <c r="JS108" s="253"/>
      <c r="JT108" s="253"/>
      <c r="JU108" s="253"/>
      <c r="JV108" s="253"/>
      <c r="JW108" s="253"/>
      <c r="JX108" s="253"/>
      <c r="JY108" s="253"/>
      <c r="JZ108" s="253"/>
      <c r="KA108" s="253"/>
      <c r="KB108" s="253"/>
      <c r="KC108" s="253"/>
      <c r="KD108" s="253"/>
      <c r="KE108" s="253"/>
      <c r="KF108" s="253"/>
      <c r="KG108" s="253"/>
      <c r="KH108" s="253"/>
      <c r="KI108" s="253"/>
      <c r="KJ108" s="253"/>
      <c r="KK108" s="253"/>
      <c r="KL108" s="253"/>
      <c r="KM108" s="253"/>
      <c r="KN108" s="253"/>
      <c r="KO108" s="253"/>
      <c r="KP108" s="253"/>
      <c r="KQ108" s="253"/>
      <c r="KR108" s="253"/>
      <c r="KS108" s="253"/>
      <c r="KT108" s="253"/>
      <c r="KU108" s="253"/>
      <c r="KV108" s="253"/>
      <c r="KW108" s="253"/>
      <c r="KX108" s="253"/>
      <c r="KY108" s="253"/>
      <c r="KZ108" s="253"/>
      <c r="LA108" s="253"/>
      <c r="LB108" s="253"/>
      <c r="LC108" s="253"/>
      <c r="LD108" s="253"/>
      <c r="LE108" s="253"/>
      <c r="LF108" s="253"/>
      <c r="LG108" s="253"/>
      <c r="LH108" s="253"/>
      <c r="LI108" s="253"/>
      <c r="LJ108" s="253"/>
      <c r="LK108" s="253"/>
      <c r="LL108" s="253"/>
      <c r="LM108" s="253"/>
      <c r="LN108" s="253"/>
      <c r="LO108" s="253"/>
      <c r="LP108" s="253"/>
      <c r="LQ108" s="253"/>
      <c r="LR108" s="253"/>
      <c r="LS108" s="253"/>
      <c r="LT108" s="253"/>
      <c r="LU108" s="253"/>
      <c r="LV108" s="253"/>
      <c r="LW108" s="253"/>
      <c r="LX108" s="253"/>
      <c r="LY108" s="253"/>
      <c r="LZ108" s="253"/>
      <c r="MA108" s="253"/>
      <c r="MB108" s="253"/>
      <c r="MC108" s="253"/>
      <c r="MD108" s="253"/>
      <c r="ME108" s="253"/>
      <c r="MF108" s="253"/>
      <c r="MG108" s="253"/>
      <c r="MH108" s="253"/>
      <c r="MI108" s="253"/>
      <c r="MJ108" s="253"/>
      <c r="MK108" s="253"/>
      <c r="ML108" s="253"/>
      <c r="MM108" s="253"/>
      <c r="MN108" s="253"/>
      <c r="MO108" s="253"/>
      <c r="MP108" s="253"/>
      <c r="MQ108" s="253"/>
      <c r="MR108" s="253"/>
      <c r="MS108" s="253"/>
      <c r="MT108" s="253"/>
      <c r="MU108" s="253"/>
      <c r="MV108" s="253"/>
      <c r="MW108" s="253"/>
      <c r="MX108" s="253"/>
      <c r="MY108" s="253"/>
      <c r="MZ108" s="253"/>
      <c r="NA108" s="253"/>
      <c r="NB108" s="253"/>
      <c r="NC108" s="253"/>
      <c r="ND108" s="253"/>
      <c r="NE108" s="253"/>
      <c r="NF108" s="253"/>
      <c r="NG108" s="253"/>
      <c r="NH108" s="253"/>
      <c r="NI108" s="253"/>
      <c r="NJ108" s="253"/>
      <c r="NK108" s="253"/>
      <c r="NL108" s="253"/>
      <c r="NM108" s="253"/>
      <c r="NN108" s="253"/>
      <c r="NO108" s="253"/>
      <c r="NP108" s="253"/>
      <c r="NQ108" s="253"/>
      <c r="NR108" s="253"/>
      <c r="NS108" s="253"/>
      <c r="NT108" s="253"/>
      <c r="NU108" s="253"/>
      <c r="NV108" s="253"/>
      <c r="NW108" s="253"/>
      <c r="NX108" s="253"/>
      <c r="NY108" s="253"/>
      <c r="NZ108" s="253"/>
      <c r="OA108" s="253"/>
      <c r="OB108" s="253"/>
      <c r="OC108" s="253"/>
      <c r="OD108" s="253"/>
      <c r="OE108" s="253"/>
      <c r="OF108" s="253"/>
      <c r="OG108" s="253"/>
      <c r="OH108" s="253"/>
      <c r="OI108" s="253"/>
      <c r="OJ108" s="253"/>
      <c r="OK108" s="253"/>
      <c r="OL108" s="253"/>
      <c r="OM108" s="253"/>
      <c r="ON108" s="253"/>
      <c r="OO108" s="253"/>
      <c r="OP108" s="253"/>
      <c r="OQ108" s="253"/>
      <c r="OR108" s="253"/>
      <c r="OS108" s="253"/>
      <c r="OT108" s="253"/>
      <c r="OU108" s="253"/>
      <c r="OV108" s="253"/>
      <c r="OW108" s="253"/>
      <c r="OX108" s="253"/>
      <c r="OY108" s="253"/>
      <c r="OZ108" s="253"/>
      <c r="PA108" s="253"/>
      <c r="PB108" s="253"/>
      <c r="PC108" s="253"/>
      <c r="PD108" s="253"/>
      <c r="PE108" s="253"/>
      <c r="PF108" s="253"/>
      <c r="PG108" s="253"/>
      <c r="PH108" s="253"/>
      <c r="PI108" s="253"/>
      <c r="PJ108" s="253"/>
      <c r="PK108" s="253"/>
      <c r="PL108" s="253"/>
      <c r="PM108" s="253"/>
      <c r="PN108" s="253"/>
      <c r="PO108" s="253"/>
      <c r="PP108" s="253"/>
      <c r="PQ108" s="253"/>
      <c r="PR108" s="253"/>
      <c r="PS108" s="253"/>
      <c r="PT108" s="253"/>
      <c r="PU108" s="253"/>
      <c r="PV108" s="253"/>
      <c r="PW108" s="253"/>
      <c r="PX108" s="253"/>
      <c r="PY108" s="253"/>
      <c r="PZ108" s="253"/>
      <c r="QA108" s="253"/>
      <c r="QB108" s="253"/>
      <c r="QC108" s="253"/>
      <c r="QD108" s="253"/>
      <c r="QE108" s="253"/>
      <c r="QF108" s="253"/>
      <c r="QG108" s="253"/>
      <c r="QH108" s="253"/>
      <c r="QI108" s="253"/>
      <c r="QJ108" s="253"/>
      <c r="QK108" s="253"/>
      <c r="QL108" s="253"/>
      <c r="QM108" s="253"/>
      <c r="QN108" s="253"/>
      <c r="QO108" s="253"/>
      <c r="QP108" s="253"/>
      <c r="QQ108" s="253"/>
      <c r="QR108" s="253"/>
      <c r="QS108" s="253"/>
      <c r="QT108" s="253"/>
      <c r="QU108" s="253"/>
      <c r="QV108" s="253"/>
      <c r="QW108" s="253"/>
      <c r="QX108" s="253"/>
      <c r="QY108" s="253"/>
      <c r="QZ108" s="253"/>
      <c r="RA108" s="253"/>
      <c r="RB108" s="253"/>
      <c r="RC108" s="253"/>
      <c r="RD108" s="253"/>
      <c r="RE108" s="253"/>
      <c r="RF108" s="253"/>
      <c r="RG108" s="253"/>
      <c r="RH108" s="253"/>
      <c r="RI108" s="253"/>
      <c r="RJ108" s="253"/>
      <c r="RK108" s="253"/>
      <c r="RL108" s="253"/>
      <c r="RM108" s="253"/>
      <c r="RN108" s="253"/>
      <c r="RO108" s="253"/>
      <c r="RP108" s="253"/>
      <c r="RQ108" s="253"/>
      <c r="RR108" s="253"/>
      <c r="RS108" s="253"/>
      <c r="RT108" s="253"/>
      <c r="RU108" s="253"/>
      <c r="RV108" s="253"/>
      <c r="RW108" s="253"/>
      <c r="RX108" s="253"/>
      <c r="RY108" s="253"/>
      <c r="RZ108" s="253"/>
      <c r="SA108" s="253"/>
      <c r="SB108" s="253"/>
      <c r="SC108" s="253"/>
      <c r="SD108" s="253"/>
      <c r="SE108" s="253"/>
      <c r="SF108" s="253"/>
      <c r="SG108" s="253"/>
      <c r="SH108" s="253"/>
      <c r="SI108" s="253"/>
      <c r="SJ108" s="253"/>
      <c r="SK108" s="253"/>
      <c r="SL108" s="253"/>
      <c r="SM108" s="253"/>
      <c r="SN108" s="253"/>
      <c r="SO108" s="253"/>
      <c r="SP108" s="253"/>
      <c r="SQ108" s="253"/>
      <c r="SR108" s="253"/>
      <c r="SS108" s="253"/>
      <c r="ST108" s="253"/>
      <c r="SU108" s="253"/>
      <c r="SV108" s="253"/>
      <c r="SW108" s="253"/>
      <c r="SX108" s="253"/>
      <c r="SY108" s="253"/>
      <c r="SZ108" s="253"/>
      <c r="TA108" s="253"/>
      <c r="TB108" s="253"/>
      <c r="TC108" s="253"/>
      <c r="TD108" s="253"/>
      <c r="TE108" s="253"/>
      <c r="TF108" s="253"/>
      <c r="TG108" s="253"/>
      <c r="TH108" s="253"/>
      <c r="TI108" s="253"/>
      <c r="TJ108" s="253"/>
      <c r="TK108" s="253"/>
      <c r="TL108" s="253"/>
      <c r="TM108" s="253"/>
      <c r="TN108" s="253"/>
      <c r="TO108" s="253"/>
      <c r="TP108" s="253"/>
      <c r="TQ108" s="253"/>
      <c r="TR108" s="253"/>
      <c r="TS108" s="253"/>
      <c r="TT108" s="253"/>
      <c r="TU108" s="253"/>
      <c r="TV108" s="253"/>
      <c r="TW108" s="253"/>
      <c r="TX108" s="253"/>
      <c r="TY108" s="253"/>
      <c r="TZ108" s="253"/>
      <c r="UA108" s="253"/>
      <c r="UB108" s="253"/>
      <c r="UC108" s="253"/>
      <c r="UD108" s="253"/>
      <c r="UE108" s="253"/>
      <c r="UF108" s="253"/>
      <c r="UG108" s="253"/>
      <c r="UH108" s="253"/>
      <c r="UI108" s="253"/>
      <c r="UJ108" s="253"/>
      <c r="UK108" s="253"/>
      <c r="UL108" s="253"/>
      <c r="UM108" s="253"/>
      <c r="UN108" s="253"/>
      <c r="UO108" s="253"/>
      <c r="UP108" s="253"/>
      <c r="UQ108" s="253"/>
      <c r="UR108" s="253"/>
      <c r="US108" s="253"/>
      <c r="UT108" s="253"/>
      <c r="UU108" s="253"/>
      <c r="UV108" s="253"/>
      <c r="UW108" s="253"/>
      <c r="UX108" s="253"/>
      <c r="UY108" s="253"/>
      <c r="UZ108" s="253"/>
      <c r="VA108" s="253"/>
      <c r="VB108" s="253"/>
      <c r="VC108" s="253"/>
      <c r="VD108" s="253"/>
      <c r="VE108" s="253"/>
      <c r="VF108" s="253"/>
      <c r="VG108" s="253"/>
      <c r="VH108" s="253"/>
      <c r="VI108" s="253"/>
      <c r="VJ108" s="253"/>
      <c r="VK108" s="253"/>
      <c r="VL108" s="253"/>
      <c r="VM108" s="253"/>
      <c r="VN108" s="253"/>
      <c r="VO108" s="253"/>
      <c r="VP108" s="253"/>
      <c r="VQ108" s="253"/>
      <c r="VR108" s="253"/>
      <c r="VS108" s="253"/>
      <c r="VT108" s="253"/>
      <c r="VU108" s="253"/>
      <c r="VV108" s="253"/>
      <c r="VW108" s="253"/>
      <c r="VX108" s="253"/>
      <c r="VY108" s="253"/>
      <c r="VZ108" s="253"/>
      <c r="WA108" s="253"/>
      <c r="WB108" s="253"/>
      <c r="WC108" s="253"/>
      <c r="WD108" s="253"/>
      <c r="WE108" s="253"/>
      <c r="WF108" s="253"/>
      <c r="WG108" s="253"/>
      <c r="WH108" s="253"/>
      <c r="WI108" s="253"/>
      <c r="WJ108" s="253"/>
      <c r="WK108" s="253"/>
      <c r="WL108" s="253"/>
      <c r="WM108" s="253"/>
      <c r="WN108" s="253"/>
      <c r="WO108" s="253"/>
      <c r="WP108" s="253"/>
      <c r="WQ108" s="253"/>
      <c r="WR108" s="253"/>
      <c r="WS108" s="253"/>
      <c r="WT108" s="253"/>
      <c r="WU108" s="253"/>
      <c r="WV108" s="253"/>
      <c r="WW108" s="253"/>
      <c r="WX108" s="253"/>
      <c r="WY108" s="253"/>
      <c r="WZ108" s="253"/>
      <c r="XA108" s="253"/>
      <c r="XB108" s="253"/>
      <c r="XC108" s="253"/>
      <c r="XD108" s="253"/>
      <c r="XE108" s="253"/>
      <c r="XF108" s="253"/>
      <c r="XG108" s="253"/>
      <c r="XH108" s="253"/>
      <c r="XI108" s="253"/>
      <c r="XJ108" s="253"/>
      <c r="XK108" s="253"/>
      <c r="XL108" s="253"/>
      <c r="XM108" s="253"/>
      <c r="XN108" s="253"/>
      <c r="XO108" s="253"/>
      <c r="XP108" s="253"/>
      <c r="XQ108" s="253"/>
      <c r="XR108" s="253"/>
      <c r="XS108" s="253"/>
      <c r="XT108" s="253"/>
      <c r="XU108" s="253"/>
      <c r="XV108" s="253"/>
      <c r="XW108" s="253"/>
      <c r="XX108" s="253"/>
      <c r="XY108" s="253"/>
      <c r="XZ108" s="253"/>
      <c r="YA108" s="253"/>
      <c r="YB108" s="253"/>
      <c r="YC108" s="253"/>
      <c r="YD108" s="253"/>
      <c r="YE108" s="253"/>
      <c r="YF108" s="253"/>
      <c r="YG108" s="253"/>
      <c r="YH108" s="253"/>
      <c r="YI108" s="253"/>
      <c r="YJ108" s="253"/>
      <c r="YK108" s="253"/>
      <c r="YL108" s="253"/>
      <c r="YM108" s="253"/>
      <c r="YN108" s="253"/>
      <c r="YO108" s="253"/>
      <c r="YP108" s="253"/>
      <c r="YQ108" s="253"/>
      <c r="YR108" s="253"/>
      <c r="YS108" s="253"/>
      <c r="YT108" s="253"/>
      <c r="YU108" s="253"/>
      <c r="YV108" s="253"/>
      <c r="YW108" s="253"/>
      <c r="YX108" s="253"/>
      <c r="YY108" s="253"/>
      <c r="YZ108" s="253"/>
      <c r="ZA108" s="253"/>
      <c r="ZB108" s="253"/>
      <c r="ZC108" s="253"/>
      <c r="ZD108" s="253"/>
      <c r="ZE108" s="253"/>
      <c r="ZF108" s="253"/>
      <c r="ZG108" s="253"/>
      <c r="ZH108" s="253"/>
      <c r="ZI108" s="253"/>
      <c r="ZJ108" s="253"/>
      <c r="ZK108" s="253"/>
      <c r="ZL108" s="253"/>
      <c r="ZM108" s="253"/>
      <c r="ZN108" s="253"/>
      <c r="ZO108" s="253"/>
      <c r="ZP108" s="253"/>
      <c r="ZQ108" s="253"/>
      <c r="ZR108" s="253"/>
      <c r="ZS108" s="253"/>
      <c r="ZT108" s="253"/>
      <c r="ZU108" s="253"/>
      <c r="ZV108" s="253"/>
      <c r="ZW108" s="253"/>
      <c r="ZX108" s="253"/>
      <c r="ZY108" s="253"/>
      <c r="ZZ108" s="253"/>
      <c r="AAA108" s="253"/>
      <c r="AAB108" s="253"/>
      <c r="AAC108" s="253"/>
      <c r="AAD108" s="253"/>
      <c r="AAE108" s="253"/>
      <c r="AAF108" s="253"/>
      <c r="AAG108" s="253"/>
      <c r="AAH108" s="253"/>
      <c r="AAI108" s="253"/>
      <c r="AAJ108" s="253"/>
      <c r="AAK108" s="253"/>
      <c r="AAL108" s="253"/>
      <c r="AAM108" s="253"/>
      <c r="AAN108" s="253"/>
      <c r="AAO108" s="253"/>
      <c r="AAP108" s="253"/>
      <c r="AAQ108" s="253"/>
      <c r="AAR108" s="253"/>
      <c r="AAS108" s="253"/>
      <c r="AAT108" s="253"/>
      <c r="AAU108" s="253"/>
      <c r="AAV108" s="253"/>
      <c r="AAW108" s="253"/>
      <c r="AAX108" s="253"/>
      <c r="AAY108" s="253"/>
      <c r="AAZ108" s="253"/>
      <c r="ABA108" s="253"/>
      <c r="ABB108" s="253"/>
      <c r="ABC108" s="253"/>
      <c r="ABD108" s="253"/>
      <c r="ABE108" s="253"/>
      <c r="ABF108" s="253"/>
      <c r="ABG108" s="253"/>
      <c r="ABH108" s="253"/>
      <c r="ABI108" s="253"/>
      <c r="ABJ108" s="253"/>
      <c r="ABK108" s="253"/>
      <c r="ABL108" s="253"/>
      <c r="ABM108" s="253"/>
      <c r="ABN108" s="253"/>
      <c r="ABO108" s="253"/>
      <c r="ABP108" s="253"/>
      <c r="ABQ108" s="253"/>
      <c r="ABR108" s="253"/>
      <c r="ABS108" s="253"/>
      <c r="ABT108" s="253"/>
      <c r="ABU108" s="253"/>
      <c r="ABV108" s="253"/>
      <c r="ABW108" s="253"/>
      <c r="ABX108" s="253"/>
      <c r="ABY108" s="253"/>
      <c r="ABZ108" s="253"/>
      <c r="ACA108" s="253"/>
      <c r="ACB108" s="253"/>
      <c r="ACC108" s="253"/>
      <c r="ACD108" s="253"/>
      <c r="ACE108" s="253"/>
      <c r="ACF108" s="253"/>
      <c r="ACG108" s="253"/>
      <c r="ACH108" s="253"/>
      <c r="ACI108" s="253"/>
      <c r="ACJ108" s="253"/>
      <c r="ACK108" s="253"/>
      <c r="ACL108" s="253"/>
      <c r="ACM108" s="253"/>
      <c r="ACN108" s="253"/>
      <c r="ACO108" s="253"/>
      <c r="ACP108" s="253"/>
      <c r="ACQ108" s="253"/>
      <c r="ACR108" s="253"/>
      <c r="ACS108" s="253"/>
      <c r="ACT108" s="253"/>
      <c r="ACU108" s="253"/>
      <c r="ACV108" s="253"/>
      <c r="ACW108" s="253"/>
      <c r="ACX108" s="253"/>
      <c r="ACY108" s="253"/>
      <c r="ACZ108" s="253"/>
      <c r="ADA108" s="253"/>
      <c r="ADB108" s="253"/>
      <c r="ADC108" s="253"/>
      <c r="ADD108" s="253"/>
      <c r="ADE108" s="253"/>
      <c r="ADF108" s="253"/>
      <c r="ADG108" s="253"/>
      <c r="ADH108" s="253"/>
      <c r="ADI108" s="253"/>
      <c r="ADJ108" s="253"/>
      <c r="ADK108" s="253"/>
      <c r="ADL108" s="253"/>
      <c r="ADM108" s="253"/>
      <c r="ADN108" s="253"/>
      <c r="ADO108" s="253"/>
      <c r="ADP108" s="253"/>
      <c r="ADQ108" s="253"/>
      <c r="ADR108" s="253"/>
      <c r="ADS108" s="253"/>
      <c r="ADT108" s="253"/>
      <c r="ADU108" s="253"/>
      <c r="ADV108" s="253"/>
      <c r="ADW108" s="253"/>
      <c r="ADX108" s="253"/>
      <c r="ADY108" s="253"/>
      <c r="ADZ108" s="253"/>
      <c r="AEA108" s="253"/>
      <c r="AEB108" s="253"/>
      <c r="AEC108" s="253"/>
      <c r="AED108" s="253"/>
      <c r="AEE108" s="253"/>
      <c r="AEF108" s="253"/>
      <c r="AEG108" s="253"/>
      <c r="AEH108" s="253"/>
      <c r="AEI108" s="253"/>
      <c r="AEJ108" s="253"/>
      <c r="AEK108" s="253"/>
      <c r="AEL108" s="253"/>
      <c r="AEM108" s="253"/>
      <c r="AEN108" s="253"/>
      <c r="AEO108" s="253"/>
      <c r="AEP108" s="253"/>
      <c r="AEQ108" s="253"/>
      <c r="AER108" s="253"/>
      <c r="AES108" s="253"/>
      <c r="AET108" s="253"/>
      <c r="AEU108" s="253"/>
      <c r="AEV108" s="253"/>
      <c r="AEW108" s="253"/>
      <c r="AEX108" s="253"/>
      <c r="AEY108" s="253"/>
      <c r="AEZ108" s="253"/>
      <c r="AFA108" s="253"/>
      <c r="AFB108" s="253"/>
      <c r="AFC108" s="253"/>
      <c r="AFD108" s="253"/>
      <c r="AFE108" s="253"/>
      <c r="AFF108" s="253"/>
      <c r="AFG108" s="253"/>
      <c r="AFH108" s="253"/>
      <c r="AFI108" s="253"/>
      <c r="AFJ108" s="253"/>
      <c r="AFK108" s="253"/>
      <c r="AFL108" s="253"/>
      <c r="AFM108" s="253"/>
      <c r="AFN108" s="253"/>
      <c r="AFO108" s="253"/>
      <c r="AFP108" s="253"/>
      <c r="AFQ108" s="253"/>
      <c r="AFR108" s="253"/>
      <c r="AFS108" s="253"/>
      <c r="AFT108" s="253"/>
      <c r="AFU108" s="253"/>
      <c r="AFV108" s="253"/>
      <c r="AFW108" s="253"/>
      <c r="AFX108" s="253"/>
      <c r="AFY108" s="253"/>
      <c r="AFZ108" s="253"/>
      <c r="AGA108" s="253"/>
      <c r="AGB108" s="253"/>
      <c r="AGC108" s="253"/>
      <c r="AGD108" s="253"/>
      <c r="AGE108" s="253"/>
      <c r="AGF108" s="253"/>
      <c r="AGG108" s="253"/>
      <c r="AGH108" s="253"/>
      <c r="AGI108" s="253"/>
      <c r="AGJ108" s="253"/>
      <c r="AGK108" s="253"/>
      <c r="AGL108" s="253"/>
      <c r="AGM108" s="253"/>
      <c r="AGN108" s="253"/>
      <c r="AGO108" s="253"/>
      <c r="AGP108" s="253"/>
      <c r="AGQ108" s="253"/>
      <c r="AGR108" s="253"/>
      <c r="AGS108" s="253"/>
      <c r="AGT108" s="253"/>
      <c r="AGU108" s="253"/>
      <c r="AGV108" s="253"/>
      <c r="AGW108" s="253"/>
      <c r="AGX108" s="253"/>
      <c r="AGY108" s="253"/>
      <c r="AGZ108" s="253"/>
      <c r="AHA108" s="253"/>
      <c r="AHB108" s="253"/>
      <c r="AHC108" s="253"/>
      <c r="AHD108" s="253"/>
      <c r="AHE108" s="253"/>
      <c r="AHF108" s="253"/>
      <c r="AHG108" s="253"/>
      <c r="AHH108" s="253"/>
      <c r="AHI108" s="253"/>
      <c r="AHJ108" s="253"/>
      <c r="AHK108" s="253"/>
      <c r="AHL108" s="253"/>
      <c r="AHM108" s="253"/>
      <c r="AHN108" s="253"/>
      <c r="AHO108" s="253"/>
      <c r="AHP108" s="253"/>
      <c r="AHQ108" s="253"/>
      <c r="AHR108" s="253"/>
      <c r="AHS108" s="253"/>
      <c r="AHT108" s="253"/>
      <c r="AHU108" s="253"/>
      <c r="AHV108" s="253"/>
      <c r="AHW108" s="253"/>
      <c r="AHX108" s="253"/>
      <c r="AHY108" s="253"/>
      <c r="AHZ108" s="253"/>
      <c r="AIA108" s="253"/>
      <c r="AIB108" s="253"/>
      <c r="AIC108" s="253"/>
      <c r="AID108" s="253"/>
      <c r="AIE108" s="253"/>
      <c r="AIF108" s="253"/>
      <c r="AIG108" s="253"/>
      <c r="AIH108" s="253"/>
      <c r="AII108" s="253"/>
      <c r="AIJ108" s="253"/>
      <c r="AIK108" s="253"/>
      <c r="AIL108" s="253"/>
      <c r="AIM108" s="253"/>
      <c r="AIN108" s="253"/>
      <c r="AIO108" s="253"/>
      <c r="AIP108" s="253"/>
      <c r="AIQ108" s="253"/>
      <c r="AIR108" s="253"/>
      <c r="AIS108" s="253"/>
      <c r="AIT108" s="253"/>
      <c r="AIU108" s="253"/>
      <c r="AIV108" s="253"/>
      <c r="AIW108" s="253"/>
      <c r="AIX108" s="253"/>
      <c r="AIY108" s="253"/>
      <c r="AIZ108" s="253"/>
      <c r="AJA108" s="253"/>
      <c r="AJB108" s="253"/>
      <c r="AJC108" s="253"/>
      <c r="AJD108" s="253"/>
      <c r="AJE108" s="253"/>
      <c r="AJF108" s="253"/>
      <c r="AJG108" s="253"/>
      <c r="AJH108" s="253"/>
      <c r="AJI108" s="253"/>
      <c r="AJJ108" s="253"/>
      <c r="AJK108" s="253"/>
      <c r="AJL108" s="253"/>
      <c r="AJM108" s="253"/>
      <c r="AJN108" s="253"/>
      <c r="AJO108" s="253"/>
      <c r="AJP108" s="253"/>
      <c r="AJQ108" s="253"/>
      <c r="AJR108" s="253"/>
      <c r="AJS108" s="253"/>
      <c r="AJT108" s="253"/>
      <c r="AJU108" s="253"/>
      <c r="AJV108" s="253"/>
      <c r="AJW108" s="253"/>
      <c r="AJX108" s="253"/>
      <c r="AJY108" s="253"/>
      <c r="AJZ108" s="253"/>
      <c r="AKA108" s="253"/>
      <c r="AKB108" s="253"/>
      <c r="AKC108" s="253"/>
      <c r="AKD108" s="253"/>
      <c r="AKE108" s="253"/>
      <c r="AKF108" s="253"/>
      <c r="AKG108" s="253"/>
      <c r="AKH108" s="253"/>
      <c r="AKI108" s="253"/>
      <c r="AKJ108" s="253"/>
      <c r="AKK108" s="253"/>
      <c r="AKL108" s="253"/>
      <c r="AKM108" s="253"/>
      <c r="AKN108" s="253"/>
      <c r="AKO108" s="253"/>
      <c r="AKP108" s="253"/>
      <c r="AKQ108" s="253"/>
      <c r="AKR108" s="253"/>
      <c r="AKS108" s="253"/>
      <c r="AKT108" s="253"/>
      <c r="AKU108" s="253"/>
      <c r="AKV108" s="253"/>
      <c r="AKW108" s="253"/>
      <c r="AKX108" s="253"/>
      <c r="AKY108" s="253"/>
      <c r="AKZ108" s="253"/>
      <c r="ALA108" s="253"/>
      <c r="ALB108" s="253"/>
      <c r="ALC108" s="253"/>
      <c r="ALD108" s="253"/>
      <c r="ALE108" s="253"/>
      <c r="ALF108" s="253"/>
      <c r="ALG108" s="253"/>
      <c r="ALH108" s="253"/>
      <c r="ALI108" s="253"/>
      <c r="ALJ108" s="253"/>
      <c r="ALK108" s="253"/>
      <c r="ALL108" s="253"/>
      <c r="ALM108" s="253"/>
      <c r="ALN108" s="253"/>
      <c r="ALO108" s="253"/>
      <c r="ALP108" s="253"/>
      <c r="ALQ108" s="253"/>
      <c r="ALR108" s="253"/>
      <c r="ALS108" s="253"/>
      <c r="ALT108" s="253"/>
      <c r="ALU108" s="253"/>
      <c r="ALV108" s="253"/>
      <c r="ALW108" s="253"/>
      <c r="ALX108" s="253"/>
      <c r="ALY108" s="253"/>
      <c r="ALZ108" s="253"/>
      <c r="AMA108" s="253"/>
      <c r="AMB108" s="253"/>
      <c r="AMC108" s="253"/>
      <c r="AMD108" s="253"/>
      <c r="AME108" s="253"/>
      <c r="AMF108" s="253"/>
      <c r="AMG108" s="253"/>
      <c r="AMH108" s="253"/>
      <c r="AMI108" s="253"/>
      <c r="AMJ108" s="253"/>
    </row>
    <row r="109" spans="1:1024" s="252" customFormat="1" ht="11.25">
      <c r="A109" s="264" t="s">
        <v>218</v>
      </c>
      <c r="B109" s="273">
        <f>IF(B12=0,0,B83/B12*365)</f>
        <v>0</v>
      </c>
      <c r="C109" s="273">
        <f>IF(C12=0,0,C83/C12*365)</f>
        <v>0</v>
      </c>
      <c r="D109" s="273">
        <f>IF(D12=0,0,D83/D12*365)</f>
        <v>0</v>
      </c>
      <c r="F109" s="253"/>
      <c r="G109" s="253"/>
      <c r="H109" s="253"/>
      <c r="I109" s="253"/>
      <c r="J109" s="253"/>
      <c r="K109" s="253"/>
      <c r="L109" s="253"/>
      <c r="M109" s="253"/>
      <c r="N109" s="253"/>
      <c r="O109" s="253"/>
      <c r="P109" s="253"/>
      <c r="Q109" s="253"/>
      <c r="R109" s="253"/>
      <c r="S109" s="253"/>
      <c r="T109" s="253"/>
      <c r="U109" s="253"/>
      <c r="V109" s="253"/>
      <c r="W109" s="253"/>
      <c r="X109" s="253"/>
      <c r="Y109" s="253"/>
      <c r="Z109" s="253"/>
      <c r="AA109" s="253"/>
      <c r="AB109" s="253"/>
      <c r="AC109" s="253"/>
      <c r="AD109" s="253"/>
      <c r="AE109" s="253"/>
      <c r="AF109" s="253"/>
      <c r="AG109" s="253"/>
      <c r="AH109" s="253"/>
      <c r="AI109" s="253"/>
      <c r="AJ109" s="253"/>
      <c r="AK109" s="253"/>
      <c r="AL109" s="253"/>
      <c r="AM109" s="253"/>
      <c r="AN109" s="253"/>
      <c r="AO109" s="253"/>
      <c r="AP109" s="253"/>
      <c r="AQ109" s="253"/>
      <c r="AR109" s="253"/>
      <c r="AS109" s="253"/>
      <c r="AT109" s="253"/>
      <c r="AU109" s="253"/>
      <c r="AV109" s="253"/>
      <c r="AW109" s="253"/>
      <c r="AX109" s="253"/>
      <c r="AY109" s="253"/>
      <c r="AZ109" s="253"/>
      <c r="BA109" s="253"/>
      <c r="BB109" s="253"/>
      <c r="BC109" s="253"/>
      <c r="BD109" s="253"/>
      <c r="BE109" s="253"/>
      <c r="BF109" s="253"/>
      <c r="BG109" s="253"/>
      <c r="BH109" s="253"/>
      <c r="BI109" s="253"/>
      <c r="BJ109" s="253"/>
      <c r="BK109" s="253"/>
      <c r="BL109" s="253"/>
      <c r="BM109" s="253"/>
      <c r="BN109" s="253"/>
      <c r="BO109" s="253"/>
      <c r="BP109" s="253"/>
      <c r="BQ109" s="253"/>
      <c r="BR109" s="253"/>
      <c r="BS109" s="253"/>
      <c r="BT109" s="253"/>
      <c r="BU109" s="253"/>
      <c r="BV109" s="253"/>
      <c r="BW109" s="253"/>
      <c r="BX109" s="253"/>
      <c r="BY109" s="253"/>
      <c r="BZ109" s="253"/>
      <c r="CA109" s="253"/>
      <c r="CB109" s="253"/>
      <c r="CC109" s="253"/>
      <c r="CD109" s="253"/>
      <c r="CE109" s="253"/>
      <c r="CF109" s="253"/>
      <c r="CG109" s="253"/>
      <c r="CH109" s="253"/>
      <c r="CI109" s="253"/>
      <c r="CJ109" s="253"/>
      <c r="CK109" s="253"/>
      <c r="CL109" s="253"/>
      <c r="CM109" s="253"/>
      <c r="CN109" s="253"/>
      <c r="CO109" s="253"/>
      <c r="CP109" s="253"/>
      <c r="CQ109" s="253"/>
      <c r="CR109" s="253"/>
      <c r="CS109" s="253"/>
      <c r="CT109" s="253"/>
      <c r="CU109" s="253"/>
      <c r="CV109" s="253"/>
      <c r="CW109" s="253"/>
      <c r="CX109" s="253"/>
      <c r="CY109" s="253"/>
      <c r="CZ109" s="253"/>
      <c r="DA109" s="253"/>
      <c r="DB109" s="253"/>
      <c r="DC109" s="253"/>
      <c r="DD109" s="253"/>
      <c r="DE109" s="253"/>
      <c r="DF109" s="253"/>
      <c r="DG109" s="253"/>
      <c r="DH109" s="253"/>
      <c r="DI109" s="253"/>
      <c r="DJ109" s="253"/>
      <c r="DK109" s="253"/>
      <c r="DL109" s="253"/>
      <c r="DM109" s="253"/>
      <c r="DN109" s="253"/>
      <c r="DO109" s="253"/>
      <c r="DP109" s="253"/>
      <c r="DQ109" s="253"/>
      <c r="DR109" s="253"/>
      <c r="DS109" s="253"/>
      <c r="DT109" s="253"/>
      <c r="DU109" s="253"/>
      <c r="DV109" s="253"/>
      <c r="DW109" s="253"/>
      <c r="DX109" s="253"/>
      <c r="DY109" s="253"/>
      <c r="DZ109" s="253"/>
      <c r="EA109" s="253"/>
      <c r="EB109" s="253"/>
      <c r="EC109" s="253"/>
      <c r="ED109" s="253"/>
      <c r="EE109" s="253"/>
      <c r="EF109" s="253"/>
      <c r="EG109" s="253"/>
      <c r="EH109" s="253"/>
      <c r="EI109" s="253"/>
      <c r="EJ109" s="253"/>
      <c r="EK109" s="253"/>
      <c r="EL109" s="253"/>
      <c r="EM109" s="253"/>
      <c r="EN109" s="253"/>
      <c r="EO109" s="253"/>
      <c r="EP109" s="253"/>
      <c r="EQ109" s="253"/>
      <c r="ER109" s="253"/>
      <c r="ES109" s="253"/>
      <c r="ET109" s="253"/>
      <c r="EU109" s="253"/>
      <c r="EV109" s="253"/>
      <c r="EW109" s="253"/>
      <c r="EX109" s="253"/>
      <c r="EY109" s="253"/>
      <c r="EZ109" s="253"/>
      <c r="FA109" s="253"/>
      <c r="FB109" s="253"/>
      <c r="FC109" s="253"/>
      <c r="FD109" s="253"/>
      <c r="FE109" s="253"/>
      <c r="FF109" s="253"/>
      <c r="FG109" s="253"/>
      <c r="FH109" s="253"/>
      <c r="FI109" s="253"/>
      <c r="FJ109" s="253"/>
      <c r="FK109" s="253"/>
      <c r="FL109" s="253"/>
      <c r="FM109" s="253"/>
      <c r="FN109" s="253"/>
      <c r="FO109" s="253"/>
      <c r="FP109" s="253"/>
      <c r="FQ109" s="253"/>
      <c r="FR109" s="253"/>
      <c r="FS109" s="253"/>
      <c r="FT109" s="253"/>
      <c r="FU109" s="253"/>
      <c r="FV109" s="253"/>
      <c r="FW109" s="253"/>
      <c r="FX109" s="253"/>
      <c r="FY109" s="253"/>
      <c r="FZ109" s="253"/>
      <c r="GA109" s="253"/>
      <c r="GB109" s="253"/>
      <c r="GC109" s="253"/>
      <c r="GD109" s="253"/>
      <c r="GE109" s="253"/>
      <c r="GF109" s="253"/>
      <c r="GG109" s="253"/>
      <c r="GH109" s="253"/>
      <c r="GI109" s="253"/>
      <c r="GJ109" s="253"/>
      <c r="GK109" s="253"/>
      <c r="GL109" s="253"/>
      <c r="GM109" s="253"/>
      <c r="GN109" s="253"/>
      <c r="GO109" s="253"/>
      <c r="GP109" s="253"/>
      <c r="GQ109" s="253"/>
      <c r="GR109" s="253"/>
      <c r="GS109" s="253"/>
      <c r="GT109" s="253"/>
      <c r="GU109" s="253"/>
      <c r="GV109" s="253"/>
      <c r="GW109" s="253"/>
      <c r="GX109" s="253"/>
      <c r="GY109" s="253"/>
      <c r="GZ109" s="253"/>
      <c r="HA109" s="253"/>
      <c r="HB109" s="253"/>
      <c r="HC109" s="253"/>
      <c r="HD109" s="253"/>
      <c r="HE109" s="253"/>
      <c r="HF109" s="253"/>
      <c r="HG109" s="253"/>
      <c r="HH109" s="253"/>
      <c r="HI109" s="253"/>
      <c r="HJ109" s="253"/>
      <c r="HK109" s="253"/>
      <c r="HL109" s="253"/>
      <c r="HM109" s="253"/>
      <c r="HN109" s="253"/>
      <c r="HO109" s="253"/>
      <c r="HP109" s="253"/>
      <c r="HQ109" s="253"/>
      <c r="HR109" s="253"/>
      <c r="HS109" s="253"/>
      <c r="HT109" s="253"/>
      <c r="HU109" s="253"/>
      <c r="HV109" s="253"/>
      <c r="HW109" s="253"/>
      <c r="HX109" s="253"/>
      <c r="HY109" s="253"/>
      <c r="HZ109" s="253"/>
      <c r="IA109" s="253"/>
      <c r="IB109" s="253"/>
      <c r="IC109" s="253"/>
      <c r="ID109" s="253"/>
      <c r="IE109" s="253"/>
      <c r="IF109" s="253"/>
      <c r="IG109" s="253"/>
      <c r="IH109" s="253"/>
      <c r="II109" s="253"/>
      <c r="IJ109" s="253"/>
      <c r="IK109" s="253"/>
      <c r="IL109" s="253"/>
      <c r="IM109" s="253"/>
      <c r="IN109" s="253"/>
      <c r="IO109" s="253"/>
      <c r="IP109" s="253"/>
      <c r="IQ109" s="253"/>
      <c r="IR109" s="253"/>
      <c r="IS109" s="253"/>
      <c r="IT109" s="253"/>
      <c r="IU109" s="253"/>
      <c r="IV109" s="253"/>
      <c r="IW109" s="253"/>
      <c r="IX109" s="253"/>
      <c r="IY109" s="253"/>
      <c r="IZ109" s="253"/>
      <c r="JA109" s="253"/>
      <c r="JB109" s="253"/>
      <c r="JC109" s="253"/>
      <c r="JD109" s="253"/>
      <c r="JE109" s="253"/>
      <c r="JF109" s="253"/>
      <c r="JG109" s="253"/>
      <c r="JH109" s="253"/>
      <c r="JI109" s="253"/>
      <c r="JJ109" s="253"/>
      <c r="JK109" s="253"/>
      <c r="JL109" s="253"/>
      <c r="JM109" s="253"/>
      <c r="JN109" s="253"/>
      <c r="JO109" s="253"/>
      <c r="JP109" s="253"/>
      <c r="JQ109" s="253"/>
      <c r="JR109" s="253"/>
      <c r="JS109" s="253"/>
      <c r="JT109" s="253"/>
      <c r="JU109" s="253"/>
      <c r="JV109" s="253"/>
      <c r="JW109" s="253"/>
      <c r="JX109" s="253"/>
      <c r="JY109" s="253"/>
      <c r="JZ109" s="253"/>
      <c r="KA109" s="253"/>
      <c r="KB109" s="253"/>
      <c r="KC109" s="253"/>
      <c r="KD109" s="253"/>
      <c r="KE109" s="253"/>
      <c r="KF109" s="253"/>
      <c r="KG109" s="253"/>
      <c r="KH109" s="253"/>
      <c r="KI109" s="253"/>
      <c r="KJ109" s="253"/>
      <c r="KK109" s="253"/>
      <c r="KL109" s="253"/>
      <c r="KM109" s="253"/>
      <c r="KN109" s="253"/>
      <c r="KO109" s="253"/>
      <c r="KP109" s="253"/>
      <c r="KQ109" s="253"/>
      <c r="KR109" s="253"/>
      <c r="KS109" s="253"/>
      <c r="KT109" s="253"/>
      <c r="KU109" s="253"/>
      <c r="KV109" s="253"/>
      <c r="KW109" s="253"/>
      <c r="KX109" s="253"/>
      <c r="KY109" s="253"/>
      <c r="KZ109" s="253"/>
      <c r="LA109" s="253"/>
      <c r="LB109" s="253"/>
      <c r="LC109" s="253"/>
      <c r="LD109" s="253"/>
      <c r="LE109" s="253"/>
      <c r="LF109" s="253"/>
      <c r="LG109" s="253"/>
      <c r="LH109" s="253"/>
      <c r="LI109" s="253"/>
      <c r="LJ109" s="253"/>
      <c r="LK109" s="253"/>
      <c r="LL109" s="253"/>
      <c r="LM109" s="253"/>
      <c r="LN109" s="253"/>
      <c r="LO109" s="253"/>
      <c r="LP109" s="253"/>
      <c r="LQ109" s="253"/>
      <c r="LR109" s="253"/>
      <c r="LS109" s="253"/>
      <c r="LT109" s="253"/>
      <c r="LU109" s="253"/>
      <c r="LV109" s="253"/>
      <c r="LW109" s="253"/>
      <c r="LX109" s="253"/>
      <c r="LY109" s="253"/>
      <c r="LZ109" s="253"/>
      <c r="MA109" s="253"/>
      <c r="MB109" s="253"/>
      <c r="MC109" s="253"/>
      <c r="MD109" s="253"/>
      <c r="ME109" s="253"/>
      <c r="MF109" s="253"/>
      <c r="MG109" s="253"/>
      <c r="MH109" s="253"/>
      <c r="MI109" s="253"/>
      <c r="MJ109" s="253"/>
      <c r="MK109" s="253"/>
      <c r="ML109" s="253"/>
      <c r="MM109" s="253"/>
      <c r="MN109" s="253"/>
      <c r="MO109" s="253"/>
      <c r="MP109" s="253"/>
      <c r="MQ109" s="253"/>
      <c r="MR109" s="253"/>
      <c r="MS109" s="253"/>
      <c r="MT109" s="253"/>
      <c r="MU109" s="253"/>
      <c r="MV109" s="253"/>
      <c r="MW109" s="253"/>
      <c r="MX109" s="253"/>
      <c r="MY109" s="253"/>
      <c r="MZ109" s="253"/>
      <c r="NA109" s="253"/>
      <c r="NB109" s="253"/>
      <c r="NC109" s="253"/>
      <c r="ND109" s="253"/>
      <c r="NE109" s="253"/>
      <c r="NF109" s="253"/>
      <c r="NG109" s="253"/>
      <c r="NH109" s="253"/>
      <c r="NI109" s="253"/>
      <c r="NJ109" s="253"/>
      <c r="NK109" s="253"/>
      <c r="NL109" s="253"/>
      <c r="NM109" s="253"/>
      <c r="NN109" s="253"/>
      <c r="NO109" s="253"/>
      <c r="NP109" s="253"/>
      <c r="NQ109" s="253"/>
      <c r="NR109" s="253"/>
      <c r="NS109" s="253"/>
      <c r="NT109" s="253"/>
      <c r="NU109" s="253"/>
      <c r="NV109" s="253"/>
      <c r="NW109" s="253"/>
      <c r="NX109" s="253"/>
      <c r="NY109" s="253"/>
      <c r="NZ109" s="253"/>
      <c r="OA109" s="253"/>
      <c r="OB109" s="253"/>
      <c r="OC109" s="253"/>
      <c r="OD109" s="253"/>
      <c r="OE109" s="253"/>
      <c r="OF109" s="253"/>
      <c r="OG109" s="253"/>
      <c r="OH109" s="253"/>
      <c r="OI109" s="253"/>
      <c r="OJ109" s="253"/>
      <c r="OK109" s="253"/>
      <c r="OL109" s="253"/>
      <c r="OM109" s="253"/>
      <c r="ON109" s="253"/>
      <c r="OO109" s="253"/>
      <c r="OP109" s="253"/>
      <c r="OQ109" s="253"/>
      <c r="OR109" s="253"/>
      <c r="OS109" s="253"/>
      <c r="OT109" s="253"/>
      <c r="OU109" s="253"/>
      <c r="OV109" s="253"/>
      <c r="OW109" s="253"/>
      <c r="OX109" s="253"/>
      <c r="OY109" s="253"/>
      <c r="OZ109" s="253"/>
      <c r="PA109" s="253"/>
      <c r="PB109" s="253"/>
      <c r="PC109" s="253"/>
      <c r="PD109" s="253"/>
      <c r="PE109" s="253"/>
      <c r="PF109" s="253"/>
      <c r="PG109" s="253"/>
      <c r="PH109" s="253"/>
      <c r="PI109" s="253"/>
      <c r="PJ109" s="253"/>
      <c r="PK109" s="253"/>
      <c r="PL109" s="253"/>
      <c r="PM109" s="253"/>
      <c r="PN109" s="253"/>
      <c r="PO109" s="253"/>
      <c r="PP109" s="253"/>
      <c r="PQ109" s="253"/>
      <c r="PR109" s="253"/>
      <c r="PS109" s="253"/>
      <c r="PT109" s="253"/>
      <c r="PU109" s="253"/>
      <c r="PV109" s="253"/>
      <c r="PW109" s="253"/>
      <c r="PX109" s="253"/>
      <c r="PY109" s="253"/>
      <c r="PZ109" s="253"/>
      <c r="QA109" s="253"/>
      <c r="QB109" s="253"/>
      <c r="QC109" s="253"/>
      <c r="QD109" s="253"/>
      <c r="QE109" s="253"/>
      <c r="QF109" s="253"/>
      <c r="QG109" s="253"/>
      <c r="QH109" s="253"/>
      <c r="QI109" s="253"/>
      <c r="QJ109" s="253"/>
      <c r="QK109" s="253"/>
      <c r="QL109" s="253"/>
      <c r="QM109" s="253"/>
      <c r="QN109" s="253"/>
      <c r="QO109" s="253"/>
      <c r="QP109" s="253"/>
      <c r="QQ109" s="253"/>
      <c r="QR109" s="253"/>
      <c r="QS109" s="253"/>
      <c r="QT109" s="253"/>
      <c r="QU109" s="253"/>
      <c r="QV109" s="253"/>
      <c r="QW109" s="253"/>
      <c r="QX109" s="253"/>
      <c r="QY109" s="253"/>
      <c r="QZ109" s="253"/>
      <c r="RA109" s="253"/>
      <c r="RB109" s="253"/>
      <c r="RC109" s="253"/>
      <c r="RD109" s="253"/>
      <c r="RE109" s="253"/>
      <c r="RF109" s="253"/>
      <c r="RG109" s="253"/>
      <c r="RH109" s="253"/>
      <c r="RI109" s="253"/>
      <c r="RJ109" s="253"/>
      <c r="RK109" s="253"/>
      <c r="RL109" s="253"/>
      <c r="RM109" s="253"/>
      <c r="RN109" s="253"/>
      <c r="RO109" s="253"/>
      <c r="RP109" s="253"/>
      <c r="RQ109" s="253"/>
      <c r="RR109" s="253"/>
      <c r="RS109" s="253"/>
      <c r="RT109" s="253"/>
      <c r="RU109" s="253"/>
      <c r="RV109" s="253"/>
      <c r="RW109" s="253"/>
      <c r="RX109" s="253"/>
      <c r="RY109" s="253"/>
      <c r="RZ109" s="253"/>
      <c r="SA109" s="253"/>
      <c r="SB109" s="253"/>
      <c r="SC109" s="253"/>
      <c r="SD109" s="253"/>
      <c r="SE109" s="253"/>
      <c r="SF109" s="253"/>
      <c r="SG109" s="253"/>
      <c r="SH109" s="253"/>
      <c r="SI109" s="253"/>
      <c r="SJ109" s="253"/>
      <c r="SK109" s="253"/>
      <c r="SL109" s="253"/>
      <c r="SM109" s="253"/>
      <c r="SN109" s="253"/>
      <c r="SO109" s="253"/>
      <c r="SP109" s="253"/>
      <c r="SQ109" s="253"/>
      <c r="SR109" s="253"/>
      <c r="SS109" s="253"/>
      <c r="ST109" s="253"/>
      <c r="SU109" s="253"/>
      <c r="SV109" s="253"/>
      <c r="SW109" s="253"/>
      <c r="SX109" s="253"/>
      <c r="SY109" s="253"/>
      <c r="SZ109" s="253"/>
      <c r="TA109" s="253"/>
      <c r="TB109" s="253"/>
      <c r="TC109" s="253"/>
      <c r="TD109" s="253"/>
      <c r="TE109" s="253"/>
      <c r="TF109" s="253"/>
      <c r="TG109" s="253"/>
      <c r="TH109" s="253"/>
      <c r="TI109" s="253"/>
      <c r="TJ109" s="253"/>
      <c r="TK109" s="253"/>
      <c r="TL109" s="253"/>
      <c r="TM109" s="253"/>
      <c r="TN109" s="253"/>
      <c r="TO109" s="253"/>
      <c r="TP109" s="253"/>
      <c r="TQ109" s="253"/>
      <c r="TR109" s="253"/>
      <c r="TS109" s="253"/>
      <c r="TT109" s="253"/>
      <c r="TU109" s="253"/>
      <c r="TV109" s="253"/>
      <c r="TW109" s="253"/>
      <c r="TX109" s="253"/>
      <c r="TY109" s="253"/>
      <c r="TZ109" s="253"/>
      <c r="UA109" s="253"/>
      <c r="UB109" s="253"/>
      <c r="UC109" s="253"/>
      <c r="UD109" s="253"/>
      <c r="UE109" s="253"/>
      <c r="UF109" s="253"/>
      <c r="UG109" s="253"/>
      <c r="UH109" s="253"/>
      <c r="UI109" s="253"/>
      <c r="UJ109" s="253"/>
      <c r="UK109" s="253"/>
      <c r="UL109" s="253"/>
      <c r="UM109" s="253"/>
      <c r="UN109" s="253"/>
      <c r="UO109" s="253"/>
      <c r="UP109" s="253"/>
      <c r="UQ109" s="253"/>
      <c r="UR109" s="253"/>
      <c r="US109" s="253"/>
      <c r="UT109" s="253"/>
      <c r="UU109" s="253"/>
      <c r="UV109" s="253"/>
      <c r="UW109" s="253"/>
      <c r="UX109" s="253"/>
      <c r="UY109" s="253"/>
      <c r="UZ109" s="253"/>
      <c r="VA109" s="253"/>
      <c r="VB109" s="253"/>
      <c r="VC109" s="253"/>
      <c r="VD109" s="253"/>
      <c r="VE109" s="253"/>
      <c r="VF109" s="253"/>
      <c r="VG109" s="253"/>
      <c r="VH109" s="253"/>
      <c r="VI109" s="253"/>
      <c r="VJ109" s="253"/>
      <c r="VK109" s="253"/>
      <c r="VL109" s="253"/>
      <c r="VM109" s="253"/>
      <c r="VN109" s="253"/>
      <c r="VO109" s="253"/>
      <c r="VP109" s="253"/>
      <c r="VQ109" s="253"/>
      <c r="VR109" s="253"/>
      <c r="VS109" s="253"/>
      <c r="VT109" s="253"/>
      <c r="VU109" s="253"/>
      <c r="VV109" s="253"/>
      <c r="VW109" s="253"/>
      <c r="VX109" s="253"/>
      <c r="VY109" s="253"/>
      <c r="VZ109" s="253"/>
      <c r="WA109" s="253"/>
      <c r="WB109" s="253"/>
      <c r="WC109" s="253"/>
      <c r="WD109" s="253"/>
      <c r="WE109" s="253"/>
      <c r="WF109" s="253"/>
      <c r="WG109" s="253"/>
      <c r="WH109" s="253"/>
      <c r="WI109" s="253"/>
      <c r="WJ109" s="253"/>
      <c r="WK109" s="253"/>
      <c r="WL109" s="253"/>
      <c r="WM109" s="253"/>
      <c r="WN109" s="253"/>
      <c r="WO109" s="253"/>
      <c r="WP109" s="253"/>
      <c r="WQ109" s="253"/>
      <c r="WR109" s="253"/>
      <c r="WS109" s="253"/>
      <c r="WT109" s="253"/>
      <c r="WU109" s="253"/>
      <c r="WV109" s="253"/>
      <c r="WW109" s="253"/>
      <c r="WX109" s="253"/>
      <c r="WY109" s="253"/>
      <c r="WZ109" s="253"/>
      <c r="XA109" s="253"/>
      <c r="XB109" s="253"/>
      <c r="XC109" s="253"/>
      <c r="XD109" s="253"/>
      <c r="XE109" s="253"/>
      <c r="XF109" s="253"/>
      <c r="XG109" s="253"/>
      <c r="XH109" s="253"/>
      <c r="XI109" s="253"/>
      <c r="XJ109" s="253"/>
      <c r="XK109" s="253"/>
      <c r="XL109" s="253"/>
      <c r="XM109" s="253"/>
      <c r="XN109" s="253"/>
      <c r="XO109" s="253"/>
      <c r="XP109" s="253"/>
      <c r="XQ109" s="253"/>
      <c r="XR109" s="253"/>
      <c r="XS109" s="253"/>
      <c r="XT109" s="253"/>
      <c r="XU109" s="253"/>
      <c r="XV109" s="253"/>
      <c r="XW109" s="253"/>
      <c r="XX109" s="253"/>
      <c r="XY109" s="253"/>
      <c r="XZ109" s="253"/>
      <c r="YA109" s="253"/>
      <c r="YB109" s="253"/>
      <c r="YC109" s="253"/>
      <c r="YD109" s="253"/>
      <c r="YE109" s="253"/>
      <c r="YF109" s="253"/>
      <c r="YG109" s="253"/>
      <c r="YH109" s="253"/>
      <c r="YI109" s="253"/>
      <c r="YJ109" s="253"/>
      <c r="YK109" s="253"/>
      <c r="YL109" s="253"/>
      <c r="YM109" s="253"/>
      <c r="YN109" s="253"/>
      <c r="YO109" s="253"/>
      <c r="YP109" s="253"/>
      <c r="YQ109" s="253"/>
      <c r="YR109" s="253"/>
      <c r="YS109" s="253"/>
      <c r="YT109" s="253"/>
      <c r="YU109" s="253"/>
      <c r="YV109" s="253"/>
      <c r="YW109" s="253"/>
      <c r="YX109" s="253"/>
      <c r="YY109" s="253"/>
      <c r="YZ109" s="253"/>
      <c r="ZA109" s="253"/>
      <c r="ZB109" s="253"/>
      <c r="ZC109" s="253"/>
      <c r="ZD109" s="253"/>
      <c r="ZE109" s="253"/>
      <c r="ZF109" s="253"/>
      <c r="ZG109" s="253"/>
      <c r="ZH109" s="253"/>
      <c r="ZI109" s="253"/>
      <c r="ZJ109" s="253"/>
      <c r="ZK109" s="253"/>
      <c r="ZL109" s="253"/>
      <c r="ZM109" s="253"/>
      <c r="ZN109" s="253"/>
      <c r="ZO109" s="253"/>
      <c r="ZP109" s="253"/>
      <c r="ZQ109" s="253"/>
      <c r="ZR109" s="253"/>
      <c r="ZS109" s="253"/>
      <c r="ZT109" s="253"/>
      <c r="ZU109" s="253"/>
      <c r="ZV109" s="253"/>
      <c r="ZW109" s="253"/>
      <c r="ZX109" s="253"/>
      <c r="ZY109" s="253"/>
      <c r="ZZ109" s="253"/>
      <c r="AAA109" s="253"/>
      <c r="AAB109" s="253"/>
      <c r="AAC109" s="253"/>
      <c r="AAD109" s="253"/>
      <c r="AAE109" s="253"/>
      <c r="AAF109" s="253"/>
      <c r="AAG109" s="253"/>
      <c r="AAH109" s="253"/>
      <c r="AAI109" s="253"/>
      <c r="AAJ109" s="253"/>
      <c r="AAK109" s="253"/>
      <c r="AAL109" s="253"/>
      <c r="AAM109" s="253"/>
      <c r="AAN109" s="253"/>
      <c r="AAO109" s="253"/>
      <c r="AAP109" s="253"/>
      <c r="AAQ109" s="253"/>
      <c r="AAR109" s="253"/>
      <c r="AAS109" s="253"/>
      <c r="AAT109" s="253"/>
      <c r="AAU109" s="253"/>
      <c r="AAV109" s="253"/>
      <c r="AAW109" s="253"/>
      <c r="AAX109" s="253"/>
      <c r="AAY109" s="253"/>
      <c r="AAZ109" s="253"/>
      <c r="ABA109" s="253"/>
      <c r="ABB109" s="253"/>
      <c r="ABC109" s="253"/>
      <c r="ABD109" s="253"/>
      <c r="ABE109" s="253"/>
      <c r="ABF109" s="253"/>
      <c r="ABG109" s="253"/>
      <c r="ABH109" s="253"/>
      <c r="ABI109" s="253"/>
      <c r="ABJ109" s="253"/>
      <c r="ABK109" s="253"/>
      <c r="ABL109" s="253"/>
      <c r="ABM109" s="253"/>
      <c r="ABN109" s="253"/>
      <c r="ABO109" s="253"/>
      <c r="ABP109" s="253"/>
      <c r="ABQ109" s="253"/>
      <c r="ABR109" s="253"/>
      <c r="ABS109" s="253"/>
      <c r="ABT109" s="253"/>
      <c r="ABU109" s="253"/>
      <c r="ABV109" s="253"/>
      <c r="ABW109" s="253"/>
      <c r="ABX109" s="253"/>
      <c r="ABY109" s="253"/>
      <c r="ABZ109" s="253"/>
      <c r="ACA109" s="253"/>
      <c r="ACB109" s="253"/>
      <c r="ACC109" s="253"/>
      <c r="ACD109" s="253"/>
      <c r="ACE109" s="253"/>
      <c r="ACF109" s="253"/>
      <c r="ACG109" s="253"/>
      <c r="ACH109" s="253"/>
      <c r="ACI109" s="253"/>
      <c r="ACJ109" s="253"/>
      <c r="ACK109" s="253"/>
      <c r="ACL109" s="253"/>
      <c r="ACM109" s="253"/>
      <c r="ACN109" s="253"/>
      <c r="ACO109" s="253"/>
      <c r="ACP109" s="253"/>
      <c r="ACQ109" s="253"/>
      <c r="ACR109" s="253"/>
      <c r="ACS109" s="253"/>
      <c r="ACT109" s="253"/>
      <c r="ACU109" s="253"/>
      <c r="ACV109" s="253"/>
      <c r="ACW109" s="253"/>
      <c r="ACX109" s="253"/>
      <c r="ACY109" s="253"/>
      <c r="ACZ109" s="253"/>
      <c r="ADA109" s="253"/>
      <c r="ADB109" s="253"/>
      <c r="ADC109" s="253"/>
      <c r="ADD109" s="253"/>
      <c r="ADE109" s="253"/>
      <c r="ADF109" s="253"/>
      <c r="ADG109" s="253"/>
      <c r="ADH109" s="253"/>
      <c r="ADI109" s="253"/>
      <c r="ADJ109" s="253"/>
      <c r="ADK109" s="253"/>
      <c r="ADL109" s="253"/>
      <c r="ADM109" s="253"/>
      <c r="ADN109" s="253"/>
      <c r="ADO109" s="253"/>
      <c r="ADP109" s="253"/>
      <c r="ADQ109" s="253"/>
      <c r="ADR109" s="253"/>
      <c r="ADS109" s="253"/>
      <c r="ADT109" s="253"/>
      <c r="ADU109" s="253"/>
      <c r="ADV109" s="253"/>
      <c r="ADW109" s="253"/>
      <c r="ADX109" s="253"/>
      <c r="ADY109" s="253"/>
      <c r="ADZ109" s="253"/>
      <c r="AEA109" s="253"/>
      <c r="AEB109" s="253"/>
      <c r="AEC109" s="253"/>
      <c r="AED109" s="253"/>
      <c r="AEE109" s="253"/>
      <c r="AEF109" s="253"/>
      <c r="AEG109" s="253"/>
      <c r="AEH109" s="253"/>
      <c r="AEI109" s="253"/>
      <c r="AEJ109" s="253"/>
      <c r="AEK109" s="253"/>
      <c r="AEL109" s="253"/>
      <c r="AEM109" s="253"/>
      <c r="AEN109" s="253"/>
      <c r="AEO109" s="253"/>
      <c r="AEP109" s="253"/>
      <c r="AEQ109" s="253"/>
      <c r="AER109" s="253"/>
      <c r="AES109" s="253"/>
      <c r="AET109" s="253"/>
      <c r="AEU109" s="253"/>
      <c r="AEV109" s="253"/>
      <c r="AEW109" s="253"/>
      <c r="AEX109" s="253"/>
      <c r="AEY109" s="253"/>
      <c r="AEZ109" s="253"/>
      <c r="AFA109" s="253"/>
      <c r="AFB109" s="253"/>
      <c r="AFC109" s="253"/>
      <c r="AFD109" s="253"/>
      <c r="AFE109" s="253"/>
      <c r="AFF109" s="253"/>
      <c r="AFG109" s="253"/>
      <c r="AFH109" s="253"/>
      <c r="AFI109" s="253"/>
      <c r="AFJ109" s="253"/>
      <c r="AFK109" s="253"/>
      <c r="AFL109" s="253"/>
      <c r="AFM109" s="253"/>
      <c r="AFN109" s="253"/>
      <c r="AFO109" s="253"/>
      <c r="AFP109" s="253"/>
      <c r="AFQ109" s="253"/>
      <c r="AFR109" s="253"/>
      <c r="AFS109" s="253"/>
      <c r="AFT109" s="253"/>
      <c r="AFU109" s="253"/>
      <c r="AFV109" s="253"/>
      <c r="AFW109" s="253"/>
      <c r="AFX109" s="253"/>
      <c r="AFY109" s="253"/>
      <c r="AFZ109" s="253"/>
      <c r="AGA109" s="253"/>
      <c r="AGB109" s="253"/>
      <c r="AGC109" s="253"/>
      <c r="AGD109" s="253"/>
      <c r="AGE109" s="253"/>
      <c r="AGF109" s="253"/>
      <c r="AGG109" s="253"/>
      <c r="AGH109" s="253"/>
      <c r="AGI109" s="253"/>
      <c r="AGJ109" s="253"/>
      <c r="AGK109" s="253"/>
      <c r="AGL109" s="253"/>
      <c r="AGM109" s="253"/>
      <c r="AGN109" s="253"/>
      <c r="AGO109" s="253"/>
      <c r="AGP109" s="253"/>
      <c r="AGQ109" s="253"/>
      <c r="AGR109" s="253"/>
      <c r="AGS109" s="253"/>
      <c r="AGT109" s="253"/>
      <c r="AGU109" s="253"/>
      <c r="AGV109" s="253"/>
      <c r="AGW109" s="253"/>
      <c r="AGX109" s="253"/>
      <c r="AGY109" s="253"/>
      <c r="AGZ109" s="253"/>
      <c r="AHA109" s="253"/>
      <c r="AHB109" s="253"/>
      <c r="AHC109" s="253"/>
      <c r="AHD109" s="253"/>
      <c r="AHE109" s="253"/>
      <c r="AHF109" s="253"/>
      <c r="AHG109" s="253"/>
      <c r="AHH109" s="253"/>
      <c r="AHI109" s="253"/>
      <c r="AHJ109" s="253"/>
      <c r="AHK109" s="253"/>
      <c r="AHL109" s="253"/>
      <c r="AHM109" s="253"/>
      <c r="AHN109" s="253"/>
      <c r="AHO109" s="253"/>
      <c r="AHP109" s="253"/>
      <c r="AHQ109" s="253"/>
      <c r="AHR109" s="253"/>
      <c r="AHS109" s="253"/>
      <c r="AHT109" s="253"/>
      <c r="AHU109" s="253"/>
      <c r="AHV109" s="253"/>
      <c r="AHW109" s="253"/>
      <c r="AHX109" s="253"/>
      <c r="AHY109" s="253"/>
      <c r="AHZ109" s="253"/>
      <c r="AIA109" s="253"/>
      <c r="AIB109" s="253"/>
      <c r="AIC109" s="253"/>
      <c r="AID109" s="253"/>
      <c r="AIE109" s="253"/>
      <c r="AIF109" s="253"/>
      <c r="AIG109" s="253"/>
      <c r="AIH109" s="253"/>
      <c r="AII109" s="253"/>
      <c r="AIJ109" s="253"/>
      <c r="AIK109" s="253"/>
      <c r="AIL109" s="253"/>
      <c r="AIM109" s="253"/>
      <c r="AIN109" s="253"/>
      <c r="AIO109" s="253"/>
      <c r="AIP109" s="253"/>
      <c r="AIQ109" s="253"/>
      <c r="AIR109" s="253"/>
      <c r="AIS109" s="253"/>
      <c r="AIT109" s="253"/>
      <c r="AIU109" s="253"/>
      <c r="AIV109" s="253"/>
      <c r="AIW109" s="253"/>
      <c r="AIX109" s="253"/>
      <c r="AIY109" s="253"/>
      <c r="AIZ109" s="253"/>
      <c r="AJA109" s="253"/>
      <c r="AJB109" s="253"/>
      <c r="AJC109" s="253"/>
      <c r="AJD109" s="253"/>
      <c r="AJE109" s="253"/>
      <c r="AJF109" s="253"/>
      <c r="AJG109" s="253"/>
      <c r="AJH109" s="253"/>
      <c r="AJI109" s="253"/>
      <c r="AJJ109" s="253"/>
      <c r="AJK109" s="253"/>
      <c r="AJL109" s="253"/>
      <c r="AJM109" s="253"/>
      <c r="AJN109" s="253"/>
      <c r="AJO109" s="253"/>
      <c r="AJP109" s="253"/>
      <c r="AJQ109" s="253"/>
      <c r="AJR109" s="253"/>
      <c r="AJS109" s="253"/>
      <c r="AJT109" s="253"/>
      <c r="AJU109" s="253"/>
      <c r="AJV109" s="253"/>
      <c r="AJW109" s="253"/>
      <c r="AJX109" s="253"/>
      <c r="AJY109" s="253"/>
      <c r="AJZ109" s="253"/>
      <c r="AKA109" s="253"/>
      <c r="AKB109" s="253"/>
      <c r="AKC109" s="253"/>
      <c r="AKD109" s="253"/>
      <c r="AKE109" s="253"/>
      <c r="AKF109" s="253"/>
      <c r="AKG109" s="253"/>
      <c r="AKH109" s="253"/>
      <c r="AKI109" s="253"/>
      <c r="AKJ109" s="253"/>
      <c r="AKK109" s="253"/>
      <c r="AKL109" s="253"/>
      <c r="AKM109" s="253"/>
      <c r="AKN109" s="253"/>
      <c r="AKO109" s="253"/>
      <c r="AKP109" s="253"/>
      <c r="AKQ109" s="253"/>
      <c r="AKR109" s="253"/>
      <c r="AKS109" s="253"/>
      <c r="AKT109" s="253"/>
      <c r="AKU109" s="253"/>
      <c r="AKV109" s="253"/>
      <c r="AKW109" s="253"/>
      <c r="AKX109" s="253"/>
      <c r="AKY109" s="253"/>
      <c r="AKZ109" s="253"/>
      <c r="ALA109" s="253"/>
      <c r="ALB109" s="253"/>
      <c r="ALC109" s="253"/>
      <c r="ALD109" s="253"/>
      <c r="ALE109" s="253"/>
      <c r="ALF109" s="253"/>
      <c r="ALG109" s="253"/>
      <c r="ALH109" s="253"/>
      <c r="ALI109" s="253"/>
      <c r="ALJ109" s="253"/>
      <c r="ALK109" s="253"/>
      <c r="ALL109" s="253"/>
      <c r="ALM109" s="253"/>
      <c r="ALN109" s="253"/>
      <c r="ALO109" s="253"/>
      <c r="ALP109" s="253"/>
      <c r="ALQ109" s="253"/>
      <c r="ALR109" s="253"/>
      <c r="ALS109" s="253"/>
      <c r="ALT109" s="253"/>
      <c r="ALU109" s="253"/>
      <c r="ALV109" s="253"/>
      <c r="ALW109" s="253"/>
      <c r="ALX109" s="253"/>
      <c r="ALY109" s="253"/>
      <c r="ALZ109" s="253"/>
      <c r="AMA109" s="253"/>
      <c r="AMB109" s="253"/>
      <c r="AMC109" s="253"/>
      <c r="AMD109" s="253"/>
      <c r="AME109" s="253"/>
      <c r="AMF109" s="253"/>
      <c r="AMG109" s="253"/>
      <c r="AMH109" s="253"/>
      <c r="AMI109" s="253"/>
      <c r="AMJ109" s="253"/>
    </row>
    <row r="110" spans="1:1024" s="252" customFormat="1" ht="11.25">
      <c r="A110" s="264" t="s">
        <v>219</v>
      </c>
      <c r="B110" s="273">
        <f>IF(B12=0,0,B65/B14*365)</f>
        <v>0</v>
      </c>
      <c r="C110" s="273">
        <f>IF(C12=0,0,C65/C14*365)</f>
        <v>0</v>
      </c>
      <c r="D110" s="273">
        <f>IF(D12=0,0,D65/D14*365)</f>
        <v>0</v>
      </c>
      <c r="F110" s="253"/>
      <c r="G110" s="253"/>
      <c r="H110" s="253"/>
      <c r="I110" s="253"/>
      <c r="J110" s="253"/>
      <c r="K110" s="253"/>
      <c r="L110" s="253"/>
      <c r="M110" s="253"/>
      <c r="N110" s="253"/>
      <c r="O110" s="253"/>
      <c r="P110" s="253"/>
      <c r="Q110" s="253"/>
      <c r="R110" s="253"/>
      <c r="S110" s="253"/>
      <c r="T110" s="253"/>
      <c r="U110" s="253"/>
      <c r="V110" s="253"/>
      <c r="W110" s="253"/>
      <c r="X110" s="253"/>
      <c r="Y110" s="253"/>
      <c r="Z110" s="253"/>
      <c r="AA110" s="253"/>
      <c r="AB110" s="253"/>
      <c r="AC110" s="253"/>
      <c r="AD110" s="253"/>
      <c r="AE110" s="253"/>
      <c r="AF110" s="253"/>
      <c r="AG110" s="253"/>
      <c r="AH110" s="253"/>
      <c r="AI110" s="253"/>
      <c r="AJ110" s="253"/>
      <c r="AK110" s="253"/>
      <c r="AL110" s="253"/>
      <c r="AM110" s="253"/>
      <c r="AN110" s="253"/>
      <c r="AO110" s="253"/>
      <c r="AP110" s="253"/>
      <c r="AQ110" s="253"/>
      <c r="AR110" s="253"/>
      <c r="AS110" s="253"/>
      <c r="AT110" s="253"/>
      <c r="AU110" s="253"/>
      <c r="AV110" s="253"/>
      <c r="AW110" s="253"/>
      <c r="AX110" s="253"/>
      <c r="AY110" s="253"/>
      <c r="AZ110" s="253"/>
      <c r="BA110" s="253"/>
      <c r="BB110" s="253"/>
      <c r="BC110" s="253"/>
      <c r="BD110" s="253"/>
      <c r="BE110" s="253"/>
      <c r="BF110" s="253"/>
      <c r="BG110" s="253"/>
      <c r="BH110" s="253"/>
      <c r="BI110" s="253"/>
      <c r="BJ110" s="253"/>
      <c r="BK110" s="253"/>
      <c r="BL110" s="253"/>
      <c r="BM110" s="253"/>
      <c r="BN110" s="253"/>
      <c r="BO110" s="253"/>
      <c r="BP110" s="253"/>
      <c r="BQ110" s="253"/>
      <c r="BR110" s="253"/>
      <c r="BS110" s="253"/>
      <c r="BT110" s="253"/>
      <c r="BU110" s="253"/>
      <c r="BV110" s="253"/>
      <c r="BW110" s="253"/>
      <c r="BX110" s="253"/>
      <c r="BY110" s="253"/>
      <c r="BZ110" s="253"/>
      <c r="CA110" s="253"/>
      <c r="CB110" s="253"/>
      <c r="CC110" s="253"/>
      <c r="CD110" s="253"/>
      <c r="CE110" s="253"/>
      <c r="CF110" s="253"/>
      <c r="CG110" s="253"/>
      <c r="CH110" s="253"/>
      <c r="CI110" s="253"/>
      <c r="CJ110" s="253"/>
      <c r="CK110" s="253"/>
      <c r="CL110" s="253"/>
      <c r="CM110" s="253"/>
      <c r="CN110" s="253"/>
      <c r="CO110" s="253"/>
      <c r="CP110" s="253"/>
      <c r="CQ110" s="253"/>
      <c r="CR110" s="253"/>
      <c r="CS110" s="253"/>
      <c r="CT110" s="253"/>
      <c r="CU110" s="253"/>
      <c r="CV110" s="253"/>
      <c r="CW110" s="253"/>
      <c r="CX110" s="253"/>
      <c r="CY110" s="253"/>
      <c r="CZ110" s="253"/>
      <c r="DA110" s="253"/>
      <c r="DB110" s="253"/>
      <c r="DC110" s="253"/>
      <c r="DD110" s="253"/>
      <c r="DE110" s="253"/>
      <c r="DF110" s="253"/>
      <c r="DG110" s="253"/>
      <c r="DH110" s="253"/>
      <c r="DI110" s="253"/>
      <c r="DJ110" s="253"/>
      <c r="DK110" s="253"/>
      <c r="DL110" s="253"/>
      <c r="DM110" s="253"/>
      <c r="DN110" s="253"/>
      <c r="DO110" s="253"/>
      <c r="DP110" s="253"/>
      <c r="DQ110" s="253"/>
      <c r="DR110" s="253"/>
      <c r="DS110" s="253"/>
      <c r="DT110" s="253"/>
      <c r="DU110" s="253"/>
      <c r="DV110" s="253"/>
      <c r="DW110" s="253"/>
      <c r="DX110" s="253"/>
      <c r="DY110" s="253"/>
      <c r="DZ110" s="253"/>
      <c r="EA110" s="253"/>
      <c r="EB110" s="253"/>
      <c r="EC110" s="253"/>
      <c r="ED110" s="253"/>
      <c r="EE110" s="253"/>
      <c r="EF110" s="253"/>
      <c r="EG110" s="253"/>
      <c r="EH110" s="253"/>
      <c r="EI110" s="253"/>
      <c r="EJ110" s="253"/>
      <c r="EK110" s="253"/>
      <c r="EL110" s="253"/>
      <c r="EM110" s="253"/>
      <c r="EN110" s="253"/>
      <c r="EO110" s="253"/>
      <c r="EP110" s="253"/>
      <c r="EQ110" s="253"/>
      <c r="ER110" s="253"/>
      <c r="ES110" s="253"/>
      <c r="ET110" s="253"/>
      <c r="EU110" s="253"/>
      <c r="EV110" s="253"/>
      <c r="EW110" s="253"/>
      <c r="EX110" s="253"/>
      <c r="EY110" s="253"/>
      <c r="EZ110" s="253"/>
      <c r="FA110" s="253"/>
      <c r="FB110" s="253"/>
      <c r="FC110" s="253"/>
      <c r="FD110" s="253"/>
      <c r="FE110" s="253"/>
      <c r="FF110" s="253"/>
      <c r="FG110" s="253"/>
      <c r="FH110" s="253"/>
      <c r="FI110" s="253"/>
      <c r="FJ110" s="253"/>
      <c r="FK110" s="253"/>
      <c r="FL110" s="253"/>
      <c r="FM110" s="253"/>
      <c r="FN110" s="253"/>
      <c r="FO110" s="253"/>
      <c r="FP110" s="253"/>
      <c r="FQ110" s="253"/>
      <c r="FR110" s="253"/>
      <c r="FS110" s="253"/>
      <c r="FT110" s="253"/>
      <c r="FU110" s="253"/>
      <c r="FV110" s="253"/>
      <c r="FW110" s="253"/>
      <c r="FX110" s="253"/>
      <c r="FY110" s="253"/>
      <c r="FZ110" s="253"/>
      <c r="GA110" s="253"/>
      <c r="GB110" s="253"/>
      <c r="GC110" s="253"/>
      <c r="GD110" s="253"/>
      <c r="GE110" s="253"/>
      <c r="GF110" s="253"/>
      <c r="GG110" s="253"/>
      <c r="GH110" s="253"/>
      <c r="GI110" s="253"/>
      <c r="GJ110" s="253"/>
      <c r="GK110" s="253"/>
      <c r="GL110" s="253"/>
      <c r="GM110" s="253"/>
      <c r="GN110" s="253"/>
      <c r="GO110" s="253"/>
      <c r="GP110" s="253"/>
      <c r="GQ110" s="253"/>
      <c r="GR110" s="253"/>
      <c r="GS110" s="253"/>
      <c r="GT110" s="253"/>
      <c r="GU110" s="253"/>
      <c r="GV110" s="253"/>
      <c r="GW110" s="253"/>
      <c r="GX110" s="253"/>
      <c r="GY110" s="253"/>
      <c r="GZ110" s="253"/>
      <c r="HA110" s="253"/>
      <c r="HB110" s="253"/>
      <c r="HC110" s="253"/>
      <c r="HD110" s="253"/>
      <c r="HE110" s="253"/>
      <c r="HF110" s="253"/>
      <c r="HG110" s="253"/>
      <c r="HH110" s="253"/>
      <c r="HI110" s="253"/>
      <c r="HJ110" s="253"/>
      <c r="HK110" s="253"/>
      <c r="HL110" s="253"/>
      <c r="HM110" s="253"/>
      <c r="HN110" s="253"/>
      <c r="HO110" s="253"/>
      <c r="HP110" s="253"/>
      <c r="HQ110" s="253"/>
      <c r="HR110" s="253"/>
      <c r="HS110" s="253"/>
      <c r="HT110" s="253"/>
      <c r="HU110" s="253"/>
      <c r="HV110" s="253"/>
      <c r="HW110" s="253"/>
      <c r="HX110" s="253"/>
      <c r="HY110" s="253"/>
      <c r="HZ110" s="253"/>
      <c r="IA110" s="253"/>
      <c r="IB110" s="253"/>
      <c r="IC110" s="253"/>
      <c r="ID110" s="253"/>
      <c r="IE110" s="253"/>
      <c r="IF110" s="253"/>
      <c r="IG110" s="253"/>
      <c r="IH110" s="253"/>
      <c r="II110" s="253"/>
      <c r="IJ110" s="253"/>
      <c r="IK110" s="253"/>
      <c r="IL110" s="253"/>
      <c r="IM110" s="253"/>
      <c r="IN110" s="253"/>
      <c r="IO110" s="253"/>
      <c r="IP110" s="253"/>
      <c r="IQ110" s="253"/>
      <c r="IR110" s="253"/>
      <c r="IS110" s="253"/>
      <c r="IT110" s="253"/>
      <c r="IU110" s="253"/>
      <c r="IV110" s="253"/>
      <c r="IW110" s="253"/>
      <c r="IX110" s="253"/>
      <c r="IY110" s="253"/>
      <c r="IZ110" s="253"/>
      <c r="JA110" s="253"/>
      <c r="JB110" s="253"/>
      <c r="JC110" s="253"/>
      <c r="JD110" s="253"/>
      <c r="JE110" s="253"/>
      <c r="JF110" s="253"/>
      <c r="JG110" s="253"/>
      <c r="JH110" s="253"/>
      <c r="JI110" s="253"/>
      <c r="JJ110" s="253"/>
      <c r="JK110" s="253"/>
      <c r="JL110" s="253"/>
      <c r="JM110" s="253"/>
      <c r="JN110" s="253"/>
      <c r="JO110" s="253"/>
      <c r="JP110" s="253"/>
      <c r="JQ110" s="253"/>
      <c r="JR110" s="253"/>
      <c r="JS110" s="253"/>
      <c r="JT110" s="253"/>
      <c r="JU110" s="253"/>
      <c r="JV110" s="253"/>
      <c r="JW110" s="253"/>
      <c r="JX110" s="253"/>
      <c r="JY110" s="253"/>
      <c r="JZ110" s="253"/>
      <c r="KA110" s="253"/>
      <c r="KB110" s="253"/>
      <c r="KC110" s="253"/>
      <c r="KD110" s="253"/>
      <c r="KE110" s="253"/>
      <c r="KF110" s="253"/>
      <c r="KG110" s="253"/>
      <c r="KH110" s="253"/>
      <c r="KI110" s="253"/>
      <c r="KJ110" s="253"/>
      <c r="KK110" s="253"/>
      <c r="KL110" s="253"/>
      <c r="KM110" s="253"/>
      <c r="KN110" s="253"/>
      <c r="KO110" s="253"/>
      <c r="KP110" s="253"/>
      <c r="KQ110" s="253"/>
      <c r="KR110" s="253"/>
      <c r="KS110" s="253"/>
      <c r="KT110" s="253"/>
      <c r="KU110" s="253"/>
      <c r="KV110" s="253"/>
      <c r="KW110" s="253"/>
      <c r="KX110" s="253"/>
      <c r="KY110" s="253"/>
      <c r="KZ110" s="253"/>
      <c r="LA110" s="253"/>
      <c r="LB110" s="253"/>
      <c r="LC110" s="253"/>
      <c r="LD110" s="253"/>
      <c r="LE110" s="253"/>
      <c r="LF110" s="253"/>
      <c r="LG110" s="253"/>
      <c r="LH110" s="253"/>
      <c r="LI110" s="253"/>
      <c r="LJ110" s="253"/>
      <c r="LK110" s="253"/>
      <c r="LL110" s="253"/>
      <c r="LM110" s="253"/>
      <c r="LN110" s="253"/>
      <c r="LO110" s="253"/>
      <c r="LP110" s="253"/>
      <c r="LQ110" s="253"/>
      <c r="LR110" s="253"/>
      <c r="LS110" s="253"/>
      <c r="LT110" s="253"/>
      <c r="LU110" s="253"/>
      <c r="LV110" s="253"/>
      <c r="LW110" s="253"/>
      <c r="LX110" s="253"/>
      <c r="LY110" s="253"/>
      <c r="LZ110" s="253"/>
      <c r="MA110" s="253"/>
      <c r="MB110" s="253"/>
      <c r="MC110" s="253"/>
      <c r="MD110" s="253"/>
      <c r="ME110" s="253"/>
      <c r="MF110" s="253"/>
      <c r="MG110" s="253"/>
      <c r="MH110" s="253"/>
      <c r="MI110" s="253"/>
      <c r="MJ110" s="253"/>
      <c r="MK110" s="253"/>
      <c r="ML110" s="253"/>
      <c r="MM110" s="253"/>
      <c r="MN110" s="253"/>
      <c r="MO110" s="253"/>
      <c r="MP110" s="253"/>
      <c r="MQ110" s="253"/>
      <c r="MR110" s="253"/>
      <c r="MS110" s="253"/>
      <c r="MT110" s="253"/>
      <c r="MU110" s="253"/>
      <c r="MV110" s="253"/>
      <c r="MW110" s="253"/>
      <c r="MX110" s="253"/>
      <c r="MY110" s="253"/>
      <c r="MZ110" s="253"/>
      <c r="NA110" s="253"/>
      <c r="NB110" s="253"/>
      <c r="NC110" s="253"/>
      <c r="ND110" s="253"/>
      <c r="NE110" s="253"/>
      <c r="NF110" s="253"/>
      <c r="NG110" s="253"/>
      <c r="NH110" s="253"/>
      <c r="NI110" s="253"/>
      <c r="NJ110" s="253"/>
      <c r="NK110" s="253"/>
      <c r="NL110" s="253"/>
      <c r="NM110" s="253"/>
      <c r="NN110" s="253"/>
      <c r="NO110" s="253"/>
      <c r="NP110" s="253"/>
      <c r="NQ110" s="253"/>
      <c r="NR110" s="253"/>
      <c r="NS110" s="253"/>
      <c r="NT110" s="253"/>
      <c r="NU110" s="253"/>
      <c r="NV110" s="253"/>
      <c r="NW110" s="253"/>
      <c r="NX110" s="253"/>
      <c r="NY110" s="253"/>
      <c r="NZ110" s="253"/>
      <c r="OA110" s="253"/>
      <c r="OB110" s="253"/>
      <c r="OC110" s="253"/>
      <c r="OD110" s="253"/>
      <c r="OE110" s="253"/>
      <c r="OF110" s="253"/>
      <c r="OG110" s="253"/>
      <c r="OH110" s="253"/>
      <c r="OI110" s="253"/>
      <c r="OJ110" s="253"/>
      <c r="OK110" s="253"/>
      <c r="OL110" s="253"/>
      <c r="OM110" s="253"/>
      <c r="ON110" s="253"/>
      <c r="OO110" s="253"/>
      <c r="OP110" s="253"/>
      <c r="OQ110" s="253"/>
      <c r="OR110" s="253"/>
      <c r="OS110" s="253"/>
      <c r="OT110" s="253"/>
      <c r="OU110" s="253"/>
      <c r="OV110" s="253"/>
      <c r="OW110" s="253"/>
      <c r="OX110" s="253"/>
      <c r="OY110" s="253"/>
      <c r="OZ110" s="253"/>
      <c r="PA110" s="253"/>
      <c r="PB110" s="253"/>
      <c r="PC110" s="253"/>
      <c r="PD110" s="253"/>
      <c r="PE110" s="253"/>
      <c r="PF110" s="253"/>
      <c r="PG110" s="253"/>
      <c r="PH110" s="253"/>
      <c r="PI110" s="253"/>
      <c r="PJ110" s="253"/>
      <c r="PK110" s="253"/>
      <c r="PL110" s="253"/>
      <c r="PM110" s="253"/>
      <c r="PN110" s="253"/>
      <c r="PO110" s="253"/>
      <c r="PP110" s="253"/>
      <c r="PQ110" s="253"/>
      <c r="PR110" s="253"/>
      <c r="PS110" s="253"/>
      <c r="PT110" s="253"/>
      <c r="PU110" s="253"/>
      <c r="PV110" s="253"/>
      <c r="PW110" s="253"/>
      <c r="PX110" s="253"/>
      <c r="PY110" s="253"/>
      <c r="PZ110" s="253"/>
      <c r="QA110" s="253"/>
      <c r="QB110" s="253"/>
      <c r="QC110" s="253"/>
      <c r="QD110" s="253"/>
      <c r="QE110" s="253"/>
      <c r="QF110" s="253"/>
      <c r="QG110" s="253"/>
      <c r="QH110" s="253"/>
      <c r="QI110" s="253"/>
      <c r="QJ110" s="253"/>
      <c r="QK110" s="253"/>
      <c r="QL110" s="253"/>
      <c r="QM110" s="253"/>
      <c r="QN110" s="253"/>
      <c r="QO110" s="253"/>
      <c r="QP110" s="253"/>
      <c r="QQ110" s="253"/>
      <c r="QR110" s="253"/>
      <c r="QS110" s="253"/>
      <c r="QT110" s="253"/>
      <c r="QU110" s="253"/>
      <c r="QV110" s="253"/>
      <c r="QW110" s="253"/>
      <c r="QX110" s="253"/>
      <c r="QY110" s="253"/>
      <c r="QZ110" s="253"/>
      <c r="RA110" s="253"/>
      <c r="RB110" s="253"/>
      <c r="RC110" s="253"/>
      <c r="RD110" s="253"/>
      <c r="RE110" s="253"/>
      <c r="RF110" s="253"/>
      <c r="RG110" s="253"/>
      <c r="RH110" s="253"/>
      <c r="RI110" s="253"/>
      <c r="RJ110" s="253"/>
      <c r="RK110" s="253"/>
      <c r="RL110" s="253"/>
      <c r="RM110" s="253"/>
      <c r="RN110" s="253"/>
      <c r="RO110" s="253"/>
      <c r="RP110" s="253"/>
      <c r="RQ110" s="253"/>
      <c r="RR110" s="253"/>
      <c r="RS110" s="253"/>
      <c r="RT110" s="253"/>
      <c r="RU110" s="253"/>
      <c r="RV110" s="253"/>
      <c r="RW110" s="253"/>
      <c r="RX110" s="253"/>
      <c r="RY110" s="253"/>
      <c r="RZ110" s="253"/>
      <c r="SA110" s="253"/>
      <c r="SB110" s="253"/>
      <c r="SC110" s="253"/>
      <c r="SD110" s="253"/>
      <c r="SE110" s="253"/>
      <c r="SF110" s="253"/>
      <c r="SG110" s="253"/>
      <c r="SH110" s="253"/>
      <c r="SI110" s="253"/>
      <c r="SJ110" s="253"/>
      <c r="SK110" s="253"/>
      <c r="SL110" s="253"/>
      <c r="SM110" s="253"/>
      <c r="SN110" s="253"/>
      <c r="SO110" s="253"/>
      <c r="SP110" s="253"/>
      <c r="SQ110" s="253"/>
      <c r="SR110" s="253"/>
      <c r="SS110" s="253"/>
      <c r="ST110" s="253"/>
      <c r="SU110" s="253"/>
      <c r="SV110" s="253"/>
      <c r="SW110" s="253"/>
      <c r="SX110" s="253"/>
      <c r="SY110" s="253"/>
      <c r="SZ110" s="253"/>
      <c r="TA110" s="253"/>
      <c r="TB110" s="253"/>
      <c r="TC110" s="253"/>
      <c r="TD110" s="253"/>
      <c r="TE110" s="253"/>
      <c r="TF110" s="253"/>
      <c r="TG110" s="253"/>
      <c r="TH110" s="253"/>
      <c r="TI110" s="253"/>
      <c r="TJ110" s="253"/>
      <c r="TK110" s="253"/>
      <c r="TL110" s="253"/>
      <c r="TM110" s="253"/>
      <c r="TN110" s="253"/>
      <c r="TO110" s="253"/>
      <c r="TP110" s="253"/>
      <c r="TQ110" s="253"/>
      <c r="TR110" s="253"/>
      <c r="TS110" s="253"/>
      <c r="TT110" s="253"/>
      <c r="TU110" s="253"/>
      <c r="TV110" s="253"/>
      <c r="TW110" s="253"/>
      <c r="TX110" s="253"/>
      <c r="TY110" s="253"/>
      <c r="TZ110" s="253"/>
      <c r="UA110" s="253"/>
      <c r="UB110" s="253"/>
      <c r="UC110" s="253"/>
      <c r="UD110" s="253"/>
      <c r="UE110" s="253"/>
      <c r="UF110" s="253"/>
      <c r="UG110" s="253"/>
      <c r="UH110" s="253"/>
      <c r="UI110" s="253"/>
      <c r="UJ110" s="253"/>
      <c r="UK110" s="253"/>
      <c r="UL110" s="253"/>
      <c r="UM110" s="253"/>
      <c r="UN110" s="253"/>
      <c r="UO110" s="253"/>
      <c r="UP110" s="253"/>
      <c r="UQ110" s="253"/>
      <c r="UR110" s="253"/>
      <c r="US110" s="253"/>
      <c r="UT110" s="253"/>
      <c r="UU110" s="253"/>
      <c r="UV110" s="253"/>
      <c r="UW110" s="253"/>
      <c r="UX110" s="253"/>
      <c r="UY110" s="253"/>
      <c r="UZ110" s="253"/>
      <c r="VA110" s="253"/>
      <c r="VB110" s="253"/>
      <c r="VC110" s="253"/>
      <c r="VD110" s="253"/>
      <c r="VE110" s="253"/>
      <c r="VF110" s="253"/>
      <c r="VG110" s="253"/>
      <c r="VH110" s="253"/>
      <c r="VI110" s="253"/>
      <c r="VJ110" s="253"/>
      <c r="VK110" s="253"/>
      <c r="VL110" s="253"/>
      <c r="VM110" s="253"/>
      <c r="VN110" s="253"/>
      <c r="VO110" s="253"/>
      <c r="VP110" s="253"/>
      <c r="VQ110" s="253"/>
      <c r="VR110" s="253"/>
      <c r="VS110" s="253"/>
      <c r="VT110" s="253"/>
      <c r="VU110" s="253"/>
      <c r="VV110" s="253"/>
      <c r="VW110" s="253"/>
      <c r="VX110" s="253"/>
      <c r="VY110" s="253"/>
      <c r="VZ110" s="253"/>
      <c r="WA110" s="253"/>
      <c r="WB110" s="253"/>
      <c r="WC110" s="253"/>
      <c r="WD110" s="253"/>
      <c r="WE110" s="253"/>
      <c r="WF110" s="253"/>
      <c r="WG110" s="253"/>
      <c r="WH110" s="253"/>
      <c r="WI110" s="253"/>
      <c r="WJ110" s="253"/>
      <c r="WK110" s="253"/>
      <c r="WL110" s="253"/>
      <c r="WM110" s="253"/>
      <c r="WN110" s="253"/>
      <c r="WO110" s="253"/>
      <c r="WP110" s="253"/>
      <c r="WQ110" s="253"/>
      <c r="WR110" s="253"/>
      <c r="WS110" s="253"/>
      <c r="WT110" s="253"/>
      <c r="WU110" s="253"/>
      <c r="WV110" s="253"/>
      <c r="WW110" s="253"/>
      <c r="WX110" s="253"/>
      <c r="WY110" s="253"/>
      <c r="WZ110" s="253"/>
      <c r="XA110" s="253"/>
      <c r="XB110" s="253"/>
      <c r="XC110" s="253"/>
      <c r="XD110" s="253"/>
      <c r="XE110" s="253"/>
      <c r="XF110" s="253"/>
      <c r="XG110" s="253"/>
      <c r="XH110" s="253"/>
      <c r="XI110" s="253"/>
      <c r="XJ110" s="253"/>
      <c r="XK110" s="253"/>
      <c r="XL110" s="253"/>
      <c r="XM110" s="253"/>
      <c r="XN110" s="253"/>
      <c r="XO110" s="253"/>
      <c r="XP110" s="253"/>
      <c r="XQ110" s="253"/>
      <c r="XR110" s="253"/>
      <c r="XS110" s="253"/>
      <c r="XT110" s="253"/>
      <c r="XU110" s="253"/>
      <c r="XV110" s="253"/>
      <c r="XW110" s="253"/>
      <c r="XX110" s="253"/>
      <c r="XY110" s="253"/>
      <c r="XZ110" s="253"/>
      <c r="YA110" s="253"/>
      <c r="YB110" s="253"/>
      <c r="YC110" s="253"/>
      <c r="YD110" s="253"/>
      <c r="YE110" s="253"/>
      <c r="YF110" s="253"/>
      <c r="YG110" s="253"/>
      <c r="YH110" s="253"/>
      <c r="YI110" s="253"/>
      <c r="YJ110" s="253"/>
      <c r="YK110" s="253"/>
      <c r="YL110" s="253"/>
      <c r="YM110" s="253"/>
      <c r="YN110" s="253"/>
      <c r="YO110" s="253"/>
      <c r="YP110" s="253"/>
      <c r="YQ110" s="253"/>
      <c r="YR110" s="253"/>
      <c r="YS110" s="253"/>
      <c r="YT110" s="253"/>
      <c r="YU110" s="253"/>
      <c r="YV110" s="253"/>
      <c r="YW110" s="253"/>
      <c r="YX110" s="253"/>
      <c r="YY110" s="253"/>
      <c r="YZ110" s="253"/>
      <c r="ZA110" s="253"/>
      <c r="ZB110" s="253"/>
      <c r="ZC110" s="253"/>
      <c r="ZD110" s="253"/>
      <c r="ZE110" s="253"/>
      <c r="ZF110" s="253"/>
      <c r="ZG110" s="253"/>
      <c r="ZH110" s="253"/>
      <c r="ZI110" s="253"/>
      <c r="ZJ110" s="253"/>
      <c r="ZK110" s="253"/>
      <c r="ZL110" s="253"/>
      <c r="ZM110" s="253"/>
      <c r="ZN110" s="253"/>
      <c r="ZO110" s="253"/>
      <c r="ZP110" s="253"/>
      <c r="ZQ110" s="253"/>
      <c r="ZR110" s="253"/>
      <c r="ZS110" s="253"/>
      <c r="ZT110" s="253"/>
      <c r="ZU110" s="253"/>
      <c r="ZV110" s="253"/>
      <c r="ZW110" s="253"/>
      <c r="ZX110" s="253"/>
      <c r="ZY110" s="253"/>
      <c r="ZZ110" s="253"/>
      <c r="AAA110" s="253"/>
      <c r="AAB110" s="253"/>
      <c r="AAC110" s="253"/>
      <c r="AAD110" s="253"/>
      <c r="AAE110" s="253"/>
      <c r="AAF110" s="253"/>
      <c r="AAG110" s="253"/>
      <c r="AAH110" s="253"/>
      <c r="AAI110" s="253"/>
      <c r="AAJ110" s="253"/>
      <c r="AAK110" s="253"/>
      <c r="AAL110" s="253"/>
      <c r="AAM110" s="253"/>
      <c r="AAN110" s="253"/>
      <c r="AAO110" s="253"/>
      <c r="AAP110" s="253"/>
      <c r="AAQ110" s="253"/>
      <c r="AAR110" s="253"/>
      <c r="AAS110" s="253"/>
      <c r="AAT110" s="253"/>
      <c r="AAU110" s="253"/>
      <c r="AAV110" s="253"/>
      <c r="AAW110" s="253"/>
      <c r="AAX110" s="253"/>
      <c r="AAY110" s="253"/>
      <c r="AAZ110" s="253"/>
      <c r="ABA110" s="253"/>
      <c r="ABB110" s="253"/>
      <c r="ABC110" s="253"/>
      <c r="ABD110" s="253"/>
      <c r="ABE110" s="253"/>
      <c r="ABF110" s="253"/>
      <c r="ABG110" s="253"/>
      <c r="ABH110" s="253"/>
      <c r="ABI110" s="253"/>
      <c r="ABJ110" s="253"/>
      <c r="ABK110" s="253"/>
      <c r="ABL110" s="253"/>
      <c r="ABM110" s="253"/>
      <c r="ABN110" s="253"/>
      <c r="ABO110" s="253"/>
      <c r="ABP110" s="253"/>
      <c r="ABQ110" s="253"/>
      <c r="ABR110" s="253"/>
      <c r="ABS110" s="253"/>
      <c r="ABT110" s="253"/>
      <c r="ABU110" s="253"/>
      <c r="ABV110" s="253"/>
      <c r="ABW110" s="253"/>
      <c r="ABX110" s="253"/>
      <c r="ABY110" s="253"/>
      <c r="ABZ110" s="253"/>
      <c r="ACA110" s="253"/>
      <c r="ACB110" s="253"/>
      <c r="ACC110" s="253"/>
      <c r="ACD110" s="253"/>
      <c r="ACE110" s="253"/>
      <c r="ACF110" s="253"/>
      <c r="ACG110" s="253"/>
      <c r="ACH110" s="253"/>
      <c r="ACI110" s="253"/>
      <c r="ACJ110" s="253"/>
      <c r="ACK110" s="253"/>
      <c r="ACL110" s="253"/>
      <c r="ACM110" s="253"/>
      <c r="ACN110" s="253"/>
      <c r="ACO110" s="253"/>
      <c r="ACP110" s="253"/>
      <c r="ACQ110" s="253"/>
      <c r="ACR110" s="253"/>
      <c r="ACS110" s="253"/>
      <c r="ACT110" s="253"/>
      <c r="ACU110" s="253"/>
      <c r="ACV110" s="253"/>
      <c r="ACW110" s="253"/>
      <c r="ACX110" s="253"/>
      <c r="ACY110" s="253"/>
      <c r="ACZ110" s="253"/>
      <c r="ADA110" s="253"/>
      <c r="ADB110" s="253"/>
      <c r="ADC110" s="253"/>
      <c r="ADD110" s="253"/>
      <c r="ADE110" s="253"/>
      <c r="ADF110" s="253"/>
      <c r="ADG110" s="253"/>
      <c r="ADH110" s="253"/>
      <c r="ADI110" s="253"/>
      <c r="ADJ110" s="253"/>
      <c r="ADK110" s="253"/>
      <c r="ADL110" s="253"/>
      <c r="ADM110" s="253"/>
      <c r="ADN110" s="253"/>
      <c r="ADO110" s="253"/>
      <c r="ADP110" s="253"/>
      <c r="ADQ110" s="253"/>
      <c r="ADR110" s="253"/>
      <c r="ADS110" s="253"/>
      <c r="ADT110" s="253"/>
      <c r="ADU110" s="253"/>
      <c r="ADV110" s="253"/>
      <c r="ADW110" s="253"/>
      <c r="ADX110" s="253"/>
      <c r="ADY110" s="253"/>
      <c r="ADZ110" s="253"/>
      <c r="AEA110" s="253"/>
      <c r="AEB110" s="253"/>
      <c r="AEC110" s="253"/>
      <c r="AED110" s="253"/>
      <c r="AEE110" s="253"/>
      <c r="AEF110" s="253"/>
      <c r="AEG110" s="253"/>
      <c r="AEH110" s="253"/>
      <c r="AEI110" s="253"/>
      <c r="AEJ110" s="253"/>
      <c r="AEK110" s="253"/>
      <c r="AEL110" s="253"/>
      <c r="AEM110" s="253"/>
      <c r="AEN110" s="253"/>
      <c r="AEO110" s="253"/>
      <c r="AEP110" s="253"/>
      <c r="AEQ110" s="253"/>
      <c r="AER110" s="253"/>
      <c r="AES110" s="253"/>
      <c r="AET110" s="253"/>
      <c r="AEU110" s="253"/>
      <c r="AEV110" s="253"/>
      <c r="AEW110" s="253"/>
      <c r="AEX110" s="253"/>
      <c r="AEY110" s="253"/>
      <c r="AEZ110" s="253"/>
      <c r="AFA110" s="253"/>
      <c r="AFB110" s="253"/>
      <c r="AFC110" s="253"/>
      <c r="AFD110" s="253"/>
      <c r="AFE110" s="253"/>
      <c r="AFF110" s="253"/>
      <c r="AFG110" s="253"/>
      <c r="AFH110" s="253"/>
      <c r="AFI110" s="253"/>
      <c r="AFJ110" s="253"/>
      <c r="AFK110" s="253"/>
      <c r="AFL110" s="253"/>
      <c r="AFM110" s="253"/>
      <c r="AFN110" s="253"/>
      <c r="AFO110" s="253"/>
      <c r="AFP110" s="253"/>
      <c r="AFQ110" s="253"/>
      <c r="AFR110" s="253"/>
      <c r="AFS110" s="253"/>
      <c r="AFT110" s="253"/>
      <c r="AFU110" s="253"/>
      <c r="AFV110" s="253"/>
      <c r="AFW110" s="253"/>
      <c r="AFX110" s="253"/>
      <c r="AFY110" s="253"/>
      <c r="AFZ110" s="253"/>
      <c r="AGA110" s="253"/>
      <c r="AGB110" s="253"/>
      <c r="AGC110" s="253"/>
      <c r="AGD110" s="253"/>
      <c r="AGE110" s="253"/>
      <c r="AGF110" s="253"/>
      <c r="AGG110" s="253"/>
      <c r="AGH110" s="253"/>
      <c r="AGI110" s="253"/>
      <c r="AGJ110" s="253"/>
      <c r="AGK110" s="253"/>
      <c r="AGL110" s="253"/>
      <c r="AGM110" s="253"/>
      <c r="AGN110" s="253"/>
      <c r="AGO110" s="253"/>
      <c r="AGP110" s="253"/>
      <c r="AGQ110" s="253"/>
      <c r="AGR110" s="253"/>
      <c r="AGS110" s="253"/>
      <c r="AGT110" s="253"/>
      <c r="AGU110" s="253"/>
      <c r="AGV110" s="253"/>
      <c r="AGW110" s="253"/>
      <c r="AGX110" s="253"/>
      <c r="AGY110" s="253"/>
      <c r="AGZ110" s="253"/>
      <c r="AHA110" s="253"/>
      <c r="AHB110" s="253"/>
      <c r="AHC110" s="253"/>
      <c r="AHD110" s="253"/>
      <c r="AHE110" s="253"/>
      <c r="AHF110" s="253"/>
      <c r="AHG110" s="253"/>
      <c r="AHH110" s="253"/>
      <c r="AHI110" s="253"/>
      <c r="AHJ110" s="253"/>
      <c r="AHK110" s="253"/>
      <c r="AHL110" s="253"/>
      <c r="AHM110" s="253"/>
      <c r="AHN110" s="253"/>
      <c r="AHO110" s="253"/>
      <c r="AHP110" s="253"/>
      <c r="AHQ110" s="253"/>
      <c r="AHR110" s="253"/>
      <c r="AHS110" s="253"/>
      <c r="AHT110" s="253"/>
      <c r="AHU110" s="253"/>
      <c r="AHV110" s="253"/>
      <c r="AHW110" s="253"/>
      <c r="AHX110" s="253"/>
      <c r="AHY110" s="253"/>
      <c r="AHZ110" s="253"/>
      <c r="AIA110" s="253"/>
      <c r="AIB110" s="253"/>
      <c r="AIC110" s="253"/>
      <c r="AID110" s="253"/>
      <c r="AIE110" s="253"/>
      <c r="AIF110" s="253"/>
      <c r="AIG110" s="253"/>
      <c r="AIH110" s="253"/>
      <c r="AII110" s="253"/>
      <c r="AIJ110" s="253"/>
      <c r="AIK110" s="253"/>
      <c r="AIL110" s="253"/>
      <c r="AIM110" s="253"/>
      <c r="AIN110" s="253"/>
      <c r="AIO110" s="253"/>
      <c r="AIP110" s="253"/>
      <c r="AIQ110" s="253"/>
      <c r="AIR110" s="253"/>
      <c r="AIS110" s="253"/>
      <c r="AIT110" s="253"/>
      <c r="AIU110" s="253"/>
      <c r="AIV110" s="253"/>
      <c r="AIW110" s="253"/>
      <c r="AIX110" s="253"/>
      <c r="AIY110" s="253"/>
      <c r="AIZ110" s="253"/>
      <c r="AJA110" s="253"/>
      <c r="AJB110" s="253"/>
      <c r="AJC110" s="253"/>
      <c r="AJD110" s="253"/>
      <c r="AJE110" s="253"/>
      <c r="AJF110" s="253"/>
      <c r="AJG110" s="253"/>
      <c r="AJH110" s="253"/>
      <c r="AJI110" s="253"/>
      <c r="AJJ110" s="253"/>
      <c r="AJK110" s="253"/>
      <c r="AJL110" s="253"/>
      <c r="AJM110" s="253"/>
      <c r="AJN110" s="253"/>
      <c r="AJO110" s="253"/>
      <c r="AJP110" s="253"/>
      <c r="AJQ110" s="253"/>
      <c r="AJR110" s="253"/>
      <c r="AJS110" s="253"/>
      <c r="AJT110" s="253"/>
      <c r="AJU110" s="253"/>
      <c r="AJV110" s="253"/>
      <c r="AJW110" s="253"/>
      <c r="AJX110" s="253"/>
      <c r="AJY110" s="253"/>
      <c r="AJZ110" s="253"/>
      <c r="AKA110" s="253"/>
      <c r="AKB110" s="253"/>
      <c r="AKC110" s="253"/>
      <c r="AKD110" s="253"/>
      <c r="AKE110" s="253"/>
      <c r="AKF110" s="253"/>
      <c r="AKG110" s="253"/>
      <c r="AKH110" s="253"/>
      <c r="AKI110" s="253"/>
      <c r="AKJ110" s="253"/>
      <c r="AKK110" s="253"/>
      <c r="AKL110" s="253"/>
      <c r="AKM110" s="253"/>
      <c r="AKN110" s="253"/>
      <c r="AKO110" s="253"/>
      <c r="AKP110" s="253"/>
      <c r="AKQ110" s="253"/>
      <c r="AKR110" s="253"/>
      <c r="AKS110" s="253"/>
      <c r="AKT110" s="253"/>
      <c r="AKU110" s="253"/>
      <c r="AKV110" s="253"/>
      <c r="AKW110" s="253"/>
      <c r="AKX110" s="253"/>
      <c r="AKY110" s="253"/>
      <c r="AKZ110" s="253"/>
      <c r="ALA110" s="253"/>
      <c r="ALB110" s="253"/>
      <c r="ALC110" s="253"/>
      <c r="ALD110" s="253"/>
      <c r="ALE110" s="253"/>
      <c r="ALF110" s="253"/>
      <c r="ALG110" s="253"/>
      <c r="ALH110" s="253"/>
      <c r="ALI110" s="253"/>
      <c r="ALJ110" s="253"/>
      <c r="ALK110" s="253"/>
      <c r="ALL110" s="253"/>
      <c r="ALM110" s="253"/>
      <c r="ALN110" s="253"/>
      <c r="ALO110" s="253"/>
      <c r="ALP110" s="253"/>
      <c r="ALQ110" s="253"/>
      <c r="ALR110" s="253"/>
      <c r="ALS110" s="253"/>
      <c r="ALT110" s="253"/>
      <c r="ALU110" s="253"/>
      <c r="ALV110" s="253"/>
      <c r="ALW110" s="253"/>
      <c r="ALX110" s="253"/>
      <c r="ALY110" s="253"/>
      <c r="ALZ110" s="253"/>
      <c r="AMA110" s="253"/>
      <c r="AMB110" s="253"/>
      <c r="AMC110" s="253"/>
      <c r="AMD110" s="253"/>
      <c r="AME110" s="253"/>
      <c r="AMF110" s="253"/>
      <c r="AMG110" s="253"/>
      <c r="AMH110" s="253"/>
      <c r="AMI110" s="253"/>
      <c r="AMJ110" s="253"/>
    </row>
    <row r="111" spans="1:1024" s="252" customFormat="1" ht="11.25">
      <c r="A111" s="264" t="s">
        <v>220</v>
      </c>
      <c r="B111" s="273" t="e">
        <f>B108+B109-B110</f>
        <v>#DIV/0!</v>
      </c>
      <c r="C111" s="273" t="e">
        <f>C108+C109-C110</f>
        <v>#DIV/0!</v>
      </c>
      <c r="D111" s="273" t="e">
        <f>D108+D109-D110</f>
        <v>#DIV/0!</v>
      </c>
      <c r="F111" s="253"/>
      <c r="G111" s="253"/>
      <c r="H111" s="253"/>
      <c r="I111" s="253"/>
      <c r="J111" s="253"/>
      <c r="K111" s="253"/>
      <c r="L111" s="253"/>
      <c r="M111" s="253"/>
      <c r="N111" s="253"/>
      <c r="O111" s="253"/>
      <c r="P111" s="253"/>
      <c r="Q111" s="253"/>
      <c r="R111" s="253"/>
      <c r="S111" s="253"/>
      <c r="T111" s="253"/>
      <c r="U111" s="253"/>
      <c r="V111" s="253"/>
      <c r="W111" s="253"/>
      <c r="X111" s="253"/>
      <c r="Y111" s="253"/>
      <c r="Z111" s="253"/>
      <c r="AA111" s="253"/>
      <c r="AB111" s="253"/>
      <c r="AC111" s="253"/>
      <c r="AD111" s="253"/>
      <c r="AE111" s="253"/>
      <c r="AF111" s="253"/>
      <c r="AG111" s="253"/>
      <c r="AH111" s="253"/>
      <c r="AI111" s="253"/>
      <c r="AJ111" s="253"/>
      <c r="AK111" s="253"/>
      <c r="AL111" s="253"/>
      <c r="AM111" s="253"/>
      <c r="AN111" s="253"/>
      <c r="AO111" s="253"/>
      <c r="AP111" s="253"/>
      <c r="AQ111" s="253"/>
      <c r="AR111" s="253"/>
      <c r="AS111" s="253"/>
      <c r="AT111" s="253"/>
      <c r="AU111" s="253"/>
      <c r="AV111" s="253"/>
      <c r="AW111" s="253"/>
      <c r="AX111" s="253"/>
      <c r="AY111" s="253"/>
      <c r="AZ111" s="253"/>
      <c r="BA111" s="253"/>
      <c r="BB111" s="253"/>
      <c r="BC111" s="253"/>
      <c r="BD111" s="253"/>
      <c r="BE111" s="253"/>
      <c r="BF111" s="253"/>
      <c r="BG111" s="253"/>
      <c r="BH111" s="253"/>
      <c r="BI111" s="253"/>
      <c r="BJ111" s="253"/>
      <c r="BK111" s="253"/>
      <c r="BL111" s="253"/>
      <c r="BM111" s="253"/>
      <c r="BN111" s="253"/>
      <c r="BO111" s="253"/>
      <c r="BP111" s="253"/>
      <c r="BQ111" s="253"/>
      <c r="BR111" s="253"/>
      <c r="BS111" s="253"/>
      <c r="BT111" s="253"/>
      <c r="BU111" s="253"/>
      <c r="BV111" s="253"/>
      <c r="BW111" s="253"/>
      <c r="BX111" s="253"/>
      <c r="BY111" s="253"/>
      <c r="BZ111" s="253"/>
      <c r="CA111" s="253"/>
      <c r="CB111" s="253"/>
      <c r="CC111" s="253"/>
      <c r="CD111" s="253"/>
      <c r="CE111" s="253"/>
      <c r="CF111" s="253"/>
      <c r="CG111" s="253"/>
      <c r="CH111" s="253"/>
      <c r="CI111" s="253"/>
      <c r="CJ111" s="253"/>
      <c r="CK111" s="253"/>
      <c r="CL111" s="253"/>
      <c r="CM111" s="253"/>
      <c r="CN111" s="253"/>
      <c r="CO111" s="253"/>
      <c r="CP111" s="253"/>
      <c r="CQ111" s="253"/>
      <c r="CR111" s="253"/>
      <c r="CS111" s="253"/>
      <c r="CT111" s="253"/>
      <c r="CU111" s="253"/>
      <c r="CV111" s="253"/>
      <c r="CW111" s="253"/>
      <c r="CX111" s="253"/>
      <c r="CY111" s="253"/>
      <c r="CZ111" s="253"/>
      <c r="DA111" s="253"/>
      <c r="DB111" s="253"/>
      <c r="DC111" s="253"/>
      <c r="DD111" s="253"/>
      <c r="DE111" s="253"/>
      <c r="DF111" s="253"/>
      <c r="DG111" s="253"/>
      <c r="DH111" s="253"/>
      <c r="DI111" s="253"/>
      <c r="DJ111" s="253"/>
      <c r="DK111" s="253"/>
      <c r="DL111" s="253"/>
      <c r="DM111" s="253"/>
      <c r="DN111" s="253"/>
      <c r="DO111" s="253"/>
      <c r="DP111" s="253"/>
      <c r="DQ111" s="253"/>
      <c r="DR111" s="253"/>
      <c r="DS111" s="253"/>
      <c r="DT111" s="253"/>
      <c r="DU111" s="253"/>
      <c r="DV111" s="253"/>
      <c r="DW111" s="253"/>
      <c r="DX111" s="253"/>
      <c r="DY111" s="253"/>
      <c r="DZ111" s="253"/>
      <c r="EA111" s="253"/>
      <c r="EB111" s="253"/>
      <c r="EC111" s="253"/>
      <c r="ED111" s="253"/>
      <c r="EE111" s="253"/>
      <c r="EF111" s="253"/>
      <c r="EG111" s="253"/>
      <c r="EH111" s="253"/>
      <c r="EI111" s="253"/>
      <c r="EJ111" s="253"/>
      <c r="EK111" s="253"/>
      <c r="EL111" s="253"/>
      <c r="EM111" s="253"/>
      <c r="EN111" s="253"/>
      <c r="EO111" s="253"/>
      <c r="EP111" s="253"/>
      <c r="EQ111" s="253"/>
      <c r="ER111" s="253"/>
      <c r="ES111" s="253"/>
      <c r="ET111" s="253"/>
      <c r="EU111" s="253"/>
      <c r="EV111" s="253"/>
      <c r="EW111" s="253"/>
      <c r="EX111" s="253"/>
      <c r="EY111" s="253"/>
      <c r="EZ111" s="253"/>
      <c r="FA111" s="253"/>
      <c r="FB111" s="253"/>
      <c r="FC111" s="253"/>
      <c r="FD111" s="253"/>
      <c r="FE111" s="253"/>
      <c r="FF111" s="253"/>
      <c r="FG111" s="253"/>
      <c r="FH111" s="253"/>
      <c r="FI111" s="253"/>
      <c r="FJ111" s="253"/>
      <c r="FK111" s="253"/>
      <c r="FL111" s="253"/>
      <c r="FM111" s="253"/>
      <c r="FN111" s="253"/>
      <c r="FO111" s="253"/>
      <c r="FP111" s="253"/>
      <c r="FQ111" s="253"/>
      <c r="FR111" s="253"/>
      <c r="FS111" s="253"/>
      <c r="FT111" s="253"/>
      <c r="FU111" s="253"/>
      <c r="FV111" s="253"/>
      <c r="FW111" s="253"/>
      <c r="FX111" s="253"/>
      <c r="FY111" s="253"/>
      <c r="FZ111" s="253"/>
      <c r="GA111" s="253"/>
      <c r="GB111" s="253"/>
      <c r="GC111" s="253"/>
      <c r="GD111" s="253"/>
      <c r="GE111" s="253"/>
      <c r="GF111" s="253"/>
      <c r="GG111" s="253"/>
      <c r="GH111" s="253"/>
      <c r="GI111" s="253"/>
      <c r="GJ111" s="253"/>
      <c r="GK111" s="253"/>
      <c r="GL111" s="253"/>
      <c r="GM111" s="253"/>
      <c r="GN111" s="253"/>
      <c r="GO111" s="253"/>
      <c r="GP111" s="253"/>
      <c r="GQ111" s="253"/>
      <c r="GR111" s="253"/>
      <c r="GS111" s="253"/>
      <c r="GT111" s="253"/>
      <c r="GU111" s="253"/>
      <c r="GV111" s="253"/>
      <c r="GW111" s="253"/>
      <c r="GX111" s="253"/>
      <c r="GY111" s="253"/>
      <c r="GZ111" s="253"/>
      <c r="HA111" s="253"/>
      <c r="HB111" s="253"/>
      <c r="HC111" s="253"/>
      <c r="HD111" s="253"/>
      <c r="HE111" s="253"/>
      <c r="HF111" s="253"/>
      <c r="HG111" s="253"/>
      <c r="HH111" s="253"/>
      <c r="HI111" s="253"/>
      <c r="HJ111" s="253"/>
      <c r="HK111" s="253"/>
      <c r="HL111" s="253"/>
      <c r="HM111" s="253"/>
      <c r="HN111" s="253"/>
      <c r="HO111" s="253"/>
      <c r="HP111" s="253"/>
      <c r="HQ111" s="253"/>
      <c r="HR111" s="253"/>
      <c r="HS111" s="253"/>
      <c r="HT111" s="253"/>
      <c r="HU111" s="253"/>
      <c r="HV111" s="253"/>
      <c r="HW111" s="253"/>
      <c r="HX111" s="253"/>
      <c r="HY111" s="253"/>
      <c r="HZ111" s="253"/>
      <c r="IA111" s="253"/>
      <c r="IB111" s="253"/>
      <c r="IC111" s="253"/>
      <c r="ID111" s="253"/>
      <c r="IE111" s="253"/>
      <c r="IF111" s="253"/>
      <c r="IG111" s="253"/>
      <c r="IH111" s="253"/>
      <c r="II111" s="253"/>
      <c r="IJ111" s="253"/>
      <c r="IK111" s="253"/>
      <c r="IL111" s="253"/>
      <c r="IM111" s="253"/>
      <c r="IN111" s="253"/>
      <c r="IO111" s="253"/>
      <c r="IP111" s="253"/>
      <c r="IQ111" s="253"/>
      <c r="IR111" s="253"/>
      <c r="IS111" s="253"/>
      <c r="IT111" s="253"/>
      <c r="IU111" s="253"/>
      <c r="IV111" s="253"/>
      <c r="IW111" s="253"/>
      <c r="IX111" s="253"/>
      <c r="IY111" s="253"/>
      <c r="IZ111" s="253"/>
      <c r="JA111" s="253"/>
      <c r="JB111" s="253"/>
      <c r="JC111" s="253"/>
      <c r="JD111" s="253"/>
      <c r="JE111" s="253"/>
      <c r="JF111" s="253"/>
      <c r="JG111" s="253"/>
      <c r="JH111" s="253"/>
      <c r="JI111" s="253"/>
      <c r="JJ111" s="253"/>
      <c r="JK111" s="253"/>
      <c r="JL111" s="253"/>
      <c r="JM111" s="253"/>
      <c r="JN111" s="253"/>
      <c r="JO111" s="253"/>
      <c r="JP111" s="253"/>
      <c r="JQ111" s="253"/>
      <c r="JR111" s="253"/>
      <c r="JS111" s="253"/>
      <c r="JT111" s="253"/>
      <c r="JU111" s="253"/>
      <c r="JV111" s="253"/>
      <c r="JW111" s="253"/>
      <c r="JX111" s="253"/>
      <c r="JY111" s="253"/>
      <c r="JZ111" s="253"/>
      <c r="KA111" s="253"/>
      <c r="KB111" s="253"/>
      <c r="KC111" s="253"/>
      <c r="KD111" s="253"/>
      <c r="KE111" s="253"/>
      <c r="KF111" s="253"/>
      <c r="KG111" s="253"/>
      <c r="KH111" s="253"/>
      <c r="KI111" s="253"/>
      <c r="KJ111" s="253"/>
      <c r="KK111" s="253"/>
      <c r="KL111" s="253"/>
      <c r="KM111" s="253"/>
      <c r="KN111" s="253"/>
      <c r="KO111" s="253"/>
      <c r="KP111" s="253"/>
      <c r="KQ111" s="253"/>
      <c r="KR111" s="253"/>
      <c r="KS111" s="253"/>
      <c r="KT111" s="253"/>
      <c r="KU111" s="253"/>
      <c r="KV111" s="253"/>
      <c r="KW111" s="253"/>
      <c r="KX111" s="253"/>
      <c r="KY111" s="253"/>
      <c r="KZ111" s="253"/>
      <c r="LA111" s="253"/>
      <c r="LB111" s="253"/>
      <c r="LC111" s="253"/>
      <c r="LD111" s="253"/>
      <c r="LE111" s="253"/>
      <c r="LF111" s="253"/>
      <c r="LG111" s="253"/>
      <c r="LH111" s="253"/>
      <c r="LI111" s="253"/>
      <c r="LJ111" s="253"/>
      <c r="LK111" s="253"/>
      <c r="LL111" s="253"/>
      <c r="LM111" s="253"/>
      <c r="LN111" s="253"/>
      <c r="LO111" s="253"/>
      <c r="LP111" s="253"/>
      <c r="LQ111" s="253"/>
      <c r="LR111" s="253"/>
      <c r="LS111" s="253"/>
      <c r="LT111" s="253"/>
      <c r="LU111" s="253"/>
      <c r="LV111" s="253"/>
      <c r="LW111" s="253"/>
      <c r="LX111" s="253"/>
      <c r="LY111" s="253"/>
      <c r="LZ111" s="253"/>
      <c r="MA111" s="253"/>
      <c r="MB111" s="253"/>
      <c r="MC111" s="253"/>
      <c r="MD111" s="253"/>
      <c r="ME111" s="253"/>
      <c r="MF111" s="253"/>
      <c r="MG111" s="253"/>
      <c r="MH111" s="253"/>
      <c r="MI111" s="253"/>
      <c r="MJ111" s="253"/>
      <c r="MK111" s="253"/>
      <c r="ML111" s="253"/>
      <c r="MM111" s="253"/>
      <c r="MN111" s="253"/>
      <c r="MO111" s="253"/>
      <c r="MP111" s="253"/>
      <c r="MQ111" s="253"/>
      <c r="MR111" s="253"/>
      <c r="MS111" s="253"/>
      <c r="MT111" s="253"/>
      <c r="MU111" s="253"/>
      <c r="MV111" s="253"/>
      <c r="MW111" s="253"/>
      <c r="MX111" s="253"/>
      <c r="MY111" s="253"/>
      <c r="MZ111" s="253"/>
      <c r="NA111" s="253"/>
      <c r="NB111" s="253"/>
      <c r="NC111" s="253"/>
      <c r="ND111" s="253"/>
      <c r="NE111" s="253"/>
      <c r="NF111" s="253"/>
      <c r="NG111" s="253"/>
      <c r="NH111" s="253"/>
      <c r="NI111" s="253"/>
      <c r="NJ111" s="253"/>
      <c r="NK111" s="253"/>
      <c r="NL111" s="253"/>
      <c r="NM111" s="253"/>
      <c r="NN111" s="253"/>
      <c r="NO111" s="253"/>
      <c r="NP111" s="253"/>
      <c r="NQ111" s="253"/>
      <c r="NR111" s="253"/>
      <c r="NS111" s="253"/>
      <c r="NT111" s="253"/>
      <c r="NU111" s="253"/>
      <c r="NV111" s="253"/>
      <c r="NW111" s="253"/>
      <c r="NX111" s="253"/>
      <c r="NY111" s="253"/>
      <c r="NZ111" s="253"/>
      <c r="OA111" s="253"/>
      <c r="OB111" s="253"/>
      <c r="OC111" s="253"/>
      <c r="OD111" s="253"/>
      <c r="OE111" s="253"/>
      <c r="OF111" s="253"/>
      <c r="OG111" s="253"/>
      <c r="OH111" s="253"/>
      <c r="OI111" s="253"/>
      <c r="OJ111" s="253"/>
      <c r="OK111" s="253"/>
      <c r="OL111" s="253"/>
      <c r="OM111" s="253"/>
      <c r="ON111" s="253"/>
      <c r="OO111" s="253"/>
      <c r="OP111" s="253"/>
      <c r="OQ111" s="253"/>
      <c r="OR111" s="253"/>
      <c r="OS111" s="253"/>
      <c r="OT111" s="253"/>
      <c r="OU111" s="253"/>
      <c r="OV111" s="253"/>
      <c r="OW111" s="253"/>
      <c r="OX111" s="253"/>
      <c r="OY111" s="253"/>
      <c r="OZ111" s="253"/>
      <c r="PA111" s="253"/>
      <c r="PB111" s="253"/>
      <c r="PC111" s="253"/>
      <c r="PD111" s="253"/>
      <c r="PE111" s="253"/>
      <c r="PF111" s="253"/>
      <c r="PG111" s="253"/>
      <c r="PH111" s="253"/>
      <c r="PI111" s="253"/>
      <c r="PJ111" s="253"/>
      <c r="PK111" s="253"/>
      <c r="PL111" s="253"/>
      <c r="PM111" s="253"/>
      <c r="PN111" s="253"/>
      <c r="PO111" s="253"/>
      <c r="PP111" s="253"/>
      <c r="PQ111" s="253"/>
      <c r="PR111" s="253"/>
      <c r="PS111" s="253"/>
      <c r="PT111" s="253"/>
      <c r="PU111" s="253"/>
      <c r="PV111" s="253"/>
      <c r="PW111" s="253"/>
      <c r="PX111" s="253"/>
      <c r="PY111" s="253"/>
      <c r="PZ111" s="253"/>
      <c r="QA111" s="253"/>
      <c r="QB111" s="253"/>
      <c r="QC111" s="253"/>
      <c r="QD111" s="253"/>
      <c r="QE111" s="253"/>
      <c r="QF111" s="253"/>
      <c r="QG111" s="253"/>
      <c r="QH111" s="253"/>
      <c r="QI111" s="253"/>
      <c r="QJ111" s="253"/>
      <c r="QK111" s="253"/>
      <c r="QL111" s="253"/>
      <c r="QM111" s="253"/>
      <c r="QN111" s="253"/>
      <c r="QO111" s="253"/>
      <c r="QP111" s="253"/>
      <c r="QQ111" s="253"/>
      <c r="QR111" s="253"/>
      <c r="QS111" s="253"/>
      <c r="QT111" s="253"/>
      <c r="QU111" s="253"/>
      <c r="QV111" s="253"/>
      <c r="QW111" s="253"/>
      <c r="QX111" s="253"/>
      <c r="QY111" s="253"/>
      <c r="QZ111" s="253"/>
      <c r="RA111" s="253"/>
      <c r="RB111" s="253"/>
      <c r="RC111" s="253"/>
      <c r="RD111" s="253"/>
      <c r="RE111" s="253"/>
      <c r="RF111" s="253"/>
      <c r="RG111" s="253"/>
      <c r="RH111" s="253"/>
      <c r="RI111" s="253"/>
      <c r="RJ111" s="253"/>
      <c r="RK111" s="253"/>
      <c r="RL111" s="253"/>
      <c r="RM111" s="253"/>
      <c r="RN111" s="253"/>
      <c r="RO111" s="253"/>
      <c r="RP111" s="253"/>
      <c r="RQ111" s="253"/>
      <c r="RR111" s="253"/>
      <c r="RS111" s="253"/>
      <c r="RT111" s="253"/>
      <c r="RU111" s="253"/>
      <c r="RV111" s="253"/>
      <c r="RW111" s="253"/>
      <c r="RX111" s="253"/>
      <c r="RY111" s="253"/>
      <c r="RZ111" s="253"/>
      <c r="SA111" s="253"/>
      <c r="SB111" s="253"/>
      <c r="SC111" s="253"/>
      <c r="SD111" s="253"/>
      <c r="SE111" s="253"/>
      <c r="SF111" s="253"/>
      <c r="SG111" s="253"/>
      <c r="SH111" s="253"/>
      <c r="SI111" s="253"/>
      <c r="SJ111" s="253"/>
      <c r="SK111" s="253"/>
      <c r="SL111" s="253"/>
      <c r="SM111" s="253"/>
      <c r="SN111" s="253"/>
      <c r="SO111" s="253"/>
      <c r="SP111" s="253"/>
      <c r="SQ111" s="253"/>
      <c r="SR111" s="253"/>
      <c r="SS111" s="253"/>
      <c r="ST111" s="253"/>
      <c r="SU111" s="253"/>
      <c r="SV111" s="253"/>
      <c r="SW111" s="253"/>
      <c r="SX111" s="253"/>
      <c r="SY111" s="253"/>
      <c r="SZ111" s="253"/>
      <c r="TA111" s="253"/>
      <c r="TB111" s="253"/>
      <c r="TC111" s="253"/>
      <c r="TD111" s="253"/>
      <c r="TE111" s="253"/>
      <c r="TF111" s="253"/>
      <c r="TG111" s="253"/>
      <c r="TH111" s="253"/>
      <c r="TI111" s="253"/>
      <c r="TJ111" s="253"/>
      <c r="TK111" s="253"/>
      <c r="TL111" s="253"/>
      <c r="TM111" s="253"/>
      <c r="TN111" s="253"/>
      <c r="TO111" s="253"/>
      <c r="TP111" s="253"/>
      <c r="TQ111" s="253"/>
      <c r="TR111" s="253"/>
      <c r="TS111" s="253"/>
      <c r="TT111" s="253"/>
      <c r="TU111" s="253"/>
      <c r="TV111" s="253"/>
      <c r="TW111" s="253"/>
      <c r="TX111" s="253"/>
      <c r="TY111" s="253"/>
      <c r="TZ111" s="253"/>
      <c r="UA111" s="253"/>
      <c r="UB111" s="253"/>
      <c r="UC111" s="253"/>
      <c r="UD111" s="253"/>
      <c r="UE111" s="253"/>
      <c r="UF111" s="253"/>
      <c r="UG111" s="253"/>
      <c r="UH111" s="253"/>
      <c r="UI111" s="253"/>
      <c r="UJ111" s="253"/>
      <c r="UK111" s="253"/>
      <c r="UL111" s="253"/>
      <c r="UM111" s="253"/>
      <c r="UN111" s="253"/>
      <c r="UO111" s="253"/>
      <c r="UP111" s="253"/>
      <c r="UQ111" s="253"/>
      <c r="UR111" s="253"/>
      <c r="US111" s="253"/>
      <c r="UT111" s="253"/>
      <c r="UU111" s="253"/>
      <c r="UV111" s="253"/>
      <c r="UW111" s="253"/>
      <c r="UX111" s="253"/>
      <c r="UY111" s="253"/>
      <c r="UZ111" s="253"/>
      <c r="VA111" s="253"/>
      <c r="VB111" s="253"/>
      <c r="VC111" s="253"/>
      <c r="VD111" s="253"/>
      <c r="VE111" s="253"/>
      <c r="VF111" s="253"/>
      <c r="VG111" s="253"/>
      <c r="VH111" s="253"/>
      <c r="VI111" s="253"/>
      <c r="VJ111" s="253"/>
      <c r="VK111" s="253"/>
      <c r="VL111" s="253"/>
      <c r="VM111" s="253"/>
      <c r="VN111" s="253"/>
      <c r="VO111" s="253"/>
      <c r="VP111" s="253"/>
      <c r="VQ111" s="253"/>
      <c r="VR111" s="253"/>
      <c r="VS111" s="253"/>
      <c r="VT111" s="253"/>
      <c r="VU111" s="253"/>
      <c r="VV111" s="253"/>
      <c r="VW111" s="253"/>
      <c r="VX111" s="253"/>
      <c r="VY111" s="253"/>
      <c r="VZ111" s="253"/>
      <c r="WA111" s="253"/>
      <c r="WB111" s="253"/>
      <c r="WC111" s="253"/>
      <c r="WD111" s="253"/>
      <c r="WE111" s="253"/>
      <c r="WF111" s="253"/>
      <c r="WG111" s="253"/>
      <c r="WH111" s="253"/>
      <c r="WI111" s="253"/>
      <c r="WJ111" s="253"/>
      <c r="WK111" s="253"/>
      <c r="WL111" s="253"/>
      <c r="WM111" s="253"/>
      <c r="WN111" s="253"/>
      <c r="WO111" s="253"/>
      <c r="WP111" s="253"/>
      <c r="WQ111" s="253"/>
      <c r="WR111" s="253"/>
      <c r="WS111" s="253"/>
      <c r="WT111" s="253"/>
      <c r="WU111" s="253"/>
      <c r="WV111" s="253"/>
      <c r="WW111" s="253"/>
      <c r="WX111" s="253"/>
      <c r="WY111" s="253"/>
      <c r="WZ111" s="253"/>
      <c r="XA111" s="253"/>
      <c r="XB111" s="253"/>
      <c r="XC111" s="253"/>
      <c r="XD111" s="253"/>
      <c r="XE111" s="253"/>
      <c r="XF111" s="253"/>
      <c r="XG111" s="253"/>
      <c r="XH111" s="253"/>
      <c r="XI111" s="253"/>
      <c r="XJ111" s="253"/>
      <c r="XK111" s="253"/>
      <c r="XL111" s="253"/>
      <c r="XM111" s="253"/>
      <c r="XN111" s="253"/>
      <c r="XO111" s="253"/>
      <c r="XP111" s="253"/>
      <c r="XQ111" s="253"/>
      <c r="XR111" s="253"/>
      <c r="XS111" s="253"/>
      <c r="XT111" s="253"/>
      <c r="XU111" s="253"/>
      <c r="XV111" s="253"/>
      <c r="XW111" s="253"/>
      <c r="XX111" s="253"/>
      <c r="XY111" s="253"/>
      <c r="XZ111" s="253"/>
      <c r="YA111" s="253"/>
      <c r="YB111" s="253"/>
      <c r="YC111" s="253"/>
      <c r="YD111" s="253"/>
      <c r="YE111" s="253"/>
      <c r="YF111" s="253"/>
      <c r="YG111" s="253"/>
      <c r="YH111" s="253"/>
      <c r="YI111" s="253"/>
      <c r="YJ111" s="253"/>
      <c r="YK111" s="253"/>
      <c r="YL111" s="253"/>
      <c r="YM111" s="253"/>
      <c r="YN111" s="253"/>
      <c r="YO111" s="253"/>
      <c r="YP111" s="253"/>
      <c r="YQ111" s="253"/>
      <c r="YR111" s="253"/>
      <c r="YS111" s="253"/>
      <c r="YT111" s="253"/>
      <c r="YU111" s="253"/>
      <c r="YV111" s="253"/>
      <c r="YW111" s="253"/>
      <c r="YX111" s="253"/>
      <c r="YY111" s="253"/>
      <c r="YZ111" s="253"/>
      <c r="ZA111" s="253"/>
      <c r="ZB111" s="253"/>
      <c r="ZC111" s="253"/>
      <c r="ZD111" s="253"/>
      <c r="ZE111" s="253"/>
      <c r="ZF111" s="253"/>
      <c r="ZG111" s="253"/>
      <c r="ZH111" s="253"/>
      <c r="ZI111" s="253"/>
      <c r="ZJ111" s="253"/>
      <c r="ZK111" s="253"/>
      <c r="ZL111" s="253"/>
      <c r="ZM111" s="253"/>
      <c r="ZN111" s="253"/>
      <c r="ZO111" s="253"/>
      <c r="ZP111" s="253"/>
      <c r="ZQ111" s="253"/>
      <c r="ZR111" s="253"/>
      <c r="ZS111" s="253"/>
      <c r="ZT111" s="253"/>
      <c r="ZU111" s="253"/>
      <c r="ZV111" s="253"/>
      <c r="ZW111" s="253"/>
      <c r="ZX111" s="253"/>
      <c r="ZY111" s="253"/>
      <c r="ZZ111" s="253"/>
      <c r="AAA111" s="253"/>
      <c r="AAB111" s="253"/>
      <c r="AAC111" s="253"/>
      <c r="AAD111" s="253"/>
      <c r="AAE111" s="253"/>
      <c r="AAF111" s="253"/>
      <c r="AAG111" s="253"/>
      <c r="AAH111" s="253"/>
      <c r="AAI111" s="253"/>
      <c r="AAJ111" s="253"/>
      <c r="AAK111" s="253"/>
      <c r="AAL111" s="253"/>
      <c r="AAM111" s="253"/>
      <c r="AAN111" s="253"/>
      <c r="AAO111" s="253"/>
      <c r="AAP111" s="253"/>
      <c r="AAQ111" s="253"/>
      <c r="AAR111" s="253"/>
      <c r="AAS111" s="253"/>
      <c r="AAT111" s="253"/>
      <c r="AAU111" s="253"/>
      <c r="AAV111" s="253"/>
      <c r="AAW111" s="253"/>
      <c r="AAX111" s="253"/>
      <c r="AAY111" s="253"/>
      <c r="AAZ111" s="253"/>
      <c r="ABA111" s="253"/>
      <c r="ABB111" s="253"/>
      <c r="ABC111" s="253"/>
      <c r="ABD111" s="253"/>
      <c r="ABE111" s="253"/>
      <c r="ABF111" s="253"/>
      <c r="ABG111" s="253"/>
      <c r="ABH111" s="253"/>
      <c r="ABI111" s="253"/>
      <c r="ABJ111" s="253"/>
      <c r="ABK111" s="253"/>
      <c r="ABL111" s="253"/>
      <c r="ABM111" s="253"/>
      <c r="ABN111" s="253"/>
      <c r="ABO111" s="253"/>
      <c r="ABP111" s="253"/>
      <c r="ABQ111" s="253"/>
      <c r="ABR111" s="253"/>
      <c r="ABS111" s="253"/>
      <c r="ABT111" s="253"/>
      <c r="ABU111" s="253"/>
      <c r="ABV111" s="253"/>
      <c r="ABW111" s="253"/>
      <c r="ABX111" s="253"/>
      <c r="ABY111" s="253"/>
      <c r="ABZ111" s="253"/>
      <c r="ACA111" s="253"/>
      <c r="ACB111" s="253"/>
      <c r="ACC111" s="253"/>
      <c r="ACD111" s="253"/>
      <c r="ACE111" s="253"/>
      <c r="ACF111" s="253"/>
      <c r="ACG111" s="253"/>
      <c r="ACH111" s="253"/>
      <c r="ACI111" s="253"/>
      <c r="ACJ111" s="253"/>
      <c r="ACK111" s="253"/>
      <c r="ACL111" s="253"/>
      <c r="ACM111" s="253"/>
      <c r="ACN111" s="253"/>
      <c r="ACO111" s="253"/>
      <c r="ACP111" s="253"/>
      <c r="ACQ111" s="253"/>
      <c r="ACR111" s="253"/>
      <c r="ACS111" s="253"/>
      <c r="ACT111" s="253"/>
      <c r="ACU111" s="253"/>
      <c r="ACV111" s="253"/>
      <c r="ACW111" s="253"/>
      <c r="ACX111" s="253"/>
      <c r="ACY111" s="253"/>
      <c r="ACZ111" s="253"/>
      <c r="ADA111" s="253"/>
      <c r="ADB111" s="253"/>
      <c r="ADC111" s="253"/>
      <c r="ADD111" s="253"/>
      <c r="ADE111" s="253"/>
      <c r="ADF111" s="253"/>
      <c r="ADG111" s="253"/>
      <c r="ADH111" s="253"/>
      <c r="ADI111" s="253"/>
      <c r="ADJ111" s="253"/>
      <c r="ADK111" s="253"/>
      <c r="ADL111" s="253"/>
      <c r="ADM111" s="253"/>
      <c r="ADN111" s="253"/>
      <c r="ADO111" s="253"/>
      <c r="ADP111" s="253"/>
      <c r="ADQ111" s="253"/>
      <c r="ADR111" s="253"/>
      <c r="ADS111" s="253"/>
      <c r="ADT111" s="253"/>
      <c r="ADU111" s="253"/>
      <c r="ADV111" s="253"/>
      <c r="ADW111" s="253"/>
      <c r="ADX111" s="253"/>
      <c r="ADY111" s="253"/>
      <c r="ADZ111" s="253"/>
      <c r="AEA111" s="253"/>
      <c r="AEB111" s="253"/>
      <c r="AEC111" s="253"/>
      <c r="AED111" s="253"/>
      <c r="AEE111" s="253"/>
      <c r="AEF111" s="253"/>
      <c r="AEG111" s="253"/>
      <c r="AEH111" s="253"/>
      <c r="AEI111" s="253"/>
      <c r="AEJ111" s="253"/>
      <c r="AEK111" s="253"/>
      <c r="AEL111" s="253"/>
      <c r="AEM111" s="253"/>
      <c r="AEN111" s="253"/>
      <c r="AEO111" s="253"/>
      <c r="AEP111" s="253"/>
      <c r="AEQ111" s="253"/>
      <c r="AER111" s="253"/>
      <c r="AES111" s="253"/>
      <c r="AET111" s="253"/>
      <c r="AEU111" s="253"/>
      <c r="AEV111" s="253"/>
      <c r="AEW111" s="253"/>
      <c r="AEX111" s="253"/>
      <c r="AEY111" s="253"/>
      <c r="AEZ111" s="253"/>
      <c r="AFA111" s="253"/>
      <c r="AFB111" s="253"/>
      <c r="AFC111" s="253"/>
      <c r="AFD111" s="253"/>
      <c r="AFE111" s="253"/>
      <c r="AFF111" s="253"/>
      <c r="AFG111" s="253"/>
      <c r="AFH111" s="253"/>
      <c r="AFI111" s="253"/>
      <c r="AFJ111" s="253"/>
      <c r="AFK111" s="253"/>
      <c r="AFL111" s="253"/>
      <c r="AFM111" s="253"/>
      <c r="AFN111" s="253"/>
      <c r="AFO111" s="253"/>
      <c r="AFP111" s="253"/>
      <c r="AFQ111" s="253"/>
      <c r="AFR111" s="253"/>
      <c r="AFS111" s="253"/>
      <c r="AFT111" s="253"/>
      <c r="AFU111" s="253"/>
      <c r="AFV111" s="253"/>
      <c r="AFW111" s="253"/>
      <c r="AFX111" s="253"/>
      <c r="AFY111" s="253"/>
      <c r="AFZ111" s="253"/>
      <c r="AGA111" s="253"/>
      <c r="AGB111" s="253"/>
      <c r="AGC111" s="253"/>
      <c r="AGD111" s="253"/>
      <c r="AGE111" s="253"/>
      <c r="AGF111" s="253"/>
      <c r="AGG111" s="253"/>
      <c r="AGH111" s="253"/>
      <c r="AGI111" s="253"/>
      <c r="AGJ111" s="253"/>
      <c r="AGK111" s="253"/>
      <c r="AGL111" s="253"/>
      <c r="AGM111" s="253"/>
      <c r="AGN111" s="253"/>
      <c r="AGO111" s="253"/>
      <c r="AGP111" s="253"/>
      <c r="AGQ111" s="253"/>
      <c r="AGR111" s="253"/>
      <c r="AGS111" s="253"/>
      <c r="AGT111" s="253"/>
      <c r="AGU111" s="253"/>
      <c r="AGV111" s="253"/>
      <c r="AGW111" s="253"/>
      <c r="AGX111" s="253"/>
      <c r="AGY111" s="253"/>
      <c r="AGZ111" s="253"/>
      <c r="AHA111" s="253"/>
      <c r="AHB111" s="253"/>
      <c r="AHC111" s="253"/>
      <c r="AHD111" s="253"/>
      <c r="AHE111" s="253"/>
      <c r="AHF111" s="253"/>
      <c r="AHG111" s="253"/>
      <c r="AHH111" s="253"/>
      <c r="AHI111" s="253"/>
      <c r="AHJ111" s="253"/>
      <c r="AHK111" s="253"/>
      <c r="AHL111" s="253"/>
      <c r="AHM111" s="253"/>
      <c r="AHN111" s="253"/>
      <c r="AHO111" s="253"/>
      <c r="AHP111" s="253"/>
      <c r="AHQ111" s="253"/>
      <c r="AHR111" s="253"/>
      <c r="AHS111" s="253"/>
      <c r="AHT111" s="253"/>
      <c r="AHU111" s="253"/>
      <c r="AHV111" s="253"/>
      <c r="AHW111" s="253"/>
      <c r="AHX111" s="253"/>
      <c r="AHY111" s="253"/>
      <c r="AHZ111" s="253"/>
      <c r="AIA111" s="253"/>
      <c r="AIB111" s="253"/>
      <c r="AIC111" s="253"/>
      <c r="AID111" s="253"/>
      <c r="AIE111" s="253"/>
      <c r="AIF111" s="253"/>
      <c r="AIG111" s="253"/>
      <c r="AIH111" s="253"/>
      <c r="AII111" s="253"/>
      <c r="AIJ111" s="253"/>
      <c r="AIK111" s="253"/>
      <c r="AIL111" s="253"/>
      <c r="AIM111" s="253"/>
      <c r="AIN111" s="253"/>
      <c r="AIO111" s="253"/>
      <c r="AIP111" s="253"/>
      <c r="AIQ111" s="253"/>
      <c r="AIR111" s="253"/>
      <c r="AIS111" s="253"/>
      <c r="AIT111" s="253"/>
      <c r="AIU111" s="253"/>
      <c r="AIV111" s="253"/>
      <c r="AIW111" s="253"/>
      <c r="AIX111" s="253"/>
      <c r="AIY111" s="253"/>
      <c r="AIZ111" s="253"/>
      <c r="AJA111" s="253"/>
      <c r="AJB111" s="253"/>
      <c r="AJC111" s="253"/>
      <c r="AJD111" s="253"/>
      <c r="AJE111" s="253"/>
      <c r="AJF111" s="253"/>
      <c r="AJG111" s="253"/>
      <c r="AJH111" s="253"/>
      <c r="AJI111" s="253"/>
      <c r="AJJ111" s="253"/>
      <c r="AJK111" s="253"/>
      <c r="AJL111" s="253"/>
      <c r="AJM111" s="253"/>
      <c r="AJN111" s="253"/>
      <c r="AJO111" s="253"/>
      <c r="AJP111" s="253"/>
      <c r="AJQ111" s="253"/>
      <c r="AJR111" s="253"/>
      <c r="AJS111" s="253"/>
      <c r="AJT111" s="253"/>
      <c r="AJU111" s="253"/>
      <c r="AJV111" s="253"/>
      <c r="AJW111" s="253"/>
      <c r="AJX111" s="253"/>
      <c r="AJY111" s="253"/>
      <c r="AJZ111" s="253"/>
      <c r="AKA111" s="253"/>
      <c r="AKB111" s="253"/>
      <c r="AKC111" s="253"/>
      <c r="AKD111" s="253"/>
      <c r="AKE111" s="253"/>
      <c r="AKF111" s="253"/>
      <c r="AKG111" s="253"/>
      <c r="AKH111" s="253"/>
      <c r="AKI111" s="253"/>
      <c r="AKJ111" s="253"/>
      <c r="AKK111" s="253"/>
      <c r="AKL111" s="253"/>
      <c r="AKM111" s="253"/>
      <c r="AKN111" s="253"/>
      <c r="AKO111" s="253"/>
      <c r="AKP111" s="253"/>
      <c r="AKQ111" s="253"/>
      <c r="AKR111" s="253"/>
      <c r="AKS111" s="253"/>
      <c r="AKT111" s="253"/>
      <c r="AKU111" s="253"/>
      <c r="AKV111" s="253"/>
      <c r="AKW111" s="253"/>
      <c r="AKX111" s="253"/>
      <c r="AKY111" s="253"/>
      <c r="AKZ111" s="253"/>
      <c r="ALA111" s="253"/>
      <c r="ALB111" s="253"/>
      <c r="ALC111" s="253"/>
      <c r="ALD111" s="253"/>
      <c r="ALE111" s="253"/>
      <c r="ALF111" s="253"/>
      <c r="ALG111" s="253"/>
      <c r="ALH111" s="253"/>
      <c r="ALI111" s="253"/>
      <c r="ALJ111" s="253"/>
      <c r="ALK111" s="253"/>
      <c r="ALL111" s="253"/>
      <c r="ALM111" s="253"/>
      <c r="ALN111" s="253"/>
      <c r="ALO111" s="253"/>
      <c r="ALP111" s="253"/>
      <c r="ALQ111" s="253"/>
      <c r="ALR111" s="253"/>
      <c r="ALS111" s="253"/>
      <c r="ALT111" s="253"/>
      <c r="ALU111" s="253"/>
      <c r="ALV111" s="253"/>
      <c r="ALW111" s="253"/>
      <c r="ALX111" s="253"/>
      <c r="ALY111" s="253"/>
      <c r="ALZ111" s="253"/>
      <c r="AMA111" s="253"/>
      <c r="AMB111" s="253"/>
      <c r="AMC111" s="253"/>
      <c r="AMD111" s="253"/>
      <c r="AME111" s="253"/>
      <c r="AMF111" s="253"/>
      <c r="AMG111" s="253"/>
      <c r="AMH111" s="253"/>
      <c r="AMI111" s="253"/>
      <c r="AMJ111" s="253"/>
    </row>
    <row r="112" spans="1:1024" s="252" customFormat="1" ht="11.25">
      <c r="A112" s="264" t="s">
        <v>2003</v>
      </c>
      <c r="B112" s="273">
        <f>B82-B64</f>
        <v>0</v>
      </c>
      <c r="C112" s="273">
        <f>C82-C64</f>
        <v>0</v>
      </c>
      <c r="D112" s="273">
        <f>D82-D64</f>
        <v>0</v>
      </c>
      <c r="F112" s="253"/>
      <c r="G112" s="253"/>
      <c r="H112" s="253"/>
      <c r="I112" s="253"/>
      <c r="J112" s="253"/>
      <c r="K112" s="253"/>
      <c r="L112" s="253"/>
      <c r="M112" s="253"/>
      <c r="N112" s="253"/>
      <c r="O112" s="253"/>
      <c r="P112" s="253"/>
      <c r="Q112" s="253"/>
      <c r="R112" s="253"/>
      <c r="S112" s="253"/>
      <c r="T112" s="253"/>
      <c r="U112" s="253"/>
      <c r="V112" s="253"/>
      <c r="W112" s="253"/>
      <c r="X112" s="253"/>
      <c r="Y112" s="253"/>
      <c r="Z112" s="253"/>
      <c r="AA112" s="253"/>
      <c r="AB112" s="253"/>
      <c r="AC112" s="253"/>
      <c r="AD112" s="253"/>
      <c r="AE112" s="253"/>
      <c r="AF112" s="253"/>
      <c r="AG112" s="253"/>
      <c r="AH112" s="253"/>
      <c r="AI112" s="253"/>
      <c r="AJ112" s="253"/>
      <c r="AK112" s="253"/>
      <c r="AL112" s="253"/>
      <c r="AM112" s="253"/>
      <c r="AN112" s="253"/>
      <c r="AO112" s="253"/>
      <c r="AP112" s="253"/>
      <c r="AQ112" s="253"/>
      <c r="AR112" s="253"/>
      <c r="AS112" s="253"/>
      <c r="AT112" s="253"/>
      <c r="AU112" s="253"/>
      <c r="AV112" s="253"/>
      <c r="AW112" s="253"/>
      <c r="AX112" s="253"/>
      <c r="AY112" s="253"/>
      <c r="AZ112" s="253"/>
      <c r="BA112" s="253"/>
      <c r="BB112" s="253"/>
      <c r="BC112" s="253"/>
      <c r="BD112" s="253"/>
      <c r="BE112" s="253"/>
      <c r="BF112" s="253"/>
      <c r="BG112" s="253"/>
      <c r="BH112" s="253"/>
      <c r="BI112" s="253"/>
      <c r="BJ112" s="253"/>
      <c r="BK112" s="253"/>
      <c r="BL112" s="253"/>
      <c r="BM112" s="253"/>
      <c r="BN112" s="253"/>
      <c r="BO112" s="253"/>
      <c r="BP112" s="253"/>
      <c r="BQ112" s="253"/>
      <c r="BR112" s="253"/>
      <c r="BS112" s="253"/>
      <c r="BT112" s="253"/>
      <c r="BU112" s="253"/>
      <c r="BV112" s="253"/>
      <c r="BW112" s="253"/>
      <c r="BX112" s="253"/>
      <c r="BY112" s="253"/>
      <c r="BZ112" s="253"/>
      <c r="CA112" s="253"/>
      <c r="CB112" s="253"/>
      <c r="CC112" s="253"/>
      <c r="CD112" s="253"/>
      <c r="CE112" s="253"/>
      <c r="CF112" s="253"/>
      <c r="CG112" s="253"/>
      <c r="CH112" s="253"/>
      <c r="CI112" s="253"/>
      <c r="CJ112" s="253"/>
      <c r="CK112" s="253"/>
      <c r="CL112" s="253"/>
      <c r="CM112" s="253"/>
      <c r="CN112" s="253"/>
      <c r="CO112" s="253"/>
      <c r="CP112" s="253"/>
      <c r="CQ112" s="253"/>
      <c r="CR112" s="253"/>
      <c r="CS112" s="253"/>
      <c r="CT112" s="253"/>
      <c r="CU112" s="253"/>
      <c r="CV112" s="253"/>
      <c r="CW112" s="253"/>
      <c r="CX112" s="253"/>
      <c r="CY112" s="253"/>
      <c r="CZ112" s="253"/>
      <c r="DA112" s="253"/>
      <c r="DB112" s="253"/>
      <c r="DC112" s="253"/>
      <c r="DD112" s="253"/>
      <c r="DE112" s="253"/>
      <c r="DF112" s="253"/>
      <c r="DG112" s="253"/>
      <c r="DH112" s="253"/>
      <c r="DI112" s="253"/>
      <c r="DJ112" s="253"/>
      <c r="DK112" s="253"/>
      <c r="DL112" s="253"/>
      <c r="DM112" s="253"/>
      <c r="DN112" s="253"/>
      <c r="DO112" s="253"/>
      <c r="DP112" s="253"/>
      <c r="DQ112" s="253"/>
      <c r="DR112" s="253"/>
      <c r="DS112" s="253"/>
      <c r="DT112" s="253"/>
      <c r="DU112" s="253"/>
      <c r="DV112" s="253"/>
      <c r="DW112" s="253"/>
      <c r="DX112" s="253"/>
      <c r="DY112" s="253"/>
      <c r="DZ112" s="253"/>
      <c r="EA112" s="253"/>
      <c r="EB112" s="253"/>
      <c r="EC112" s="253"/>
      <c r="ED112" s="253"/>
      <c r="EE112" s="253"/>
      <c r="EF112" s="253"/>
      <c r="EG112" s="253"/>
      <c r="EH112" s="253"/>
      <c r="EI112" s="253"/>
      <c r="EJ112" s="253"/>
      <c r="EK112" s="253"/>
      <c r="EL112" s="253"/>
      <c r="EM112" s="253"/>
      <c r="EN112" s="253"/>
      <c r="EO112" s="253"/>
      <c r="EP112" s="253"/>
      <c r="EQ112" s="253"/>
      <c r="ER112" s="253"/>
      <c r="ES112" s="253"/>
      <c r="ET112" s="253"/>
      <c r="EU112" s="253"/>
      <c r="EV112" s="253"/>
      <c r="EW112" s="253"/>
      <c r="EX112" s="253"/>
      <c r="EY112" s="253"/>
      <c r="EZ112" s="253"/>
      <c r="FA112" s="253"/>
      <c r="FB112" s="253"/>
      <c r="FC112" s="253"/>
      <c r="FD112" s="253"/>
      <c r="FE112" s="253"/>
      <c r="FF112" s="253"/>
      <c r="FG112" s="253"/>
      <c r="FH112" s="253"/>
      <c r="FI112" s="253"/>
      <c r="FJ112" s="253"/>
      <c r="FK112" s="253"/>
      <c r="FL112" s="253"/>
      <c r="FM112" s="253"/>
      <c r="FN112" s="253"/>
      <c r="FO112" s="253"/>
      <c r="FP112" s="253"/>
      <c r="FQ112" s="253"/>
      <c r="FR112" s="253"/>
      <c r="FS112" s="253"/>
      <c r="FT112" s="253"/>
      <c r="FU112" s="253"/>
      <c r="FV112" s="253"/>
      <c r="FW112" s="253"/>
      <c r="FX112" s="253"/>
      <c r="FY112" s="253"/>
      <c r="FZ112" s="253"/>
      <c r="GA112" s="253"/>
      <c r="GB112" s="253"/>
      <c r="GC112" s="253"/>
      <c r="GD112" s="253"/>
      <c r="GE112" s="253"/>
      <c r="GF112" s="253"/>
      <c r="GG112" s="253"/>
      <c r="GH112" s="253"/>
      <c r="GI112" s="253"/>
      <c r="GJ112" s="253"/>
      <c r="GK112" s="253"/>
      <c r="GL112" s="253"/>
      <c r="GM112" s="253"/>
      <c r="GN112" s="253"/>
      <c r="GO112" s="253"/>
      <c r="GP112" s="253"/>
      <c r="GQ112" s="253"/>
      <c r="GR112" s="253"/>
      <c r="GS112" s="253"/>
      <c r="GT112" s="253"/>
      <c r="GU112" s="253"/>
      <c r="GV112" s="253"/>
      <c r="GW112" s="253"/>
      <c r="GX112" s="253"/>
      <c r="GY112" s="253"/>
      <c r="GZ112" s="253"/>
      <c r="HA112" s="253"/>
      <c r="HB112" s="253"/>
      <c r="HC112" s="253"/>
      <c r="HD112" s="253"/>
      <c r="HE112" s="253"/>
      <c r="HF112" s="253"/>
      <c r="HG112" s="253"/>
      <c r="HH112" s="253"/>
      <c r="HI112" s="253"/>
      <c r="HJ112" s="253"/>
      <c r="HK112" s="253"/>
      <c r="HL112" s="253"/>
      <c r="HM112" s="253"/>
      <c r="HN112" s="253"/>
      <c r="HO112" s="253"/>
      <c r="HP112" s="253"/>
      <c r="HQ112" s="253"/>
      <c r="HR112" s="253"/>
      <c r="HS112" s="253"/>
      <c r="HT112" s="253"/>
      <c r="HU112" s="253"/>
      <c r="HV112" s="253"/>
      <c r="HW112" s="253"/>
      <c r="HX112" s="253"/>
      <c r="HY112" s="253"/>
      <c r="HZ112" s="253"/>
      <c r="IA112" s="253"/>
      <c r="IB112" s="253"/>
      <c r="IC112" s="253"/>
      <c r="ID112" s="253"/>
      <c r="IE112" s="253"/>
      <c r="IF112" s="253"/>
      <c r="IG112" s="253"/>
      <c r="IH112" s="253"/>
      <c r="II112" s="253"/>
      <c r="IJ112" s="253"/>
      <c r="IK112" s="253"/>
      <c r="IL112" s="253"/>
      <c r="IM112" s="253"/>
      <c r="IN112" s="253"/>
      <c r="IO112" s="253"/>
      <c r="IP112" s="253"/>
      <c r="IQ112" s="253"/>
      <c r="IR112" s="253"/>
      <c r="IS112" s="253"/>
      <c r="IT112" s="253"/>
      <c r="IU112" s="253"/>
      <c r="IV112" s="253"/>
      <c r="IW112" s="253"/>
      <c r="IX112" s="253"/>
      <c r="IY112" s="253"/>
      <c r="IZ112" s="253"/>
      <c r="JA112" s="253"/>
      <c r="JB112" s="253"/>
      <c r="JC112" s="253"/>
      <c r="JD112" s="253"/>
      <c r="JE112" s="253"/>
      <c r="JF112" s="253"/>
      <c r="JG112" s="253"/>
      <c r="JH112" s="253"/>
      <c r="JI112" s="253"/>
      <c r="JJ112" s="253"/>
      <c r="JK112" s="253"/>
      <c r="JL112" s="253"/>
      <c r="JM112" s="253"/>
      <c r="JN112" s="253"/>
      <c r="JO112" s="253"/>
      <c r="JP112" s="253"/>
      <c r="JQ112" s="253"/>
      <c r="JR112" s="253"/>
      <c r="JS112" s="253"/>
      <c r="JT112" s="253"/>
      <c r="JU112" s="253"/>
      <c r="JV112" s="253"/>
      <c r="JW112" s="253"/>
      <c r="JX112" s="253"/>
      <c r="JY112" s="253"/>
      <c r="JZ112" s="253"/>
      <c r="KA112" s="253"/>
      <c r="KB112" s="253"/>
      <c r="KC112" s="253"/>
      <c r="KD112" s="253"/>
      <c r="KE112" s="253"/>
      <c r="KF112" s="253"/>
      <c r="KG112" s="253"/>
      <c r="KH112" s="253"/>
      <c r="KI112" s="253"/>
      <c r="KJ112" s="253"/>
      <c r="KK112" s="253"/>
      <c r="KL112" s="253"/>
      <c r="KM112" s="253"/>
      <c r="KN112" s="253"/>
      <c r="KO112" s="253"/>
      <c r="KP112" s="253"/>
      <c r="KQ112" s="253"/>
      <c r="KR112" s="253"/>
      <c r="KS112" s="253"/>
      <c r="KT112" s="253"/>
      <c r="KU112" s="253"/>
      <c r="KV112" s="253"/>
      <c r="KW112" s="253"/>
      <c r="KX112" s="253"/>
      <c r="KY112" s="253"/>
      <c r="KZ112" s="253"/>
      <c r="LA112" s="253"/>
      <c r="LB112" s="253"/>
      <c r="LC112" s="253"/>
      <c r="LD112" s="253"/>
      <c r="LE112" s="253"/>
      <c r="LF112" s="253"/>
      <c r="LG112" s="253"/>
      <c r="LH112" s="253"/>
      <c r="LI112" s="253"/>
      <c r="LJ112" s="253"/>
      <c r="LK112" s="253"/>
      <c r="LL112" s="253"/>
      <c r="LM112" s="253"/>
      <c r="LN112" s="253"/>
      <c r="LO112" s="253"/>
      <c r="LP112" s="253"/>
      <c r="LQ112" s="253"/>
      <c r="LR112" s="253"/>
      <c r="LS112" s="253"/>
      <c r="LT112" s="253"/>
      <c r="LU112" s="253"/>
      <c r="LV112" s="253"/>
      <c r="LW112" s="253"/>
      <c r="LX112" s="253"/>
      <c r="LY112" s="253"/>
      <c r="LZ112" s="253"/>
      <c r="MA112" s="253"/>
      <c r="MB112" s="253"/>
      <c r="MC112" s="253"/>
      <c r="MD112" s="253"/>
      <c r="ME112" s="253"/>
      <c r="MF112" s="253"/>
      <c r="MG112" s="253"/>
      <c r="MH112" s="253"/>
      <c r="MI112" s="253"/>
      <c r="MJ112" s="253"/>
      <c r="MK112" s="253"/>
      <c r="ML112" s="253"/>
      <c r="MM112" s="253"/>
      <c r="MN112" s="253"/>
      <c r="MO112" s="253"/>
      <c r="MP112" s="253"/>
      <c r="MQ112" s="253"/>
      <c r="MR112" s="253"/>
      <c r="MS112" s="253"/>
      <c r="MT112" s="253"/>
      <c r="MU112" s="253"/>
      <c r="MV112" s="253"/>
      <c r="MW112" s="253"/>
      <c r="MX112" s="253"/>
      <c r="MY112" s="253"/>
      <c r="MZ112" s="253"/>
      <c r="NA112" s="253"/>
      <c r="NB112" s="253"/>
      <c r="NC112" s="253"/>
      <c r="ND112" s="253"/>
      <c r="NE112" s="253"/>
      <c r="NF112" s="253"/>
      <c r="NG112" s="253"/>
      <c r="NH112" s="253"/>
      <c r="NI112" s="253"/>
      <c r="NJ112" s="253"/>
      <c r="NK112" s="253"/>
      <c r="NL112" s="253"/>
      <c r="NM112" s="253"/>
      <c r="NN112" s="253"/>
      <c r="NO112" s="253"/>
      <c r="NP112" s="253"/>
      <c r="NQ112" s="253"/>
      <c r="NR112" s="253"/>
      <c r="NS112" s="253"/>
      <c r="NT112" s="253"/>
      <c r="NU112" s="253"/>
      <c r="NV112" s="253"/>
      <c r="NW112" s="253"/>
      <c r="NX112" s="253"/>
      <c r="NY112" s="253"/>
      <c r="NZ112" s="253"/>
      <c r="OA112" s="253"/>
      <c r="OB112" s="253"/>
      <c r="OC112" s="253"/>
      <c r="OD112" s="253"/>
      <c r="OE112" s="253"/>
      <c r="OF112" s="253"/>
      <c r="OG112" s="253"/>
      <c r="OH112" s="253"/>
      <c r="OI112" s="253"/>
      <c r="OJ112" s="253"/>
      <c r="OK112" s="253"/>
      <c r="OL112" s="253"/>
      <c r="OM112" s="253"/>
      <c r="ON112" s="253"/>
      <c r="OO112" s="253"/>
      <c r="OP112" s="253"/>
      <c r="OQ112" s="253"/>
      <c r="OR112" s="253"/>
      <c r="OS112" s="253"/>
      <c r="OT112" s="253"/>
      <c r="OU112" s="253"/>
      <c r="OV112" s="253"/>
      <c r="OW112" s="253"/>
      <c r="OX112" s="253"/>
      <c r="OY112" s="253"/>
      <c r="OZ112" s="253"/>
      <c r="PA112" s="253"/>
      <c r="PB112" s="253"/>
      <c r="PC112" s="253"/>
      <c r="PD112" s="253"/>
      <c r="PE112" s="253"/>
      <c r="PF112" s="253"/>
      <c r="PG112" s="253"/>
      <c r="PH112" s="253"/>
      <c r="PI112" s="253"/>
      <c r="PJ112" s="253"/>
      <c r="PK112" s="253"/>
      <c r="PL112" s="253"/>
      <c r="PM112" s="253"/>
      <c r="PN112" s="253"/>
      <c r="PO112" s="253"/>
      <c r="PP112" s="253"/>
      <c r="PQ112" s="253"/>
      <c r="PR112" s="253"/>
      <c r="PS112" s="253"/>
      <c r="PT112" s="253"/>
      <c r="PU112" s="253"/>
      <c r="PV112" s="253"/>
      <c r="PW112" s="253"/>
      <c r="PX112" s="253"/>
      <c r="PY112" s="253"/>
      <c r="PZ112" s="253"/>
      <c r="QA112" s="253"/>
      <c r="QB112" s="253"/>
      <c r="QC112" s="253"/>
      <c r="QD112" s="253"/>
      <c r="QE112" s="253"/>
      <c r="QF112" s="253"/>
      <c r="QG112" s="253"/>
      <c r="QH112" s="253"/>
      <c r="QI112" s="253"/>
      <c r="QJ112" s="253"/>
      <c r="QK112" s="253"/>
      <c r="QL112" s="253"/>
      <c r="QM112" s="253"/>
      <c r="QN112" s="253"/>
      <c r="QO112" s="253"/>
      <c r="QP112" s="253"/>
      <c r="QQ112" s="253"/>
      <c r="QR112" s="253"/>
      <c r="QS112" s="253"/>
      <c r="QT112" s="253"/>
      <c r="QU112" s="253"/>
      <c r="QV112" s="253"/>
      <c r="QW112" s="253"/>
      <c r="QX112" s="253"/>
      <c r="QY112" s="253"/>
      <c r="QZ112" s="253"/>
      <c r="RA112" s="253"/>
      <c r="RB112" s="253"/>
      <c r="RC112" s="253"/>
      <c r="RD112" s="253"/>
      <c r="RE112" s="253"/>
      <c r="RF112" s="253"/>
      <c r="RG112" s="253"/>
      <c r="RH112" s="253"/>
      <c r="RI112" s="253"/>
      <c r="RJ112" s="253"/>
      <c r="RK112" s="253"/>
      <c r="RL112" s="253"/>
      <c r="RM112" s="253"/>
      <c r="RN112" s="253"/>
      <c r="RO112" s="253"/>
      <c r="RP112" s="253"/>
      <c r="RQ112" s="253"/>
      <c r="RR112" s="253"/>
      <c r="RS112" s="253"/>
      <c r="RT112" s="253"/>
      <c r="RU112" s="253"/>
      <c r="RV112" s="253"/>
      <c r="RW112" s="253"/>
      <c r="RX112" s="253"/>
      <c r="RY112" s="253"/>
      <c r="RZ112" s="253"/>
      <c r="SA112" s="253"/>
      <c r="SB112" s="253"/>
      <c r="SC112" s="253"/>
      <c r="SD112" s="253"/>
      <c r="SE112" s="253"/>
      <c r="SF112" s="253"/>
      <c r="SG112" s="253"/>
      <c r="SH112" s="253"/>
      <c r="SI112" s="253"/>
      <c r="SJ112" s="253"/>
      <c r="SK112" s="253"/>
      <c r="SL112" s="253"/>
      <c r="SM112" s="253"/>
      <c r="SN112" s="253"/>
      <c r="SO112" s="253"/>
      <c r="SP112" s="253"/>
      <c r="SQ112" s="253"/>
      <c r="SR112" s="253"/>
      <c r="SS112" s="253"/>
      <c r="ST112" s="253"/>
      <c r="SU112" s="253"/>
      <c r="SV112" s="253"/>
      <c r="SW112" s="253"/>
      <c r="SX112" s="253"/>
      <c r="SY112" s="253"/>
      <c r="SZ112" s="253"/>
      <c r="TA112" s="253"/>
      <c r="TB112" s="253"/>
      <c r="TC112" s="253"/>
      <c r="TD112" s="253"/>
      <c r="TE112" s="253"/>
      <c r="TF112" s="253"/>
      <c r="TG112" s="253"/>
      <c r="TH112" s="253"/>
      <c r="TI112" s="253"/>
      <c r="TJ112" s="253"/>
      <c r="TK112" s="253"/>
      <c r="TL112" s="253"/>
      <c r="TM112" s="253"/>
      <c r="TN112" s="253"/>
      <c r="TO112" s="253"/>
      <c r="TP112" s="253"/>
      <c r="TQ112" s="253"/>
      <c r="TR112" s="253"/>
      <c r="TS112" s="253"/>
      <c r="TT112" s="253"/>
      <c r="TU112" s="253"/>
      <c r="TV112" s="253"/>
      <c r="TW112" s="253"/>
      <c r="TX112" s="253"/>
      <c r="TY112" s="253"/>
      <c r="TZ112" s="253"/>
      <c r="UA112" s="253"/>
      <c r="UB112" s="253"/>
      <c r="UC112" s="253"/>
      <c r="UD112" s="253"/>
      <c r="UE112" s="253"/>
      <c r="UF112" s="253"/>
      <c r="UG112" s="253"/>
      <c r="UH112" s="253"/>
      <c r="UI112" s="253"/>
      <c r="UJ112" s="253"/>
      <c r="UK112" s="253"/>
      <c r="UL112" s="253"/>
      <c r="UM112" s="253"/>
      <c r="UN112" s="253"/>
      <c r="UO112" s="253"/>
      <c r="UP112" s="253"/>
      <c r="UQ112" s="253"/>
      <c r="UR112" s="253"/>
      <c r="US112" s="253"/>
      <c r="UT112" s="253"/>
      <c r="UU112" s="253"/>
      <c r="UV112" s="253"/>
      <c r="UW112" s="253"/>
      <c r="UX112" s="253"/>
      <c r="UY112" s="253"/>
      <c r="UZ112" s="253"/>
      <c r="VA112" s="253"/>
      <c r="VB112" s="253"/>
      <c r="VC112" s="253"/>
      <c r="VD112" s="253"/>
      <c r="VE112" s="253"/>
      <c r="VF112" s="253"/>
      <c r="VG112" s="253"/>
      <c r="VH112" s="253"/>
      <c r="VI112" s="253"/>
      <c r="VJ112" s="253"/>
      <c r="VK112" s="253"/>
      <c r="VL112" s="253"/>
      <c r="VM112" s="253"/>
      <c r="VN112" s="253"/>
      <c r="VO112" s="253"/>
      <c r="VP112" s="253"/>
      <c r="VQ112" s="253"/>
      <c r="VR112" s="253"/>
      <c r="VS112" s="253"/>
      <c r="VT112" s="253"/>
      <c r="VU112" s="253"/>
      <c r="VV112" s="253"/>
      <c r="VW112" s="253"/>
      <c r="VX112" s="253"/>
      <c r="VY112" s="253"/>
      <c r="VZ112" s="253"/>
      <c r="WA112" s="253"/>
      <c r="WB112" s="253"/>
      <c r="WC112" s="253"/>
      <c r="WD112" s="253"/>
      <c r="WE112" s="253"/>
      <c r="WF112" s="253"/>
      <c r="WG112" s="253"/>
      <c r="WH112" s="253"/>
      <c r="WI112" s="253"/>
      <c r="WJ112" s="253"/>
      <c r="WK112" s="253"/>
      <c r="WL112" s="253"/>
      <c r="WM112" s="253"/>
      <c r="WN112" s="253"/>
      <c r="WO112" s="253"/>
      <c r="WP112" s="253"/>
      <c r="WQ112" s="253"/>
      <c r="WR112" s="253"/>
      <c r="WS112" s="253"/>
      <c r="WT112" s="253"/>
      <c r="WU112" s="253"/>
      <c r="WV112" s="253"/>
      <c r="WW112" s="253"/>
      <c r="WX112" s="253"/>
      <c r="WY112" s="253"/>
      <c r="WZ112" s="253"/>
      <c r="XA112" s="253"/>
      <c r="XB112" s="253"/>
      <c r="XC112" s="253"/>
      <c r="XD112" s="253"/>
      <c r="XE112" s="253"/>
      <c r="XF112" s="253"/>
      <c r="XG112" s="253"/>
      <c r="XH112" s="253"/>
      <c r="XI112" s="253"/>
      <c r="XJ112" s="253"/>
      <c r="XK112" s="253"/>
      <c r="XL112" s="253"/>
      <c r="XM112" s="253"/>
      <c r="XN112" s="253"/>
      <c r="XO112" s="253"/>
      <c r="XP112" s="253"/>
      <c r="XQ112" s="253"/>
      <c r="XR112" s="253"/>
      <c r="XS112" s="253"/>
      <c r="XT112" s="253"/>
      <c r="XU112" s="253"/>
      <c r="XV112" s="253"/>
      <c r="XW112" s="253"/>
      <c r="XX112" s="253"/>
      <c r="XY112" s="253"/>
      <c r="XZ112" s="253"/>
      <c r="YA112" s="253"/>
      <c r="YB112" s="253"/>
      <c r="YC112" s="253"/>
      <c r="YD112" s="253"/>
      <c r="YE112" s="253"/>
      <c r="YF112" s="253"/>
      <c r="YG112" s="253"/>
      <c r="YH112" s="253"/>
      <c r="YI112" s="253"/>
      <c r="YJ112" s="253"/>
      <c r="YK112" s="253"/>
      <c r="YL112" s="253"/>
      <c r="YM112" s="253"/>
      <c r="YN112" s="253"/>
      <c r="YO112" s="253"/>
      <c r="YP112" s="253"/>
      <c r="YQ112" s="253"/>
      <c r="YR112" s="253"/>
      <c r="YS112" s="253"/>
      <c r="YT112" s="253"/>
      <c r="YU112" s="253"/>
      <c r="YV112" s="253"/>
      <c r="YW112" s="253"/>
      <c r="YX112" s="253"/>
      <c r="YY112" s="253"/>
      <c r="YZ112" s="253"/>
      <c r="ZA112" s="253"/>
      <c r="ZB112" s="253"/>
      <c r="ZC112" s="253"/>
      <c r="ZD112" s="253"/>
      <c r="ZE112" s="253"/>
      <c r="ZF112" s="253"/>
      <c r="ZG112" s="253"/>
      <c r="ZH112" s="253"/>
      <c r="ZI112" s="253"/>
      <c r="ZJ112" s="253"/>
      <c r="ZK112" s="253"/>
      <c r="ZL112" s="253"/>
      <c r="ZM112" s="253"/>
      <c r="ZN112" s="253"/>
      <c r="ZO112" s="253"/>
      <c r="ZP112" s="253"/>
      <c r="ZQ112" s="253"/>
      <c r="ZR112" s="253"/>
      <c r="ZS112" s="253"/>
      <c r="ZT112" s="253"/>
      <c r="ZU112" s="253"/>
      <c r="ZV112" s="253"/>
      <c r="ZW112" s="253"/>
      <c r="ZX112" s="253"/>
      <c r="ZY112" s="253"/>
      <c r="ZZ112" s="253"/>
      <c r="AAA112" s="253"/>
      <c r="AAB112" s="253"/>
      <c r="AAC112" s="253"/>
      <c r="AAD112" s="253"/>
      <c r="AAE112" s="253"/>
      <c r="AAF112" s="253"/>
      <c r="AAG112" s="253"/>
      <c r="AAH112" s="253"/>
      <c r="AAI112" s="253"/>
      <c r="AAJ112" s="253"/>
      <c r="AAK112" s="253"/>
      <c r="AAL112" s="253"/>
      <c r="AAM112" s="253"/>
      <c r="AAN112" s="253"/>
      <c r="AAO112" s="253"/>
      <c r="AAP112" s="253"/>
      <c r="AAQ112" s="253"/>
      <c r="AAR112" s="253"/>
      <c r="AAS112" s="253"/>
      <c r="AAT112" s="253"/>
      <c r="AAU112" s="253"/>
      <c r="AAV112" s="253"/>
      <c r="AAW112" s="253"/>
      <c r="AAX112" s="253"/>
      <c r="AAY112" s="253"/>
      <c r="AAZ112" s="253"/>
      <c r="ABA112" s="253"/>
      <c r="ABB112" s="253"/>
      <c r="ABC112" s="253"/>
      <c r="ABD112" s="253"/>
      <c r="ABE112" s="253"/>
      <c r="ABF112" s="253"/>
      <c r="ABG112" s="253"/>
      <c r="ABH112" s="253"/>
      <c r="ABI112" s="253"/>
      <c r="ABJ112" s="253"/>
      <c r="ABK112" s="253"/>
      <c r="ABL112" s="253"/>
      <c r="ABM112" s="253"/>
      <c r="ABN112" s="253"/>
      <c r="ABO112" s="253"/>
      <c r="ABP112" s="253"/>
      <c r="ABQ112" s="253"/>
      <c r="ABR112" s="253"/>
      <c r="ABS112" s="253"/>
      <c r="ABT112" s="253"/>
      <c r="ABU112" s="253"/>
      <c r="ABV112" s="253"/>
      <c r="ABW112" s="253"/>
      <c r="ABX112" s="253"/>
      <c r="ABY112" s="253"/>
      <c r="ABZ112" s="253"/>
      <c r="ACA112" s="253"/>
      <c r="ACB112" s="253"/>
      <c r="ACC112" s="253"/>
      <c r="ACD112" s="253"/>
      <c r="ACE112" s="253"/>
      <c r="ACF112" s="253"/>
      <c r="ACG112" s="253"/>
      <c r="ACH112" s="253"/>
      <c r="ACI112" s="253"/>
      <c r="ACJ112" s="253"/>
      <c r="ACK112" s="253"/>
      <c r="ACL112" s="253"/>
      <c r="ACM112" s="253"/>
      <c r="ACN112" s="253"/>
      <c r="ACO112" s="253"/>
      <c r="ACP112" s="253"/>
      <c r="ACQ112" s="253"/>
      <c r="ACR112" s="253"/>
      <c r="ACS112" s="253"/>
      <c r="ACT112" s="253"/>
      <c r="ACU112" s="253"/>
      <c r="ACV112" s="253"/>
      <c r="ACW112" s="253"/>
      <c r="ACX112" s="253"/>
      <c r="ACY112" s="253"/>
      <c r="ACZ112" s="253"/>
      <c r="ADA112" s="253"/>
      <c r="ADB112" s="253"/>
      <c r="ADC112" s="253"/>
      <c r="ADD112" s="253"/>
      <c r="ADE112" s="253"/>
      <c r="ADF112" s="253"/>
      <c r="ADG112" s="253"/>
      <c r="ADH112" s="253"/>
      <c r="ADI112" s="253"/>
      <c r="ADJ112" s="253"/>
      <c r="ADK112" s="253"/>
      <c r="ADL112" s="253"/>
      <c r="ADM112" s="253"/>
      <c r="ADN112" s="253"/>
      <c r="ADO112" s="253"/>
      <c r="ADP112" s="253"/>
      <c r="ADQ112" s="253"/>
      <c r="ADR112" s="253"/>
      <c r="ADS112" s="253"/>
      <c r="ADT112" s="253"/>
      <c r="ADU112" s="253"/>
      <c r="ADV112" s="253"/>
      <c r="ADW112" s="253"/>
      <c r="ADX112" s="253"/>
      <c r="ADY112" s="253"/>
      <c r="ADZ112" s="253"/>
      <c r="AEA112" s="253"/>
      <c r="AEB112" s="253"/>
      <c r="AEC112" s="253"/>
      <c r="AED112" s="253"/>
      <c r="AEE112" s="253"/>
      <c r="AEF112" s="253"/>
      <c r="AEG112" s="253"/>
      <c r="AEH112" s="253"/>
      <c r="AEI112" s="253"/>
      <c r="AEJ112" s="253"/>
      <c r="AEK112" s="253"/>
      <c r="AEL112" s="253"/>
      <c r="AEM112" s="253"/>
      <c r="AEN112" s="253"/>
      <c r="AEO112" s="253"/>
      <c r="AEP112" s="253"/>
      <c r="AEQ112" s="253"/>
      <c r="AER112" s="253"/>
      <c r="AES112" s="253"/>
      <c r="AET112" s="253"/>
      <c r="AEU112" s="253"/>
      <c r="AEV112" s="253"/>
      <c r="AEW112" s="253"/>
      <c r="AEX112" s="253"/>
      <c r="AEY112" s="253"/>
      <c r="AEZ112" s="253"/>
      <c r="AFA112" s="253"/>
      <c r="AFB112" s="253"/>
      <c r="AFC112" s="253"/>
      <c r="AFD112" s="253"/>
      <c r="AFE112" s="253"/>
      <c r="AFF112" s="253"/>
      <c r="AFG112" s="253"/>
      <c r="AFH112" s="253"/>
      <c r="AFI112" s="253"/>
      <c r="AFJ112" s="253"/>
      <c r="AFK112" s="253"/>
      <c r="AFL112" s="253"/>
      <c r="AFM112" s="253"/>
      <c r="AFN112" s="253"/>
      <c r="AFO112" s="253"/>
      <c r="AFP112" s="253"/>
      <c r="AFQ112" s="253"/>
      <c r="AFR112" s="253"/>
      <c r="AFS112" s="253"/>
      <c r="AFT112" s="253"/>
      <c r="AFU112" s="253"/>
      <c r="AFV112" s="253"/>
      <c r="AFW112" s="253"/>
      <c r="AFX112" s="253"/>
      <c r="AFY112" s="253"/>
      <c r="AFZ112" s="253"/>
      <c r="AGA112" s="253"/>
      <c r="AGB112" s="253"/>
      <c r="AGC112" s="253"/>
      <c r="AGD112" s="253"/>
      <c r="AGE112" s="253"/>
      <c r="AGF112" s="253"/>
      <c r="AGG112" s="253"/>
      <c r="AGH112" s="253"/>
      <c r="AGI112" s="253"/>
      <c r="AGJ112" s="253"/>
      <c r="AGK112" s="253"/>
      <c r="AGL112" s="253"/>
      <c r="AGM112" s="253"/>
      <c r="AGN112" s="253"/>
      <c r="AGO112" s="253"/>
      <c r="AGP112" s="253"/>
      <c r="AGQ112" s="253"/>
      <c r="AGR112" s="253"/>
      <c r="AGS112" s="253"/>
      <c r="AGT112" s="253"/>
      <c r="AGU112" s="253"/>
      <c r="AGV112" s="253"/>
      <c r="AGW112" s="253"/>
      <c r="AGX112" s="253"/>
      <c r="AGY112" s="253"/>
      <c r="AGZ112" s="253"/>
      <c r="AHA112" s="253"/>
      <c r="AHB112" s="253"/>
      <c r="AHC112" s="253"/>
      <c r="AHD112" s="253"/>
      <c r="AHE112" s="253"/>
      <c r="AHF112" s="253"/>
      <c r="AHG112" s="253"/>
      <c r="AHH112" s="253"/>
      <c r="AHI112" s="253"/>
      <c r="AHJ112" s="253"/>
      <c r="AHK112" s="253"/>
      <c r="AHL112" s="253"/>
      <c r="AHM112" s="253"/>
      <c r="AHN112" s="253"/>
      <c r="AHO112" s="253"/>
      <c r="AHP112" s="253"/>
      <c r="AHQ112" s="253"/>
      <c r="AHR112" s="253"/>
      <c r="AHS112" s="253"/>
      <c r="AHT112" s="253"/>
      <c r="AHU112" s="253"/>
      <c r="AHV112" s="253"/>
      <c r="AHW112" s="253"/>
      <c r="AHX112" s="253"/>
      <c r="AHY112" s="253"/>
      <c r="AHZ112" s="253"/>
      <c r="AIA112" s="253"/>
      <c r="AIB112" s="253"/>
      <c r="AIC112" s="253"/>
      <c r="AID112" s="253"/>
      <c r="AIE112" s="253"/>
      <c r="AIF112" s="253"/>
      <c r="AIG112" s="253"/>
      <c r="AIH112" s="253"/>
      <c r="AII112" s="253"/>
      <c r="AIJ112" s="253"/>
      <c r="AIK112" s="253"/>
      <c r="AIL112" s="253"/>
      <c r="AIM112" s="253"/>
      <c r="AIN112" s="253"/>
      <c r="AIO112" s="253"/>
      <c r="AIP112" s="253"/>
      <c r="AIQ112" s="253"/>
      <c r="AIR112" s="253"/>
      <c r="AIS112" s="253"/>
      <c r="AIT112" s="253"/>
      <c r="AIU112" s="253"/>
      <c r="AIV112" s="253"/>
      <c r="AIW112" s="253"/>
      <c r="AIX112" s="253"/>
      <c r="AIY112" s="253"/>
      <c r="AIZ112" s="253"/>
      <c r="AJA112" s="253"/>
      <c r="AJB112" s="253"/>
      <c r="AJC112" s="253"/>
      <c r="AJD112" s="253"/>
      <c r="AJE112" s="253"/>
      <c r="AJF112" s="253"/>
      <c r="AJG112" s="253"/>
      <c r="AJH112" s="253"/>
      <c r="AJI112" s="253"/>
      <c r="AJJ112" s="253"/>
      <c r="AJK112" s="253"/>
      <c r="AJL112" s="253"/>
      <c r="AJM112" s="253"/>
      <c r="AJN112" s="253"/>
      <c r="AJO112" s="253"/>
      <c r="AJP112" s="253"/>
      <c r="AJQ112" s="253"/>
      <c r="AJR112" s="253"/>
      <c r="AJS112" s="253"/>
      <c r="AJT112" s="253"/>
      <c r="AJU112" s="253"/>
      <c r="AJV112" s="253"/>
      <c r="AJW112" s="253"/>
      <c r="AJX112" s="253"/>
      <c r="AJY112" s="253"/>
      <c r="AJZ112" s="253"/>
      <c r="AKA112" s="253"/>
      <c r="AKB112" s="253"/>
      <c r="AKC112" s="253"/>
      <c r="AKD112" s="253"/>
      <c r="AKE112" s="253"/>
      <c r="AKF112" s="253"/>
      <c r="AKG112" s="253"/>
      <c r="AKH112" s="253"/>
      <c r="AKI112" s="253"/>
      <c r="AKJ112" s="253"/>
      <c r="AKK112" s="253"/>
      <c r="AKL112" s="253"/>
      <c r="AKM112" s="253"/>
      <c r="AKN112" s="253"/>
      <c r="AKO112" s="253"/>
      <c r="AKP112" s="253"/>
      <c r="AKQ112" s="253"/>
      <c r="AKR112" s="253"/>
      <c r="AKS112" s="253"/>
      <c r="AKT112" s="253"/>
      <c r="AKU112" s="253"/>
      <c r="AKV112" s="253"/>
      <c r="AKW112" s="253"/>
      <c r="AKX112" s="253"/>
      <c r="AKY112" s="253"/>
      <c r="AKZ112" s="253"/>
      <c r="ALA112" s="253"/>
      <c r="ALB112" s="253"/>
      <c r="ALC112" s="253"/>
      <c r="ALD112" s="253"/>
      <c r="ALE112" s="253"/>
      <c r="ALF112" s="253"/>
      <c r="ALG112" s="253"/>
      <c r="ALH112" s="253"/>
      <c r="ALI112" s="253"/>
      <c r="ALJ112" s="253"/>
      <c r="ALK112" s="253"/>
      <c r="ALL112" s="253"/>
      <c r="ALM112" s="253"/>
      <c r="ALN112" s="253"/>
      <c r="ALO112" s="253"/>
      <c r="ALP112" s="253"/>
      <c r="ALQ112" s="253"/>
      <c r="ALR112" s="253"/>
      <c r="ALS112" s="253"/>
      <c r="ALT112" s="253"/>
      <c r="ALU112" s="253"/>
      <c r="ALV112" s="253"/>
      <c r="ALW112" s="253"/>
      <c r="ALX112" s="253"/>
      <c r="ALY112" s="253"/>
      <c r="ALZ112" s="253"/>
      <c r="AMA112" s="253"/>
      <c r="AMB112" s="253"/>
      <c r="AMC112" s="253"/>
      <c r="AMD112" s="253"/>
      <c r="AME112" s="253"/>
      <c r="AMF112" s="253"/>
      <c r="AMG112" s="253"/>
      <c r="AMH112" s="253"/>
      <c r="AMI112" s="253"/>
      <c r="AMJ112" s="253"/>
    </row>
    <row r="113" spans="1:1024" s="252" customFormat="1" ht="11.25">
      <c r="A113" s="264" t="s">
        <v>221</v>
      </c>
      <c r="B113" s="273" t="e">
        <f>(B82-B88-B87+B90)/B64</f>
        <v>#DIV/0!</v>
      </c>
      <c r="C113" s="273" t="e">
        <f>(C82-C88-C87+C90)/C64</f>
        <v>#DIV/0!</v>
      </c>
      <c r="D113" s="273" t="e">
        <f>(D82-D88-D87+D90)/D64</f>
        <v>#DIV/0!</v>
      </c>
      <c r="F113" s="253"/>
      <c r="G113" s="253"/>
      <c r="H113" s="253"/>
      <c r="I113" s="253"/>
      <c r="J113" s="253"/>
      <c r="K113" s="253"/>
      <c r="L113" s="253"/>
      <c r="M113" s="253"/>
      <c r="N113" s="253"/>
      <c r="O113" s="253"/>
      <c r="P113" s="253"/>
      <c r="Q113" s="253"/>
      <c r="R113" s="253"/>
      <c r="S113" s="253"/>
      <c r="T113" s="253"/>
      <c r="U113" s="253"/>
      <c r="V113" s="253"/>
      <c r="W113" s="253"/>
      <c r="X113" s="253"/>
      <c r="Y113" s="253"/>
      <c r="Z113" s="253"/>
      <c r="AA113" s="253"/>
      <c r="AB113" s="253"/>
      <c r="AC113" s="253"/>
      <c r="AD113" s="253"/>
      <c r="AE113" s="253"/>
      <c r="AF113" s="253"/>
      <c r="AG113" s="253"/>
      <c r="AH113" s="253"/>
      <c r="AI113" s="253"/>
      <c r="AJ113" s="253"/>
      <c r="AK113" s="253"/>
      <c r="AL113" s="253"/>
      <c r="AM113" s="253"/>
      <c r="AN113" s="253"/>
      <c r="AO113" s="253"/>
      <c r="AP113" s="253"/>
      <c r="AQ113" s="253"/>
      <c r="AR113" s="253"/>
      <c r="AS113" s="253"/>
      <c r="AT113" s="253"/>
      <c r="AU113" s="253"/>
      <c r="AV113" s="253"/>
      <c r="AW113" s="253"/>
      <c r="AX113" s="253"/>
      <c r="AY113" s="253"/>
      <c r="AZ113" s="253"/>
      <c r="BA113" s="253"/>
      <c r="BB113" s="253"/>
      <c r="BC113" s="253"/>
      <c r="BD113" s="253"/>
      <c r="BE113" s="253"/>
      <c r="BF113" s="253"/>
      <c r="BG113" s="253"/>
      <c r="BH113" s="253"/>
      <c r="BI113" s="253"/>
      <c r="BJ113" s="253"/>
      <c r="BK113" s="253"/>
      <c r="BL113" s="253"/>
      <c r="BM113" s="253"/>
      <c r="BN113" s="253"/>
      <c r="BO113" s="253"/>
      <c r="BP113" s="253"/>
      <c r="BQ113" s="253"/>
      <c r="BR113" s="253"/>
      <c r="BS113" s="253"/>
      <c r="BT113" s="253"/>
      <c r="BU113" s="253"/>
      <c r="BV113" s="253"/>
      <c r="BW113" s="253"/>
      <c r="BX113" s="253"/>
      <c r="BY113" s="253"/>
      <c r="BZ113" s="253"/>
      <c r="CA113" s="253"/>
      <c r="CB113" s="253"/>
      <c r="CC113" s="253"/>
      <c r="CD113" s="253"/>
      <c r="CE113" s="253"/>
      <c r="CF113" s="253"/>
      <c r="CG113" s="253"/>
      <c r="CH113" s="253"/>
      <c r="CI113" s="253"/>
      <c r="CJ113" s="253"/>
      <c r="CK113" s="253"/>
      <c r="CL113" s="253"/>
      <c r="CM113" s="253"/>
      <c r="CN113" s="253"/>
      <c r="CO113" s="253"/>
      <c r="CP113" s="253"/>
      <c r="CQ113" s="253"/>
      <c r="CR113" s="253"/>
      <c r="CS113" s="253"/>
      <c r="CT113" s="253"/>
      <c r="CU113" s="253"/>
      <c r="CV113" s="253"/>
      <c r="CW113" s="253"/>
      <c r="CX113" s="253"/>
      <c r="CY113" s="253"/>
      <c r="CZ113" s="253"/>
      <c r="DA113" s="253"/>
      <c r="DB113" s="253"/>
      <c r="DC113" s="253"/>
      <c r="DD113" s="253"/>
      <c r="DE113" s="253"/>
      <c r="DF113" s="253"/>
      <c r="DG113" s="253"/>
      <c r="DH113" s="253"/>
      <c r="DI113" s="253"/>
      <c r="DJ113" s="253"/>
      <c r="DK113" s="253"/>
      <c r="DL113" s="253"/>
      <c r="DM113" s="253"/>
      <c r="DN113" s="253"/>
      <c r="DO113" s="253"/>
      <c r="DP113" s="253"/>
      <c r="DQ113" s="253"/>
      <c r="DR113" s="253"/>
      <c r="DS113" s="253"/>
      <c r="DT113" s="253"/>
      <c r="DU113" s="253"/>
      <c r="DV113" s="253"/>
      <c r="DW113" s="253"/>
      <c r="DX113" s="253"/>
      <c r="DY113" s="253"/>
      <c r="DZ113" s="253"/>
      <c r="EA113" s="253"/>
      <c r="EB113" s="253"/>
      <c r="EC113" s="253"/>
      <c r="ED113" s="253"/>
      <c r="EE113" s="253"/>
      <c r="EF113" s="253"/>
      <c r="EG113" s="253"/>
      <c r="EH113" s="253"/>
      <c r="EI113" s="253"/>
      <c r="EJ113" s="253"/>
      <c r="EK113" s="253"/>
      <c r="EL113" s="253"/>
      <c r="EM113" s="253"/>
      <c r="EN113" s="253"/>
      <c r="EO113" s="253"/>
      <c r="EP113" s="253"/>
      <c r="EQ113" s="253"/>
      <c r="ER113" s="253"/>
      <c r="ES113" s="253"/>
      <c r="ET113" s="253"/>
      <c r="EU113" s="253"/>
      <c r="EV113" s="253"/>
      <c r="EW113" s="253"/>
      <c r="EX113" s="253"/>
      <c r="EY113" s="253"/>
      <c r="EZ113" s="253"/>
      <c r="FA113" s="253"/>
      <c r="FB113" s="253"/>
      <c r="FC113" s="253"/>
      <c r="FD113" s="253"/>
      <c r="FE113" s="253"/>
      <c r="FF113" s="253"/>
      <c r="FG113" s="253"/>
      <c r="FH113" s="253"/>
      <c r="FI113" s="253"/>
      <c r="FJ113" s="253"/>
      <c r="FK113" s="253"/>
      <c r="FL113" s="253"/>
      <c r="FM113" s="253"/>
      <c r="FN113" s="253"/>
      <c r="FO113" s="253"/>
      <c r="FP113" s="253"/>
      <c r="FQ113" s="253"/>
      <c r="FR113" s="253"/>
      <c r="FS113" s="253"/>
      <c r="FT113" s="253"/>
      <c r="FU113" s="253"/>
      <c r="FV113" s="253"/>
      <c r="FW113" s="253"/>
      <c r="FX113" s="253"/>
      <c r="FY113" s="253"/>
      <c r="FZ113" s="253"/>
      <c r="GA113" s="253"/>
      <c r="GB113" s="253"/>
      <c r="GC113" s="253"/>
      <c r="GD113" s="253"/>
      <c r="GE113" s="253"/>
      <c r="GF113" s="253"/>
      <c r="GG113" s="253"/>
      <c r="GH113" s="253"/>
      <c r="GI113" s="253"/>
      <c r="GJ113" s="253"/>
      <c r="GK113" s="253"/>
      <c r="GL113" s="253"/>
      <c r="GM113" s="253"/>
      <c r="GN113" s="253"/>
      <c r="GO113" s="253"/>
      <c r="GP113" s="253"/>
      <c r="GQ113" s="253"/>
      <c r="GR113" s="253"/>
      <c r="GS113" s="253"/>
      <c r="GT113" s="253"/>
      <c r="GU113" s="253"/>
      <c r="GV113" s="253"/>
      <c r="GW113" s="253"/>
      <c r="GX113" s="253"/>
      <c r="GY113" s="253"/>
      <c r="GZ113" s="253"/>
      <c r="HA113" s="253"/>
      <c r="HB113" s="253"/>
      <c r="HC113" s="253"/>
      <c r="HD113" s="253"/>
      <c r="HE113" s="253"/>
      <c r="HF113" s="253"/>
      <c r="HG113" s="253"/>
      <c r="HH113" s="253"/>
      <c r="HI113" s="253"/>
      <c r="HJ113" s="253"/>
      <c r="HK113" s="253"/>
      <c r="HL113" s="253"/>
      <c r="HM113" s="253"/>
      <c r="HN113" s="253"/>
      <c r="HO113" s="253"/>
      <c r="HP113" s="253"/>
      <c r="HQ113" s="253"/>
      <c r="HR113" s="253"/>
      <c r="HS113" s="253"/>
      <c r="HT113" s="253"/>
      <c r="HU113" s="253"/>
      <c r="HV113" s="253"/>
      <c r="HW113" s="253"/>
      <c r="HX113" s="253"/>
      <c r="HY113" s="253"/>
      <c r="HZ113" s="253"/>
      <c r="IA113" s="253"/>
      <c r="IB113" s="253"/>
      <c r="IC113" s="253"/>
      <c r="ID113" s="253"/>
      <c r="IE113" s="253"/>
      <c r="IF113" s="253"/>
      <c r="IG113" s="253"/>
      <c r="IH113" s="253"/>
      <c r="II113" s="253"/>
      <c r="IJ113" s="253"/>
      <c r="IK113" s="253"/>
      <c r="IL113" s="253"/>
      <c r="IM113" s="253"/>
      <c r="IN113" s="253"/>
      <c r="IO113" s="253"/>
      <c r="IP113" s="253"/>
      <c r="IQ113" s="253"/>
      <c r="IR113" s="253"/>
      <c r="IS113" s="253"/>
      <c r="IT113" s="253"/>
      <c r="IU113" s="253"/>
      <c r="IV113" s="253"/>
      <c r="IW113" s="253"/>
      <c r="IX113" s="253"/>
      <c r="IY113" s="253"/>
      <c r="IZ113" s="253"/>
      <c r="JA113" s="253"/>
      <c r="JB113" s="253"/>
      <c r="JC113" s="253"/>
      <c r="JD113" s="253"/>
      <c r="JE113" s="253"/>
      <c r="JF113" s="253"/>
      <c r="JG113" s="253"/>
      <c r="JH113" s="253"/>
      <c r="JI113" s="253"/>
      <c r="JJ113" s="253"/>
      <c r="JK113" s="253"/>
      <c r="JL113" s="253"/>
      <c r="JM113" s="253"/>
      <c r="JN113" s="253"/>
      <c r="JO113" s="253"/>
      <c r="JP113" s="253"/>
      <c r="JQ113" s="253"/>
      <c r="JR113" s="253"/>
      <c r="JS113" s="253"/>
      <c r="JT113" s="253"/>
      <c r="JU113" s="253"/>
      <c r="JV113" s="253"/>
      <c r="JW113" s="253"/>
      <c r="JX113" s="253"/>
      <c r="JY113" s="253"/>
      <c r="JZ113" s="253"/>
      <c r="KA113" s="253"/>
      <c r="KB113" s="253"/>
      <c r="KC113" s="253"/>
      <c r="KD113" s="253"/>
      <c r="KE113" s="253"/>
      <c r="KF113" s="253"/>
      <c r="KG113" s="253"/>
      <c r="KH113" s="253"/>
      <c r="KI113" s="253"/>
      <c r="KJ113" s="253"/>
      <c r="KK113" s="253"/>
      <c r="KL113" s="253"/>
      <c r="KM113" s="253"/>
      <c r="KN113" s="253"/>
      <c r="KO113" s="253"/>
      <c r="KP113" s="253"/>
      <c r="KQ113" s="253"/>
      <c r="KR113" s="253"/>
      <c r="KS113" s="253"/>
      <c r="KT113" s="253"/>
      <c r="KU113" s="253"/>
      <c r="KV113" s="253"/>
      <c r="KW113" s="253"/>
      <c r="KX113" s="253"/>
      <c r="KY113" s="253"/>
      <c r="KZ113" s="253"/>
      <c r="LA113" s="253"/>
      <c r="LB113" s="253"/>
      <c r="LC113" s="253"/>
      <c r="LD113" s="253"/>
      <c r="LE113" s="253"/>
      <c r="LF113" s="253"/>
      <c r="LG113" s="253"/>
      <c r="LH113" s="253"/>
      <c r="LI113" s="253"/>
      <c r="LJ113" s="253"/>
      <c r="LK113" s="253"/>
      <c r="LL113" s="253"/>
      <c r="LM113" s="253"/>
      <c r="LN113" s="253"/>
      <c r="LO113" s="253"/>
      <c r="LP113" s="253"/>
      <c r="LQ113" s="253"/>
      <c r="LR113" s="253"/>
      <c r="LS113" s="253"/>
      <c r="LT113" s="253"/>
      <c r="LU113" s="253"/>
      <c r="LV113" s="253"/>
      <c r="LW113" s="253"/>
      <c r="LX113" s="253"/>
      <c r="LY113" s="253"/>
      <c r="LZ113" s="253"/>
      <c r="MA113" s="253"/>
      <c r="MB113" s="253"/>
      <c r="MC113" s="253"/>
      <c r="MD113" s="253"/>
      <c r="ME113" s="253"/>
      <c r="MF113" s="253"/>
      <c r="MG113" s="253"/>
      <c r="MH113" s="253"/>
      <c r="MI113" s="253"/>
      <c r="MJ113" s="253"/>
      <c r="MK113" s="253"/>
      <c r="ML113" s="253"/>
      <c r="MM113" s="253"/>
      <c r="MN113" s="253"/>
      <c r="MO113" s="253"/>
      <c r="MP113" s="253"/>
      <c r="MQ113" s="253"/>
      <c r="MR113" s="253"/>
      <c r="MS113" s="253"/>
      <c r="MT113" s="253"/>
      <c r="MU113" s="253"/>
      <c r="MV113" s="253"/>
      <c r="MW113" s="253"/>
      <c r="MX113" s="253"/>
      <c r="MY113" s="253"/>
      <c r="MZ113" s="253"/>
      <c r="NA113" s="253"/>
      <c r="NB113" s="253"/>
      <c r="NC113" s="253"/>
      <c r="ND113" s="253"/>
      <c r="NE113" s="253"/>
      <c r="NF113" s="253"/>
      <c r="NG113" s="253"/>
      <c r="NH113" s="253"/>
      <c r="NI113" s="253"/>
      <c r="NJ113" s="253"/>
      <c r="NK113" s="253"/>
      <c r="NL113" s="253"/>
      <c r="NM113" s="253"/>
      <c r="NN113" s="253"/>
      <c r="NO113" s="253"/>
      <c r="NP113" s="253"/>
      <c r="NQ113" s="253"/>
      <c r="NR113" s="253"/>
      <c r="NS113" s="253"/>
      <c r="NT113" s="253"/>
      <c r="NU113" s="253"/>
      <c r="NV113" s="253"/>
      <c r="NW113" s="253"/>
      <c r="NX113" s="253"/>
      <c r="NY113" s="253"/>
      <c r="NZ113" s="253"/>
      <c r="OA113" s="253"/>
      <c r="OB113" s="253"/>
      <c r="OC113" s="253"/>
      <c r="OD113" s="253"/>
      <c r="OE113" s="253"/>
      <c r="OF113" s="253"/>
      <c r="OG113" s="253"/>
      <c r="OH113" s="253"/>
      <c r="OI113" s="253"/>
      <c r="OJ113" s="253"/>
      <c r="OK113" s="253"/>
      <c r="OL113" s="253"/>
      <c r="OM113" s="253"/>
      <c r="ON113" s="253"/>
      <c r="OO113" s="253"/>
      <c r="OP113" s="253"/>
      <c r="OQ113" s="253"/>
      <c r="OR113" s="253"/>
      <c r="OS113" s="253"/>
      <c r="OT113" s="253"/>
      <c r="OU113" s="253"/>
      <c r="OV113" s="253"/>
      <c r="OW113" s="253"/>
      <c r="OX113" s="253"/>
      <c r="OY113" s="253"/>
      <c r="OZ113" s="253"/>
      <c r="PA113" s="253"/>
      <c r="PB113" s="253"/>
      <c r="PC113" s="253"/>
      <c r="PD113" s="253"/>
      <c r="PE113" s="253"/>
      <c r="PF113" s="253"/>
      <c r="PG113" s="253"/>
      <c r="PH113" s="253"/>
      <c r="PI113" s="253"/>
      <c r="PJ113" s="253"/>
      <c r="PK113" s="253"/>
      <c r="PL113" s="253"/>
      <c r="PM113" s="253"/>
      <c r="PN113" s="253"/>
      <c r="PO113" s="253"/>
      <c r="PP113" s="253"/>
      <c r="PQ113" s="253"/>
      <c r="PR113" s="253"/>
      <c r="PS113" s="253"/>
      <c r="PT113" s="253"/>
      <c r="PU113" s="253"/>
      <c r="PV113" s="253"/>
      <c r="PW113" s="253"/>
      <c r="PX113" s="253"/>
      <c r="PY113" s="253"/>
      <c r="PZ113" s="253"/>
      <c r="QA113" s="253"/>
      <c r="QB113" s="253"/>
      <c r="QC113" s="253"/>
      <c r="QD113" s="253"/>
      <c r="QE113" s="253"/>
      <c r="QF113" s="253"/>
      <c r="QG113" s="253"/>
      <c r="QH113" s="253"/>
      <c r="QI113" s="253"/>
      <c r="QJ113" s="253"/>
      <c r="QK113" s="253"/>
      <c r="QL113" s="253"/>
      <c r="QM113" s="253"/>
      <c r="QN113" s="253"/>
      <c r="QO113" s="253"/>
      <c r="QP113" s="253"/>
      <c r="QQ113" s="253"/>
      <c r="QR113" s="253"/>
      <c r="QS113" s="253"/>
      <c r="QT113" s="253"/>
      <c r="QU113" s="253"/>
      <c r="QV113" s="253"/>
      <c r="QW113" s="253"/>
      <c r="QX113" s="253"/>
      <c r="QY113" s="253"/>
      <c r="QZ113" s="253"/>
      <c r="RA113" s="253"/>
      <c r="RB113" s="253"/>
      <c r="RC113" s="253"/>
      <c r="RD113" s="253"/>
      <c r="RE113" s="253"/>
      <c r="RF113" s="253"/>
      <c r="RG113" s="253"/>
      <c r="RH113" s="253"/>
      <c r="RI113" s="253"/>
      <c r="RJ113" s="253"/>
      <c r="RK113" s="253"/>
      <c r="RL113" s="253"/>
      <c r="RM113" s="253"/>
      <c r="RN113" s="253"/>
      <c r="RO113" s="253"/>
      <c r="RP113" s="253"/>
      <c r="RQ113" s="253"/>
      <c r="RR113" s="253"/>
      <c r="RS113" s="253"/>
      <c r="RT113" s="253"/>
      <c r="RU113" s="253"/>
      <c r="RV113" s="253"/>
      <c r="RW113" s="253"/>
      <c r="RX113" s="253"/>
      <c r="RY113" s="253"/>
      <c r="RZ113" s="253"/>
      <c r="SA113" s="253"/>
      <c r="SB113" s="253"/>
      <c r="SC113" s="253"/>
      <c r="SD113" s="253"/>
      <c r="SE113" s="253"/>
      <c r="SF113" s="253"/>
      <c r="SG113" s="253"/>
      <c r="SH113" s="253"/>
      <c r="SI113" s="253"/>
      <c r="SJ113" s="253"/>
      <c r="SK113" s="253"/>
      <c r="SL113" s="253"/>
      <c r="SM113" s="253"/>
      <c r="SN113" s="253"/>
      <c r="SO113" s="253"/>
      <c r="SP113" s="253"/>
      <c r="SQ113" s="253"/>
      <c r="SR113" s="253"/>
      <c r="SS113" s="253"/>
      <c r="ST113" s="253"/>
      <c r="SU113" s="253"/>
      <c r="SV113" s="253"/>
      <c r="SW113" s="253"/>
      <c r="SX113" s="253"/>
      <c r="SY113" s="253"/>
      <c r="SZ113" s="253"/>
      <c r="TA113" s="253"/>
      <c r="TB113" s="253"/>
      <c r="TC113" s="253"/>
      <c r="TD113" s="253"/>
      <c r="TE113" s="253"/>
      <c r="TF113" s="253"/>
      <c r="TG113" s="253"/>
      <c r="TH113" s="253"/>
      <c r="TI113" s="253"/>
      <c r="TJ113" s="253"/>
      <c r="TK113" s="253"/>
      <c r="TL113" s="253"/>
      <c r="TM113" s="253"/>
      <c r="TN113" s="253"/>
      <c r="TO113" s="253"/>
      <c r="TP113" s="253"/>
      <c r="TQ113" s="253"/>
      <c r="TR113" s="253"/>
      <c r="TS113" s="253"/>
      <c r="TT113" s="253"/>
      <c r="TU113" s="253"/>
      <c r="TV113" s="253"/>
      <c r="TW113" s="253"/>
      <c r="TX113" s="253"/>
      <c r="TY113" s="253"/>
      <c r="TZ113" s="253"/>
      <c r="UA113" s="253"/>
      <c r="UB113" s="253"/>
      <c r="UC113" s="253"/>
      <c r="UD113" s="253"/>
      <c r="UE113" s="253"/>
      <c r="UF113" s="253"/>
      <c r="UG113" s="253"/>
      <c r="UH113" s="253"/>
      <c r="UI113" s="253"/>
      <c r="UJ113" s="253"/>
      <c r="UK113" s="253"/>
      <c r="UL113" s="253"/>
      <c r="UM113" s="253"/>
      <c r="UN113" s="253"/>
      <c r="UO113" s="253"/>
      <c r="UP113" s="253"/>
      <c r="UQ113" s="253"/>
      <c r="UR113" s="253"/>
      <c r="US113" s="253"/>
      <c r="UT113" s="253"/>
      <c r="UU113" s="253"/>
      <c r="UV113" s="253"/>
      <c r="UW113" s="253"/>
      <c r="UX113" s="253"/>
      <c r="UY113" s="253"/>
      <c r="UZ113" s="253"/>
      <c r="VA113" s="253"/>
      <c r="VB113" s="253"/>
      <c r="VC113" s="253"/>
      <c r="VD113" s="253"/>
      <c r="VE113" s="253"/>
      <c r="VF113" s="253"/>
      <c r="VG113" s="253"/>
      <c r="VH113" s="253"/>
      <c r="VI113" s="253"/>
      <c r="VJ113" s="253"/>
      <c r="VK113" s="253"/>
      <c r="VL113" s="253"/>
      <c r="VM113" s="253"/>
      <c r="VN113" s="253"/>
      <c r="VO113" s="253"/>
      <c r="VP113" s="253"/>
      <c r="VQ113" s="253"/>
      <c r="VR113" s="253"/>
      <c r="VS113" s="253"/>
      <c r="VT113" s="253"/>
      <c r="VU113" s="253"/>
      <c r="VV113" s="253"/>
      <c r="VW113" s="253"/>
      <c r="VX113" s="253"/>
      <c r="VY113" s="253"/>
      <c r="VZ113" s="253"/>
      <c r="WA113" s="253"/>
      <c r="WB113" s="253"/>
      <c r="WC113" s="253"/>
      <c r="WD113" s="253"/>
      <c r="WE113" s="253"/>
      <c r="WF113" s="253"/>
      <c r="WG113" s="253"/>
      <c r="WH113" s="253"/>
      <c r="WI113" s="253"/>
      <c r="WJ113" s="253"/>
      <c r="WK113" s="253"/>
      <c r="WL113" s="253"/>
      <c r="WM113" s="253"/>
      <c r="WN113" s="253"/>
      <c r="WO113" s="253"/>
      <c r="WP113" s="253"/>
      <c r="WQ113" s="253"/>
      <c r="WR113" s="253"/>
      <c r="WS113" s="253"/>
      <c r="WT113" s="253"/>
      <c r="WU113" s="253"/>
      <c r="WV113" s="253"/>
      <c r="WW113" s="253"/>
      <c r="WX113" s="253"/>
      <c r="WY113" s="253"/>
      <c r="WZ113" s="253"/>
      <c r="XA113" s="253"/>
      <c r="XB113" s="253"/>
      <c r="XC113" s="253"/>
      <c r="XD113" s="253"/>
      <c r="XE113" s="253"/>
      <c r="XF113" s="253"/>
      <c r="XG113" s="253"/>
      <c r="XH113" s="253"/>
      <c r="XI113" s="253"/>
      <c r="XJ113" s="253"/>
      <c r="XK113" s="253"/>
      <c r="XL113" s="253"/>
      <c r="XM113" s="253"/>
      <c r="XN113" s="253"/>
      <c r="XO113" s="253"/>
      <c r="XP113" s="253"/>
      <c r="XQ113" s="253"/>
      <c r="XR113" s="253"/>
      <c r="XS113" s="253"/>
      <c r="XT113" s="253"/>
      <c r="XU113" s="253"/>
      <c r="XV113" s="253"/>
      <c r="XW113" s="253"/>
      <c r="XX113" s="253"/>
      <c r="XY113" s="253"/>
      <c r="XZ113" s="253"/>
      <c r="YA113" s="253"/>
      <c r="YB113" s="253"/>
      <c r="YC113" s="253"/>
      <c r="YD113" s="253"/>
      <c r="YE113" s="253"/>
      <c r="YF113" s="253"/>
      <c r="YG113" s="253"/>
      <c r="YH113" s="253"/>
      <c r="YI113" s="253"/>
      <c r="YJ113" s="253"/>
      <c r="YK113" s="253"/>
      <c r="YL113" s="253"/>
      <c r="YM113" s="253"/>
      <c r="YN113" s="253"/>
      <c r="YO113" s="253"/>
      <c r="YP113" s="253"/>
      <c r="YQ113" s="253"/>
      <c r="YR113" s="253"/>
      <c r="YS113" s="253"/>
      <c r="YT113" s="253"/>
      <c r="YU113" s="253"/>
      <c r="YV113" s="253"/>
      <c r="YW113" s="253"/>
      <c r="YX113" s="253"/>
      <c r="YY113" s="253"/>
      <c r="YZ113" s="253"/>
      <c r="ZA113" s="253"/>
      <c r="ZB113" s="253"/>
      <c r="ZC113" s="253"/>
      <c r="ZD113" s="253"/>
      <c r="ZE113" s="253"/>
      <c r="ZF113" s="253"/>
      <c r="ZG113" s="253"/>
      <c r="ZH113" s="253"/>
      <c r="ZI113" s="253"/>
      <c r="ZJ113" s="253"/>
      <c r="ZK113" s="253"/>
      <c r="ZL113" s="253"/>
      <c r="ZM113" s="253"/>
      <c r="ZN113" s="253"/>
      <c r="ZO113" s="253"/>
      <c r="ZP113" s="253"/>
      <c r="ZQ113" s="253"/>
      <c r="ZR113" s="253"/>
      <c r="ZS113" s="253"/>
      <c r="ZT113" s="253"/>
      <c r="ZU113" s="253"/>
      <c r="ZV113" s="253"/>
      <c r="ZW113" s="253"/>
      <c r="ZX113" s="253"/>
      <c r="ZY113" s="253"/>
      <c r="ZZ113" s="253"/>
      <c r="AAA113" s="253"/>
      <c r="AAB113" s="253"/>
      <c r="AAC113" s="253"/>
      <c r="AAD113" s="253"/>
      <c r="AAE113" s="253"/>
      <c r="AAF113" s="253"/>
      <c r="AAG113" s="253"/>
      <c r="AAH113" s="253"/>
      <c r="AAI113" s="253"/>
      <c r="AAJ113" s="253"/>
      <c r="AAK113" s="253"/>
      <c r="AAL113" s="253"/>
      <c r="AAM113" s="253"/>
      <c r="AAN113" s="253"/>
      <c r="AAO113" s="253"/>
      <c r="AAP113" s="253"/>
      <c r="AAQ113" s="253"/>
      <c r="AAR113" s="253"/>
      <c r="AAS113" s="253"/>
      <c r="AAT113" s="253"/>
      <c r="AAU113" s="253"/>
      <c r="AAV113" s="253"/>
      <c r="AAW113" s="253"/>
      <c r="AAX113" s="253"/>
      <c r="AAY113" s="253"/>
      <c r="AAZ113" s="253"/>
      <c r="ABA113" s="253"/>
      <c r="ABB113" s="253"/>
      <c r="ABC113" s="253"/>
      <c r="ABD113" s="253"/>
      <c r="ABE113" s="253"/>
      <c r="ABF113" s="253"/>
      <c r="ABG113" s="253"/>
      <c r="ABH113" s="253"/>
      <c r="ABI113" s="253"/>
      <c r="ABJ113" s="253"/>
      <c r="ABK113" s="253"/>
      <c r="ABL113" s="253"/>
      <c r="ABM113" s="253"/>
      <c r="ABN113" s="253"/>
      <c r="ABO113" s="253"/>
      <c r="ABP113" s="253"/>
      <c r="ABQ113" s="253"/>
      <c r="ABR113" s="253"/>
      <c r="ABS113" s="253"/>
      <c r="ABT113" s="253"/>
      <c r="ABU113" s="253"/>
      <c r="ABV113" s="253"/>
      <c r="ABW113" s="253"/>
      <c r="ABX113" s="253"/>
      <c r="ABY113" s="253"/>
      <c r="ABZ113" s="253"/>
      <c r="ACA113" s="253"/>
      <c r="ACB113" s="253"/>
      <c r="ACC113" s="253"/>
      <c r="ACD113" s="253"/>
      <c r="ACE113" s="253"/>
      <c r="ACF113" s="253"/>
      <c r="ACG113" s="253"/>
      <c r="ACH113" s="253"/>
      <c r="ACI113" s="253"/>
      <c r="ACJ113" s="253"/>
      <c r="ACK113" s="253"/>
      <c r="ACL113" s="253"/>
      <c r="ACM113" s="253"/>
      <c r="ACN113" s="253"/>
      <c r="ACO113" s="253"/>
      <c r="ACP113" s="253"/>
      <c r="ACQ113" s="253"/>
      <c r="ACR113" s="253"/>
      <c r="ACS113" s="253"/>
      <c r="ACT113" s="253"/>
      <c r="ACU113" s="253"/>
      <c r="ACV113" s="253"/>
      <c r="ACW113" s="253"/>
      <c r="ACX113" s="253"/>
      <c r="ACY113" s="253"/>
      <c r="ACZ113" s="253"/>
      <c r="ADA113" s="253"/>
      <c r="ADB113" s="253"/>
      <c r="ADC113" s="253"/>
      <c r="ADD113" s="253"/>
      <c r="ADE113" s="253"/>
      <c r="ADF113" s="253"/>
      <c r="ADG113" s="253"/>
      <c r="ADH113" s="253"/>
      <c r="ADI113" s="253"/>
      <c r="ADJ113" s="253"/>
      <c r="ADK113" s="253"/>
      <c r="ADL113" s="253"/>
      <c r="ADM113" s="253"/>
      <c r="ADN113" s="253"/>
      <c r="ADO113" s="253"/>
      <c r="ADP113" s="253"/>
      <c r="ADQ113" s="253"/>
      <c r="ADR113" s="253"/>
      <c r="ADS113" s="253"/>
      <c r="ADT113" s="253"/>
      <c r="ADU113" s="253"/>
      <c r="ADV113" s="253"/>
      <c r="ADW113" s="253"/>
      <c r="ADX113" s="253"/>
      <c r="ADY113" s="253"/>
      <c r="ADZ113" s="253"/>
      <c r="AEA113" s="253"/>
      <c r="AEB113" s="253"/>
      <c r="AEC113" s="253"/>
      <c r="AED113" s="253"/>
      <c r="AEE113" s="253"/>
      <c r="AEF113" s="253"/>
      <c r="AEG113" s="253"/>
      <c r="AEH113" s="253"/>
      <c r="AEI113" s="253"/>
      <c r="AEJ113" s="253"/>
      <c r="AEK113" s="253"/>
      <c r="AEL113" s="253"/>
      <c r="AEM113" s="253"/>
      <c r="AEN113" s="253"/>
      <c r="AEO113" s="253"/>
      <c r="AEP113" s="253"/>
      <c r="AEQ113" s="253"/>
      <c r="AER113" s="253"/>
      <c r="AES113" s="253"/>
      <c r="AET113" s="253"/>
      <c r="AEU113" s="253"/>
      <c r="AEV113" s="253"/>
      <c r="AEW113" s="253"/>
      <c r="AEX113" s="253"/>
      <c r="AEY113" s="253"/>
      <c r="AEZ113" s="253"/>
      <c r="AFA113" s="253"/>
      <c r="AFB113" s="253"/>
      <c r="AFC113" s="253"/>
      <c r="AFD113" s="253"/>
      <c r="AFE113" s="253"/>
      <c r="AFF113" s="253"/>
      <c r="AFG113" s="253"/>
      <c r="AFH113" s="253"/>
      <c r="AFI113" s="253"/>
      <c r="AFJ113" s="253"/>
      <c r="AFK113" s="253"/>
      <c r="AFL113" s="253"/>
      <c r="AFM113" s="253"/>
      <c r="AFN113" s="253"/>
      <c r="AFO113" s="253"/>
      <c r="AFP113" s="253"/>
      <c r="AFQ113" s="253"/>
      <c r="AFR113" s="253"/>
      <c r="AFS113" s="253"/>
      <c r="AFT113" s="253"/>
      <c r="AFU113" s="253"/>
      <c r="AFV113" s="253"/>
      <c r="AFW113" s="253"/>
      <c r="AFX113" s="253"/>
      <c r="AFY113" s="253"/>
      <c r="AFZ113" s="253"/>
      <c r="AGA113" s="253"/>
      <c r="AGB113" s="253"/>
      <c r="AGC113" s="253"/>
      <c r="AGD113" s="253"/>
      <c r="AGE113" s="253"/>
      <c r="AGF113" s="253"/>
      <c r="AGG113" s="253"/>
      <c r="AGH113" s="253"/>
      <c r="AGI113" s="253"/>
      <c r="AGJ113" s="253"/>
      <c r="AGK113" s="253"/>
      <c r="AGL113" s="253"/>
      <c r="AGM113" s="253"/>
      <c r="AGN113" s="253"/>
      <c r="AGO113" s="253"/>
      <c r="AGP113" s="253"/>
      <c r="AGQ113" s="253"/>
      <c r="AGR113" s="253"/>
      <c r="AGS113" s="253"/>
      <c r="AGT113" s="253"/>
      <c r="AGU113" s="253"/>
      <c r="AGV113" s="253"/>
      <c r="AGW113" s="253"/>
      <c r="AGX113" s="253"/>
      <c r="AGY113" s="253"/>
      <c r="AGZ113" s="253"/>
      <c r="AHA113" s="253"/>
      <c r="AHB113" s="253"/>
      <c r="AHC113" s="253"/>
      <c r="AHD113" s="253"/>
      <c r="AHE113" s="253"/>
      <c r="AHF113" s="253"/>
      <c r="AHG113" s="253"/>
      <c r="AHH113" s="253"/>
      <c r="AHI113" s="253"/>
      <c r="AHJ113" s="253"/>
      <c r="AHK113" s="253"/>
      <c r="AHL113" s="253"/>
      <c r="AHM113" s="253"/>
      <c r="AHN113" s="253"/>
      <c r="AHO113" s="253"/>
      <c r="AHP113" s="253"/>
      <c r="AHQ113" s="253"/>
      <c r="AHR113" s="253"/>
      <c r="AHS113" s="253"/>
      <c r="AHT113" s="253"/>
      <c r="AHU113" s="253"/>
      <c r="AHV113" s="253"/>
      <c r="AHW113" s="253"/>
      <c r="AHX113" s="253"/>
      <c r="AHY113" s="253"/>
      <c r="AHZ113" s="253"/>
      <c r="AIA113" s="253"/>
      <c r="AIB113" s="253"/>
      <c r="AIC113" s="253"/>
      <c r="AID113" s="253"/>
      <c r="AIE113" s="253"/>
      <c r="AIF113" s="253"/>
      <c r="AIG113" s="253"/>
      <c r="AIH113" s="253"/>
      <c r="AII113" s="253"/>
      <c r="AIJ113" s="253"/>
      <c r="AIK113" s="253"/>
      <c r="AIL113" s="253"/>
      <c r="AIM113" s="253"/>
      <c r="AIN113" s="253"/>
      <c r="AIO113" s="253"/>
      <c r="AIP113" s="253"/>
      <c r="AIQ113" s="253"/>
      <c r="AIR113" s="253"/>
      <c r="AIS113" s="253"/>
      <c r="AIT113" s="253"/>
      <c r="AIU113" s="253"/>
      <c r="AIV113" s="253"/>
      <c r="AIW113" s="253"/>
      <c r="AIX113" s="253"/>
      <c r="AIY113" s="253"/>
      <c r="AIZ113" s="253"/>
      <c r="AJA113" s="253"/>
      <c r="AJB113" s="253"/>
      <c r="AJC113" s="253"/>
      <c r="AJD113" s="253"/>
      <c r="AJE113" s="253"/>
      <c r="AJF113" s="253"/>
      <c r="AJG113" s="253"/>
      <c r="AJH113" s="253"/>
      <c r="AJI113" s="253"/>
      <c r="AJJ113" s="253"/>
      <c r="AJK113" s="253"/>
      <c r="AJL113" s="253"/>
      <c r="AJM113" s="253"/>
      <c r="AJN113" s="253"/>
      <c r="AJO113" s="253"/>
      <c r="AJP113" s="253"/>
      <c r="AJQ113" s="253"/>
      <c r="AJR113" s="253"/>
      <c r="AJS113" s="253"/>
      <c r="AJT113" s="253"/>
      <c r="AJU113" s="253"/>
      <c r="AJV113" s="253"/>
      <c r="AJW113" s="253"/>
      <c r="AJX113" s="253"/>
      <c r="AJY113" s="253"/>
      <c r="AJZ113" s="253"/>
      <c r="AKA113" s="253"/>
      <c r="AKB113" s="253"/>
      <c r="AKC113" s="253"/>
      <c r="AKD113" s="253"/>
      <c r="AKE113" s="253"/>
      <c r="AKF113" s="253"/>
      <c r="AKG113" s="253"/>
      <c r="AKH113" s="253"/>
      <c r="AKI113" s="253"/>
      <c r="AKJ113" s="253"/>
      <c r="AKK113" s="253"/>
      <c r="AKL113" s="253"/>
      <c r="AKM113" s="253"/>
      <c r="AKN113" s="253"/>
      <c r="AKO113" s="253"/>
      <c r="AKP113" s="253"/>
      <c r="AKQ113" s="253"/>
      <c r="AKR113" s="253"/>
      <c r="AKS113" s="253"/>
      <c r="AKT113" s="253"/>
      <c r="AKU113" s="253"/>
      <c r="AKV113" s="253"/>
      <c r="AKW113" s="253"/>
      <c r="AKX113" s="253"/>
      <c r="AKY113" s="253"/>
      <c r="AKZ113" s="253"/>
      <c r="ALA113" s="253"/>
      <c r="ALB113" s="253"/>
      <c r="ALC113" s="253"/>
      <c r="ALD113" s="253"/>
      <c r="ALE113" s="253"/>
      <c r="ALF113" s="253"/>
      <c r="ALG113" s="253"/>
      <c r="ALH113" s="253"/>
      <c r="ALI113" s="253"/>
      <c r="ALJ113" s="253"/>
      <c r="ALK113" s="253"/>
      <c r="ALL113" s="253"/>
      <c r="ALM113" s="253"/>
      <c r="ALN113" s="253"/>
      <c r="ALO113" s="253"/>
      <c r="ALP113" s="253"/>
      <c r="ALQ113" s="253"/>
      <c r="ALR113" s="253"/>
      <c r="ALS113" s="253"/>
      <c r="ALT113" s="253"/>
      <c r="ALU113" s="253"/>
      <c r="ALV113" s="253"/>
      <c r="ALW113" s="253"/>
      <c r="ALX113" s="253"/>
      <c r="ALY113" s="253"/>
      <c r="ALZ113" s="253"/>
      <c r="AMA113" s="253"/>
      <c r="AMB113" s="253"/>
      <c r="AMC113" s="253"/>
      <c r="AMD113" s="253"/>
      <c r="AME113" s="253"/>
      <c r="AMF113" s="253"/>
      <c r="AMG113" s="253"/>
      <c r="AMH113" s="253"/>
      <c r="AMI113" s="253"/>
      <c r="AMJ113" s="253"/>
    </row>
    <row r="114" spans="1:1024" s="252" customFormat="1" ht="11.25">
      <c r="A114" s="264" t="s">
        <v>2004</v>
      </c>
      <c r="B114" s="273" t="e">
        <f>(B82-B88-B87+B90+B84)/B64</f>
        <v>#DIV/0!</v>
      </c>
      <c r="C114" s="273" t="e">
        <f>(C82-C88-C87+C90+C84)/C64</f>
        <v>#DIV/0!</v>
      </c>
      <c r="D114" s="273" t="e">
        <f>(D82-D88-D87+D90+D84)/D64</f>
        <v>#DIV/0!</v>
      </c>
      <c r="F114" s="253"/>
      <c r="G114" s="253"/>
      <c r="H114" s="253"/>
      <c r="I114" s="253"/>
      <c r="J114" s="253"/>
      <c r="K114" s="253"/>
      <c r="L114" s="253"/>
      <c r="M114" s="253"/>
      <c r="N114" s="253"/>
      <c r="O114" s="253"/>
      <c r="P114" s="253"/>
      <c r="Q114" s="253"/>
      <c r="R114" s="253"/>
      <c r="S114" s="253"/>
      <c r="T114" s="253"/>
      <c r="U114" s="253"/>
      <c r="V114" s="253"/>
      <c r="W114" s="253"/>
      <c r="X114" s="253"/>
      <c r="Y114" s="253"/>
      <c r="Z114" s="253"/>
      <c r="AA114" s="253"/>
      <c r="AB114" s="253"/>
      <c r="AC114" s="253"/>
      <c r="AD114" s="253"/>
      <c r="AE114" s="253"/>
      <c r="AF114" s="253"/>
      <c r="AG114" s="253"/>
      <c r="AH114" s="253"/>
      <c r="AI114" s="253"/>
      <c r="AJ114" s="253"/>
      <c r="AK114" s="253"/>
      <c r="AL114" s="253"/>
      <c r="AM114" s="253"/>
      <c r="AN114" s="253"/>
      <c r="AO114" s="253"/>
      <c r="AP114" s="253"/>
      <c r="AQ114" s="253"/>
      <c r="AR114" s="253"/>
      <c r="AS114" s="253"/>
      <c r="AT114" s="253"/>
      <c r="AU114" s="253"/>
      <c r="AV114" s="253"/>
      <c r="AW114" s="253"/>
      <c r="AX114" s="253"/>
      <c r="AY114" s="253"/>
      <c r="AZ114" s="253"/>
      <c r="BA114" s="253"/>
      <c r="BB114" s="253"/>
      <c r="BC114" s="253"/>
      <c r="BD114" s="253"/>
      <c r="BE114" s="253"/>
      <c r="BF114" s="253"/>
      <c r="BG114" s="253"/>
      <c r="BH114" s="253"/>
      <c r="BI114" s="253"/>
      <c r="BJ114" s="253"/>
      <c r="BK114" s="253"/>
      <c r="BL114" s="253"/>
      <c r="BM114" s="253"/>
      <c r="BN114" s="253"/>
      <c r="BO114" s="253"/>
      <c r="BP114" s="253"/>
      <c r="BQ114" s="253"/>
      <c r="BR114" s="253"/>
      <c r="BS114" s="253"/>
      <c r="BT114" s="253"/>
      <c r="BU114" s="253"/>
      <c r="BV114" s="253"/>
      <c r="BW114" s="253"/>
      <c r="BX114" s="253"/>
      <c r="BY114" s="253"/>
      <c r="BZ114" s="253"/>
      <c r="CA114" s="253"/>
      <c r="CB114" s="253"/>
      <c r="CC114" s="253"/>
      <c r="CD114" s="253"/>
      <c r="CE114" s="253"/>
      <c r="CF114" s="253"/>
      <c r="CG114" s="253"/>
      <c r="CH114" s="253"/>
      <c r="CI114" s="253"/>
      <c r="CJ114" s="253"/>
      <c r="CK114" s="253"/>
      <c r="CL114" s="253"/>
      <c r="CM114" s="253"/>
      <c r="CN114" s="253"/>
      <c r="CO114" s="253"/>
      <c r="CP114" s="253"/>
      <c r="CQ114" s="253"/>
      <c r="CR114" s="253"/>
      <c r="CS114" s="253"/>
      <c r="CT114" s="253"/>
      <c r="CU114" s="253"/>
      <c r="CV114" s="253"/>
      <c r="CW114" s="253"/>
      <c r="CX114" s="253"/>
      <c r="CY114" s="253"/>
      <c r="CZ114" s="253"/>
      <c r="DA114" s="253"/>
      <c r="DB114" s="253"/>
      <c r="DC114" s="253"/>
      <c r="DD114" s="253"/>
      <c r="DE114" s="253"/>
      <c r="DF114" s="253"/>
      <c r="DG114" s="253"/>
      <c r="DH114" s="253"/>
      <c r="DI114" s="253"/>
      <c r="DJ114" s="253"/>
      <c r="DK114" s="253"/>
      <c r="DL114" s="253"/>
      <c r="DM114" s="253"/>
      <c r="DN114" s="253"/>
      <c r="DO114" s="253"/>
      <c r="DP114" s="253"/>
      <c r="DQ114" s="253"/>
      <c r="DR114" s="253"/>
      <c r="DS114" s="253"/>
      <c r="DT114" s="253"/>
      <c r="DU114" s="253"/>
      <c r="DV114" s="253"/>
      <c r="DW114" s="253"/>
      <c r="DX114" s="253"/>
      <c r="DY114" s="253"/>
      <c r="DZ114" s="253"/>
      <c r="EA114" s="253"/>
      <c r="EB114" s="253"/>
      <c r="EC114" s="253"/>
      <c r="ED114" s="253"/>
      <c r="EE114" s="253"/>
      <c r="EF114" s="253"/>
      <c r="EG114" s="253"/>
      <c r="EH114" s="253"/>
      <c r="EI114" s="253"/>
      <c r="EJ114" s="253"/>
      <c r="EK114" s="253"/>
      <c r="EL114" s="253"/>
      <c r="EM114" s="253"/>
      <c r="EN114" s="253"/>
      <c r="EO114" s="253"/>
      <c r="EP114" s="253"/>
      <c r="EQ114" s="253"/>
      <c r="ER114" s="253"/>
      <c r="ES114" s="253"/>
      <c r="ET114" s="253"/>
      <c r="EU114" s="253"/>
      <c r="EV114" s="253"/>
      <c r="EW114" s="253"/>
      <c r="EX114" s="253"/>
      <c r="EY114" s="253"/>
      <c r="EZ114" s="253"/>
      <c r="FA114" s="253"/>
      <c r="FB114" s="253"/>
      <c r="FC114" s="253"/>
      <c r="FD114" s="253"/>
      <c r="FE114" s="253"/>
      <c r="FF114" s="253"/>
      <c r="FG114" s="253"/>
      <c r="FH114" s="253"/>
      <c r="FI114" s="253"/>
      <c r="FJ114" s="253"/>
      <c r="FK114" s="253"/>
      <c r="FL114" s="253"/>
      <c r="FM114" s="253"/>
      <c r="FN114" s="253"/>
      <c r="FO114" s="253"/>
      <c r="FP114" s="253"/>
      <c r="FQ114" s="253"/>
      <c r="FR114" s="253"/>
      <c r="FS114" s="253"/>
      <c r="FT114" s="253"/>
      <c r="FU114" s="253"/>
      <c r="FV114" s="253"/>
      <c r="FW114" s="253"/>
      <c r="FX114" s="253"/>
      <c r="FY114" s="253"/>
      <c r="FZ114" s="253"/>
      <c r="GA114" s="253"/>
      <c r="GB114" s="253"/>
      <c r="GC114" s="253"/>
      <c r="GD114" s="253"/>
      <c r="GE114" s="253"/>
      <c r="GF114" s="253"/>
      <c r="GG114" s="253"/>
      <c r="GH114" s="253"/>
      <c r="GI114" s="253"/>
      <c r="GJ114" s="253"/>
      <c r="GK114" s="253"/>
      <c r="GL114" s="253"/>
      <c r="GM114" s="253"/>
      <c r="GN114" s="253"/>
      <c r="GO114" s="253"/>
      <c r="GP114" s="253"/>
      <c r="GQ114" s="253"/>
      <c r="GR114" s="253"/>
      <c r="GS114" s="253"/>
      <c r="GT114" s="253"/>
      <c r="GU114" s="253"/>
      <c r="GV114" s="253"/>
      <c r="GW114" s="253"/>
      <c r="GX114" s="253"/>
      <c r="GY114" s="253"/>
      <c r="GZ114" s="253"/>
      <c r="HA114" s="253"/>
      <c r="HB114" s="253"/>
      <c r="HC114" s="253"/>
      <c r="HD114" s="253"/>
      <c r="HE114" s="253"/>
      <c r="HF114" s="253"/>
      <c r="HG114" s="253"/>
      <c r="HH114" s="253"/>
      <c r="HI114" s="253"/>
      <c r="HJ114" s="253"/>
      <c r="HK114" s="253"/>
      <c r="HL114" s="253"/>
      <c r="HM114" s="253"/>
      <c r="HN114" s="253"/>
      <c r="HO114" s="253"/>
      <c r="HP114" s="253"/>
      <c r="HQ114" s="253"/>
      <c r="HR114" s="253"/>
      <c r="HS114" s="253"/>
      <c r="HT114" s="253"/>
      <c r="HU114" s="253"/>
      <c r="HV114" s="253"/>
      <c r="HW114" s="253"/>
      <c r="HX114" s="253"/>
      <c r="HY114" s="253"/>
      <c r="HZ114" s="253"/>
      <c r="IA114" s="253"/>
      <c r="IB114" s="253"/>
      <c r="IC114" s="253"/>
      <c r="ID114" s="253"/>
      <c r="IE114" s="253"/>
      <c r="IF114" s="253"/>
      <c r="IG114" s="253"/>
      <c r="IH114" s="253"/>
      <c r="II114" s="253"/>
      <c r="IJ114" s="253"/>
      <c r="IK114" s="253"/>
      <c r="IL114" s="253"/>
      <c r="IM114" s="253"/>
      <c r="IN114" s="253"/>
      <c r="IO114" s="253"/>
      <c r="IP114" s="253"/>
      <c r="IQ114" s="253"/>
      <c r="IR114" s="253"/>
      <c r="IS114" s="253"/>
      <c r="IT114" s="253"/>
      <c r="IU114" s="253"/>
      <c r="IV114" s="253"/>
      <c r="IW114" s="253"/>
      <c r="IX114" s="253"/>
      <c r="IY114" s="253"/>
      <c r="IZ114" s="253"/>
      <c r="JA114" s="253"/>
      <c r="JB114" s="253"/>
      <c r="JC114" s="253"/>
      <c r="JD114" s="253"/>
      <c r="JE114" s="253"/>
      <c r="JF114" s="253"/>
      <c r="JG114" s="253"/>
      <c r="JH114" s="253"/>
      <c r="JI114" s="253"/>
      <c r="JJ114" s="253"/>
      <c r="JK114" s="253"/>
      <c r="JL114" s="253"/>
      <c r="JM114" s="253"/>
      <c r="JN114" s="253"/>
      <c r="JO114" s="253"/>
      <c r="JP114" s="253"/>
      <c r="JQ114" s="253"/>
      <c r="JR114" s="253"/>
      <c r="JS114" s="253"/>
      <c r="JT114" s="253"/>
      <c r="JU114" s="253"/>
      <c r="JV114" s="253"/>
      <c r="JW114" s="253"/>
      <c r="JX114" s="253"/>
      <c r="JY114" s="253"/>
      <c r="JZ114" s="253"/>
      <c r="KA114" s="253"/>
      <c r="KB114" s="253"/>
      <c r="KC114" s="253"/>
      <c r="KD114" s="253"/>
      <c r="KE114" s="253"/>
      <c r="KF114" s="253"/>
      <c r="KG114" s="253"/>
      <c r="KH114" s="253"/>
      <c r="KI114" s="253"/>
      <c r="KJ114" s="253"/>
      <c r="KK114" s="253"/>
      <c r="KL114" s="253"/>
      <c r="KM114" s="253"/>
      <c r="KN114" s="253"/>
      <c r="KO114" s="253"/>
      <c r="KP114" s="253"/>
      <c r="KQ114" s="253"/>
      <c r="KR114" s="253"/>
      <c r="KS114" s="253"/>
      <c r="KT114" s="253"/>
      <c r="KU114" s="253"/>
      <c r="KV114" s="253"/>
      <c r="KW114" s="253"/>
      <c r="KX114" s="253"/>
      <c r="KY114" s="253"/>
      <c r="KZ114" s="253"/>
      <c r="LA114" s="253"/>
      <c r="LB114" s="253"/>
      <c r="LC114" s="253"/>
      <c r="LD114" s="253"/>
      <c r="LE114" s="253"/>
      <c r="LF114" s="253"/>
      <c r="LG114" s="253"/>
      <c r="LH114" s="253"/>
      <c r="LI114" s="253"/>
      <c r="LJ114" s="253"/>
      <c r="LK114" s="253"/>
      <c r="LL114" s="253"/>
      <c r="LM114" s="253"/>
      <c r="LN114" s="253"/>
      <c r="LO114" s="253"/>
      <c r="LP114" s="253"/>
      <c r="LQ114" s="253"/>
      <c r="LR114" s="253"/>
      <c r="LS114" s="253"/>
      <c r="LT114" s="253"/>
      <c r="LU114" s="253"/>
      <c r="LV114" s="253"/>
      <c r="LW114" s="253"/>
      <c r="LX114" s="253"/>
      <c r="LY114" s="253"/>
      <c r="LZ114" s="253"/>
      <c r="MA114" s="253"/>
      <c r="MB114" s="253"/>
      <c r="MC114" s="253"/>
      <c r="MD114" s="253"/>
      <c r="ME114" s="253"/>
      <c r="MF114" s="253"/>
      <c r="MG114" s="253"/>
      <c r="MH114" s="253"/>
      <c r="MI114" s="253"/>
      <c r="MJ114" s="253"/>
      <c r="MK114" s="253"/>
      <c r="ML114" s="253"/>
      <c r="MM114" s="253"/>
      <c r="MN114" s="253"/>
      <c r="MO114" s="253"/>
      <c r="MP114" s="253"/>
      <c r="MQ114" s="253"/>
      <c r="MR114" s="253"/>
      <c r="MS114" s="253"/>
      <c r="MT114" s="253"/>
      <c r="MU114" s="253"/>
      <c r="MV114" s="253"/>
      <c r="MW114" s="253"/>
      <c r="MX114" s="253"/>
      <c r="MY114" s="253"/>
      <c r="MZ114" s="253"/>
      <c r="NA114" s="253"/>
      <c r="NB114" s="253"/>
      <c r="NC114" s="253"/>
      <c r="ND114" s="253"/>
      <c r="NE114" s="253"/>
      <c r="NF114" s="253"/>
      <c r="NG114" s="253"/>
      <c r="NH114" s="253"/>
      <c r="NI114" s="253"/>
      <c r="NJ114" s="253"/>
      <c r="NK114" s="253"/>
      <c r="NL114" s="253"/>
      <c r="NM114" s="253"/>
      <c r="NN114" s="253"/>
      <c r="NO114" s="253"/>
      <c r="NP114" s="253"/>
      <c r="NQ114" s="253"/>
      <c r="NR114" s="253"/>
      <c r="NS114" s="253"/>
      <c r="NT114" s="253"/>
      <c r="NU114" s="253"/>
      <c r="NV114" s="253"/>
      <c r="NW114" s="253"/>
      <c r="NX114" s="253"/>
      <c r="NY114" s="253"/>
      <c r="NZ114" s="253"/>
      <c r="OA114" s="253"/>
      <c r="OB114" s="253"/>
      <c r="OC114" s="253"/>
      <c r="OD114" s="253"/>
      <c r="OE114" s="253"/>
      <c r="OF114" s="253"/>
      <c r="OG114" s="253"/>
      <c r="OH114" s="253"/>
      <c r="OI114" s="253"/>
      <c r="OJ114" s="253"/>
      <c r="OK114" s="253"/>
      <c r="OL114" s="253"/>
      <c r="OM114" s="253"/>
      <c r="ON114" s="253"/>
      <c r="OO114" s="253"/>
      <c r="OP114" s="253"/>
      <c r="OQ114" s="253"/>
      <c r="OR114" s="253"/>
      <c r="OS114" s="253"/>
      <c r="OT114" s="253"/>
      <c r="OU114" s="253"/>
      <c r="OV114" s="253"/>
      <c r="OW114" s="253"/>
      <c r="OX114" s="253"/>
      <c r="OY114" s="253"/>
      <c r="OZ114" s="253"/>
      <c r="PA114" s="253"/>
      <c r="PB114" s="253"/>
      <c r="PC114" s="253"/>
      <c r="PD114" s="253"/>
      <c r="PE114" s="253"/>
      <c r="PF114" s="253"/>
      <c r="PG114" s="253"/>
      <c r="PH114" s="253"/>
      <c r="PI114" s="253"/>
      <c r="PJ114" s="253"/>
      <c r="PK114" s="253"/>
      <c r="PL114" s="253"/>
      <c r="PM114" s="253"/>
      <c r="PN114" s="253"/>
      <c r="PO114" s="253"/>
      <c r="PP114" s="253"/>
      <c r="PQ114" s="253"/>
      <c r="PR114" s="253"/>
      <c r="PS114" s="253"/>
      <c r="PT114" s="253"/>
      <c r="PU114" s="253"/>
      <c r="PV114" s="253"/>
      <c r="PW114" s="253"/>
      <c r="PX114" s="253"/>
      <c r="PY114" s="253"/>
      <c r="PZ114" s="253"/>
      <c r="QA114" s="253"/>
      <c r="QB114" s="253"/>
      <c r="QC114" s="253"/>
      <c r="QD114" s="253"/>
      <c r="QE114" s="253"/>
      <c r="QF114" s="253"/>
      <c r="QG114" s="253"/>
      <c r="QH114" s="253"/>
      <c r="QI114" s="253"/>
      <c r="QJ114" s="253"/>
      <c r="QK114" s="253"/>
      <c r="QL114" s="253"/>
      <c r="QM114" s="253"/>
      <c r="QN114" s="253"/>
      <c r="QO114" s="253"/>
      <c r="QP114" s="253"/>
      <c r="QQ114" s="253"/>
      <c r="QR114" s="253"/>
      <c r="QS114" s="253"/>
      <c r="QT114" s="253"/>
      <c r="QU114" s="253"/>
      <c r="QV114" s="253"/>
      <c r="QW114" s="253"/>
      <c r="QX114" s="253"/>
      <c r="QY114" s="253"/>
      <c r="QZ114" s="253"/>
      <c r="RA114" s="253"/>
      <c r="RB114" s="253"/>
      <c r="RC114" s="253"/>
      <c r="RD114" s="253"/>
      <c r="RE114" s="253"/>
      <c r="RF114" s="253"/>
      <c r="RG114" s="253"/>
      <c r="RH114" s="253"/>
      <c r="RI114" s="253"/>
      <c r="RJ114" s="253"/>
      <c r="RK114" s="253"/>
      <c r="RL114" s="253"/>
      <c r="RM114" s="253"/>
      <c r="RN114" s="253"/>
      <c r="RO114" s="253"/>
      <c r="RP114" s="253"/>
      <c r="RQ114" s="253"/>
      <c r="RR114" s="253"/>
      <c r="RS114" s="253"/>
      <c r="RT114" s="253"/>
      <c r="RU114" s="253"/>
      <c r="RV114" s="253"/>
      <c r="RW114" s="253"/>
      <c r="RX114" s="253"/>
      <c r="RY114" s="253"/>
      <c r="RZ114" s="253"/>
      <c r="SA114" s="253"/>
      <c r="SB114" s="253"/>
      <c r="SC114" s="253"/>
      <c r="SD114" s="253"/>
      <c r="SE114" s="253"/>
      <c r="SF114" s="253"/>
      <c r="SG114" s="253"/>
      <c r="SH114" s="253"/>
      <c r="SI114" s="253"/>
      <c r="SJ114" s="253"/>
      <c r="SK114" s="253"/>
      <c r="SL114" s="253"/>
      <c r="SM114" s="253"/>
      <c r="SN114" s="253"/>
      <c r="SO114" s="253"/>
      <c r="SP114" s="253"/>
      <c r="SQ114" s="253"/>
      <c r="SR114" s="253"/>
      <c r="SS114" s="253"/>
      <c r="ST114" s="253"/>
      <c r="SU114" s="253"/>
      <c r="SV114" s="253"/>
      <c r="SW114" s="253"/>
      <c r="SX114" s="253"/>
      <c r="SY114" s="253"/>
      <c r="SZ114" s="253"/>
      <c r="TA114" s="253"/>
      <c r="TB114" s="253"/>
      <c r="TC114" s="253"/>
      <c r="TD114" s="253"/>
      <c r="TE114" s="253"/>
      <c r="TF114" s="253"/>
      <c r="TG114" s="253"/>
      <c r="TH114" s="253"/>
      <c r="TI114" s="253"/>
      <c r="TJ114" s="253"/>
      <c r="TK114" s="253"/>
      <c r="TL114" s="253"/>
      <c r="TM114" s="253"/>
      <c r="TN114" s="253"/>
      <c r="TO114" s="253"/>
      <c r="TP114" s="253"/>
      <c r="TQ114" s="253"/>
      <c r="TR114" s="253"/>
      <c r="TS114" s="253"/>
      <c r="TT114" s="253"/>
      <c r="TU114" s="253"/>
      <c r="TV114" s="253"/>
      <c r="TW114" s="253"/>
      <c r="TX114" s="253"/>
      <c r="TY114" s="253"/>
      <c r="TZ114" s="253"/>
      <c r="UA114" s="253"/>
      <c r="UB114" s="253"/>
      <c r="UC114" s="253"/>
      <c r="UD114" s="253"/>
      <c r="UE114" s="253"/>
      <c r="UF114" s="253"/>
      <c r="UG114" s="253"/>
      <c r="UH114" s="253"/>
      <c r="UI114" s="253"/>
      <c r="UJ114" s="253"/>
      <c r="UK114" s="253"/>
      <c r="UL114" s="253"/>
      <c r="UM114" s="253"/>
      <c r="UN114" s="253"/>
      <c r="UO114" s="253"/>
      <c r="UP114" s="253"/>
      <c r="UQ114" s="253"/>
      <c r="UR114" s="253"/>
      <c r="US114" s="253"/>
      <c r="UT114" s="253"/>
      <c r="UU114" s="253"/>
      <c r="UV114" s="253"/>
      <c r="UW114" s="253"/>
      <c r="UX114" s="253"/>
      <c r="UY114" s="253"/>
      <c r="UZ114" s="253"/>
      <c r="VA114" s="253"/>
      <c r="VB114" s="253"/>
      <c r="VC114" s="253"/>
      <c r="VD114" s="253"/>
      <c r="VE114" s="253"/>
      <c r="VF114" s="253"/>
      <c r="VG114" s="253"/>
      <c r="VH114" s="253"/>
      <c r="VI114" s="253"/>
      <c r="VJ114" s="253"/>
      <c r="VK114" s="253"/>
      <c r="VL114" s="253"/>
      <c r="VM114" s="253"/>
      <c r="VN114" s="253"/>
      <c r="VO114" s="253"/>
      <c r="VP114" s="253"/>
      <c r="VQ114" s="253"/>
      <c r="VR114" s="253"/>
      <c r="VS114" s="253"/>
      <c r="VT114" s="253"/>
      <c r="VU114" s="253"/>
      <c r="VV114" s="253"/>
      <c r="VW114" s="253"/>
      <c r="VX114" s="253"/>
      <c r="VY114" s="253"/>
      <c r="VZ114" s="253"/>
      <c r="WA114" s="253"/>
      <c r="WB114" s="253"/>
      <c r="WC114" s="253"/>
      <c r="WD114" s="253"/>
      <c r="WE114" s="253"/>
      <c r="WF114" s="253"/>
      <c r="WG114" s="253"/>
      <c r="WH114" s="253"/>
      <c r="WI114" s="253"/>
      <c r="WJ114" s="253"/>
      <c r="WK114" s="253"/>
      <c r="WL114" s="253"/>
      <c r="WM114" s="253"/>
      <c r="WN114" s="253"/>
      <c r="WO114" s="253"/>
      <c r="WP114" s="253"/>
      <c r="WQ114" s="253"/>
      <c r="WR114" s="253"/>
      <c r="WS114" s="253"/>
      <c r="WT114" s="253"/>
      <c r="WU114" s="253"/>
      <c r="WV114" s="253"/>
      <c r="WW114" s="253"/>
      <c r="WX114" s="253"/>
      <c r="WY114" s="253"/>
      <c r="WZ114" s="253"/>
      <c r="XA114" s="253"/>
      <c r="XB114" s="253"/>
      <c r="XC114" s="253"/>
      <c r="XD114" s="253"/>
      <c r="XE114" s="253"/>
      <c r="XF114" s="253"/>
      <c r="XG114" s="253"/>
      <c r="XH114" s="253"/>
      <c r="XI114" s="253"/>
      <c r="XJ114" s="253"/>
      <c r="XK114" s="253"/>
      <c r="XL114" s="253"/>
      <c r="XM114" s="253"/>
      <c r="XN114" s="253"/>
      <c r="XO114" s="253"/>
      <c r="XP114" s="253"/>
      <c r="XQ114" s="253"/>
      <c r="XR114" s="253"/>
      <c r="XS114" s="253"/>
      <c r="XT114" s="253"/>
      <c r="XU114" s="253"/>
      <c r="XV114" s="253"/>
      <c r="XW114" s="253"/>
      <c r="XX114" s="253"/>
      <c r="XY114" s="253"/>
      <c r="XZ114" s="253"/>
      <c r="YA114" s="253"/>
      <c r="YB114" s="253"/>
      <c r="YC114" s="253"/>
      <c r="YD114" s="253"/>
      <c r="YE114" s="253"/>
      <c r="YF114" s="253"/>
      <c r="YG114" s="253"/>
      <c r="YH114" s="253"/>
      <c r="YI114" s="253"/>
      <c r="YJ114" s="253"/>
      <c r="YK114" s="253"/>
      <c r="YL114" s="253"/>
      <c r="YM114" s="253"/>
      <c r="YN114" s="253"/>
      <c r="YO114" s="253"/>
      <c r="YP114" s="253"/>
      <c r="YQ114" s="253"/>
      <c r="YR114" s="253"/>
      <c r="YS114" s="253"/>
      <c r="YT114" s="253"/>
      <c r="YU114" s="253"/>
      <c r="YV114" s="253"/>
      <c r="YW114" s="253"/>
      <c r="YX114" s="253"/>
      <c r="YY114" s="253"/>
      <c r="YZ114" s="253"/>
      <c r="ZA114" s="253"/>
      <c r="ZB114" s="253"/>
      <c r="ZC114" s="253"/>
      <c r="ZD114" s="253"/>
      <c r="ZE114" s="253"/>
      <c r="ZF114" s="253"/>
      <c r="ZG114" s="253"/>
      <c r="ZH114" s="253"/>
      <c r="ZI114" s="253"/>
      <c r="ZJ114" s="253"/>
      <c r="ZK114" s="253"/>
      <c r="ZL114" s="253"/>
      <c r="ZM114" s="253"/>
      <c r="ZN114" s="253"/>
      <c r="ZO114" s="253"/>
      <c r="ZP114" s="253"/>
      <c r="ZQ114" s="253"/>
      <c r="ZR114" s="253"/>
      <c r="ZS114" s="253"/>
      <c r="ZT114" s="253"/>
      <c r="ZU114" s="253"/>
      <c r="ZV114" s="253"/>
      <c r="ZW114" s="253"/>
      <c r="ZX114" s="253"/>
      <c r="ZY114" s="253"/>
      <c r="ZZ114" s="253"/>
      <c r="AAA114" s="253"/>
      <c r="AAB114" s="253"/>
      <c r="AAC114" s="253"/>
      <c r="AAD114" s="253"/>
      <c r="AAE114" s="253"/>
      <c r="AAF114" s="253"/>
      <c r="AAG114" s="253"/>
      <c r="AAH114" s="253"/>
      <c r="AAI114" s="253"/>
      <c r="AAJ114" s="253"/>
      <c r="AAK114" s="253"/>
      <c r="AAL114" s="253"/>
      <c r="AAM114" s="253"/>
      <c r="AAN114" s="253"/>
      <c r="AAO114" s="253"/>
      <c r="AAP114" s="253"/>
      <c r="AAQ114" s="253"/>
      <c r="AAR114" s="253"/>
      <c r="AAS114" s="253"/>
      <c r="AAT114" s="253"/>
      <c r="AAU114" s="253"/>
      <c r="AAV114" s="253"/>
      <c r="AAW114" s="253"/>
      <c r="AAX114" s="253"/>
      <c r="AAY114" s="253"/>
      <c r="AAZ114" s="253"/>
      <c r="ABA114" s="253"/>
      <c r="ABB114" s="253"/>
      <c r="ABC114" s="253"/>
      <c r="ABD114" s="253"/>
      <c r="ABE114" s="253"/>
      <c r="ABF114" s="253"/>
      <c r="ABG114" s="253"/>
      <c r="ABH114" s="253"/>
      <c r="ABI114" s="253"/>
      <c r="ABJ114" s="253"/>
      <c r="ABK114" s="253"/>
      <c r="ABL114" s="253"/>
      <c r="ABM114" s="253"/>
      <c r="ABN114" s="253"/>
      <c r="ABO114" s="253"/>
      <c r="ABP114" s="253"/>
      <c r="ABQ114" s="253"/>
      <c r="ABR114" s="253"/>
      <c r="ABS114" s="253"/>
      <c r="ABT114" s="253"/>
      <c r="ABU114" s="253"/>
      <c r="ABV114" s="253"/>
      <c r="ABW114" s="253"/>
      <c r="ABX114" s="253"/>
      <c r="ABY114" s="253"/>
      <c r="ABZ114" s="253"/>
      <c r="ACA114" s="253"/>
      <c r="ACB114" s="253"/>
      <c r="ACC114" s="253"/>
      <c r="ACD114" s="253"/>
      <c r="ACE114" s="253"/>
      <c r="ACF114" s="253"/>
      <c r="ACG114" s="253"/>
      <c r="ACH114" s="253"/>
      <c r="ACI114" s="253"/>
      <c r="ACJ114" s="253"/>
      <c r="ACK114" s="253"/>
      <c r="ACL114" s="253"/>
      <c r="ACM114" s="253"/>
      <c r="ACN114" s="253"/>
      <c r="ACO114" s="253"/>
      <c r="ACP114" s="253"/>
      <c r="ACQ114" s="253"/>
      <c r="ACR114" s="253"/>
      <c r="ACS114" s="253"/>
      <c r="ACT114" s="253"/>
      <c r="ACU114" s="253"/>
      <c r="ACV114" s="253"/>
      <c r="ACW114" s="253"/>
      <c r="ACX114" s="253"/>
      <c r="ACY114" s="253"/>
      <c r="ACZ114" s="253"/>
      <c r="ADA114" s="253"/>
      <c r="ADB114" s="253"/>
      <c r="ADC114" s="253"/>
      <c r="ADD114" s="253"/>
      <c r="ADE114" s="253"/>
      <c r="ADF114" s="253"/>
      <c r="ADG114" s="253"/>
      <c r="ADH114" s="253"/>
      <c r="ADI114" s="253"/>
      <c r="ADJ114" s="253"/>
      <c r="ADK114" s="253"/>
      <c r="ADL114" s="253"/>
      <c r="ADM114" s="253"/>
      <c r="ADN114" s="253"/>
      <c r="ADO114" s="253"/>
      <c r="ADP114" s="253"/>
      <c r="ADQ114" s="253"/>
      <c r="ADR114" s="253"/>
      <c r="ADS114" s="253"/>
      <c r="ADT114" s="253"/>
      <c r="ADU114" s="253"/>
      <c r="ADV114" s="253"/>
      <c r="ADW114" s="253"/>
      <c r="ADX114" s="253"/>
      <c r="ADY114" s="253"/>
      <c r="ADZ114" s="253"/>
      <c r="AEA114" s="253"/>
      <c r="AEB114" s="253"/>
      <c r="AEC114" s="253"/>
      <c r="AED114" s="253"/>
      <c r="AEE114" s="253"/>
      <c r="AEF114" s="253"/>
      <c r="AEG114" s="253"/>
      <c r="AEH114" s="253"/>
      <c r="AEI114" s="253"/>
      <c r="AEJ114" s="253"/>
      <c r="AEK114" s="253"/>
      <c r="AEL114" s="253"/>
      <c r="AEM114" s="253"/>
      <c r="AEN114" s="253"/>
      <c r="AEO114" s="253"/>
      <c r="AEP114" s="253"/>
      <c r="AEQ114" s="253"/>
      <c r="AER114" s="253"/>
      <c r="AES114" s="253"/>
      <c r="AET114" s="253"/>
      <c r="AEU114" s="253"/>
      <c r="AEV114" s="253"/>
      <c r="AEW114" s="253"/>
      <c r="AEX114" s="253"/>
      <c r="AEY114" s="253"/>
      <c r="AEZ114" s="253"/>
      <c r="AFA114" s="253"/>
      <c r="AFB114" s="253"/>
      <c r="AFC114" s="253"/>
      <c r="AFD114" s="253"/>
      <c r="AFE114" s="253"/>
      <c r="AFF114" s="253"/>
      <c r="AFG114" s="253"/>
      <c r="AFH114" s="253"/>
      <c r="AFI114" s="253"/>
      <c r="AFJ114" s="253"/>
      <c r="AFK114" s="253"/>
      <c r="AFL114" s="253"/>
      <c r="AFM114" s="253"/>
      <c r="AFN114" s="253"/>
      <c r="AFO114" s="253"/>
      <c r="AFP114" s="253"/>
      <c r="AFQ114" s="253"/>
      <c r="AFR114" s="253"/>
      <c r="AFS114" s="253"/>
      <c r="AFT114" s="253"/>
      <c r="AFU114" s="253"/>
      <c r="AFV114" s="253"/>
      <c r="AFW114" s="253"/>
      <c r="AFX114" s="253"/>
      <c r="AFY114" s="253"/>
      <c r="AFZ114" s="253"/>
      <c r="AGA114" s="253"/>
      <c r="AGB114" s="253"/>
      <c r="AGC114" s="253"/>
      <c r="AGD114" s="253"/>
      <c r="AGE114" s="253"/>
      <c r="AGF114" s="253"/>
      <c r="AGG114" s="253"/>
      <c r="AGH114" s="253"/>
      <c r="AGI114" s="253"/>
      <c r="AGJ114" s="253"/>
      <c r="AGK114" s="253"/>
      <c r="AGL114" s="253"/>
      <c r="AGM114" s="253"/>
      <c r="AGN114" s="253"/>
      <c r="AGO114" s="253"/>
      <c r="AGP114" s="253"/>
      <c r="AGQ114" s="253"/>
      <c r="AGR114" s="253"/>
      <c r="AGS114" s="253"/>
      <c r="AGT114" s="253"/>
      <c r="AGU114" s="253"/>
      <c r="AGV114" s="253"/>
      <c r="AGW114" s="253"/>
      <c r="AGX114" s="253"/>
      <c r="AGY114" s="253"/>
      <c r="AGZ114" s="253"/>
      <c r="AHA114" s="253"/>
      <c r="AHB114" s="253"/>
      <c r="AHC114" s="253"/>
      <c r="AHD114" s="253"/>
      <c r="AHE114" s="253"/>
      <c r="AHF114" s="253"/>
      <c r="AHG114" s="253"/>
      <c r="AHH114" s="253"/>
      <c r="AHI114" s="253"/>
      <c r="AHJ114" s="253"/>
      <c r="AHK114" s="253"/>
      <c r="AHL114" s="253"/>
      <c r="AHM114" s="253"/>
      <c r="AHN114" s="253"/>
      <c r="AHO114" s="253"/>
      <c r="AHP114" s="253"/>
      <c r="AHQ114" s="253"/>
      <c r="AHR114" s="253"/>
      <c r="AHS114" s="253"/>
      <c r="AHT114" s="253"/>
      <c r="AHU114" s="253"/>
      <c r="AHV114" s="253"/>
      <c r="AHW114" s="253"/>
      <c r="AHX114" s="253"/>
      <c r="AHY114" s="253"/>
      <c r="AHZ114" s="253"/>
      <c r="AIA114" s="253"/>
      <c r="AIB114" s="253"/>
      <c r="AIC114" s="253"/>
      <c r="AID114" s="253"/>
      <c r="AIE114" s="253"/>
      <c r="AIF114" s="253"/>
      <c r="AIG114" s="253"/>
      <c r="AIH114" s="253"/>
      <c r="AII114" s="253"/>
      <c r="AIJ114" s="253"/>
      <c r="AIK114" s="253"/>
      <c r="AIL114" s="253"/>
      <c r="AIM114" s="253"/>
      <c r="AIN114" s="253"/>
      <c r="AIO114" s="253"/>
      <c r="AIP114" s="253"/>
      <c r="AIQ114" s="253"/>
      <c r="AIR114" s="253"/>
      <c r="AIS114" s="253"/>
      <c r="AIT114" s="253"/>
      <c r="AIU114" s="253"/>
      <c r="AIV114" s="253"/>
      <c r="AIW114" s="253"/>
      <c r="AIX114" s="253"/>
      <c r="AIY114" s="253"/>
      <c r="AIZ114" s="253"/>
      <c r="AJA114" s="253"/>
      <c r="AJB114" s="253"/>
      <c r="AJC114" s="253"/>
      <c r="AJD114" s="253"/>
      <c r="AJE114" s="253"/>
      <c r="AJF114" s="253"/>
      <c r="AJG114" s="253"/>
      <c r="AJH114" s="253"/>
      <c r="AJI114" s="253"/>
      <c r="AJJ114" s="253"/>
      <c r="AJK114" s="253"/>
      <c r="AJL114" s="253"/>
      <c r="AJM114" s="253"/>
      <c r="AJN114" s="253"/>
      <c r="AJO114" s="253"/>
      <c r="AJP114" s="253"/>
      <c r="AJQ114" s="253"/>
      <c r="AJR114" s="253"/>
      <c r="AJS114" s="253"/>
      <c r="AJT114" s="253"/>
      <c r="AJU114" s="253"/>
      <c r="AJV114" s="253"/>
      <c r="AJW114" s="253"/>
      <c r="AJX114" s="253"/>
      <c r="AJY114" s="253"/>
      <c r="AJZ114" s="253"/>
      <c r="AKA114" s="253"/>
      <c r="AKB114" s="253"/>
      <c r="AKC114" s="253"/>
      <c r="AKD114" s="253"/>
      <c r="AKE114" s="253"/>
      <c r="AKF114" s="253"/>
      <c r="AKG114" s="253"/>
      <c r="AKH114" s="253"/>
      <c r="AKI114" s="253"/>
      <c r="AKJ114" s="253"/>
      <c r="AKK114" s="253"/>
      <c r="AKL114" s="253"/>
      <c r="AKM114" s="253"/>
      <c r="AKN114" s="253"/>
      <c r="AKO114" s="253"/>
      <c r="AKP114" s="253"/>
      <c r="AKQ114" s="253"/>
      <c r="AKR114" s="253"/>
      <c r="AKS114" s="253"/>
      <c r="AKT114" s="253"/>
      <c r="AKU114" s="253"/>
      <c r="AKV114" s="253"/>
      <c r="AKW114" s="253"/>
      <c r="AKX114" s="253"/>
      <c r="AKY114" s="253"/>
      <c r="AKZ114" s="253"/>
      <c r="ALA114" s="253"/>
      <c r="ALB114" s="253"/>
      <c r="ALC114" s="253"/>
      <c r="ALD114" s="253"/>
      <c r="ALE114" s="253"/>
      <c r="ALF114" s="253"/>
      <c r="ALG114" s="253"/>
      <c r="ALH114" s="253"/>
      <c r="ALI114" s="253"/>
      <c r="ALJ114" s="253"/>
      <c r="ALK114" s="253"/>
      <c r="ALL114" s="253"/>
      <c r="ALM114" s="253"/>
      <c r="ALN114" s="253"/>
      <c r="ALO114" s="253"/>
      <c r="ALP114" s="253"/>
      <c r="ALQ114" s="253"/>
      <c r="ALR114" s="253"/>
      <c r="ALS114" s="253"/>
      <c r="ALT114" s="253"/>
      <c r="ALU114" s="253"/>
      <c r="ALV114" s="253"/>
      <c r="ALW114" s="253"/>
      <c r="ALX114" s="253"/>
      <c r="ALY114" s="253"/>
      <c r="ALZ114" s="253"/>
      <c r="AMA114" s="253"/>
      <c r="AMB114" s="253"/>
      <c r="AMC114" s="253"/>
      <c r="AMD114" s="253"/>
      <c r="AME114" s="253"/>
      <c r="AMF114" s="253"/>
      <c r="AMG114" s="253"/>
      <c r="AMH114" s="253"/>
      <c r="AMI114" s="253"/>
      <c r="AMJ114" s="253"/>
    </row>
    <row r="115" spans="1:1024" s="252" customFormat="1" ht="11.25">
      <c r="A115" s="264" t="s">
        <v>2005</v>
      </c>
      <c r="B115" s="273" t="e">
        <f>B63/B26</f>
        <v>#DIV/0!</v>
      </c>
      <c r="C115" s="273" t="e">
        <f>C63/C26</f>
        <v>#DIV/0!</v>
      </c>
      <c r="D115" s="273" t="e">
        <f>D63/D26</f>
        <v>#DIV/0!</v>
      </c>
      <c r="F115" s="253"/>
      <c r="G115" s="253"/>
      <c r="H115" s="253"/>
      <c r="I115" s="253"/>
      <c r="J115" s="253"/>
      <c r="K115" s="253"/>
      <c r="L115" s="253"/>
      <c r="M115" s="253"/>
      <c r="N115" s="253"/>
      <c r="O115" s="253"/>
      <c r="P115" s="253"/>
      <c r="Q115" s="253"/>
      <c r="R115" s="253"/>
      <c r="S115" s="253"/>
      <c r="T115" s="253"/>
      <c r="U115" s="253"/>
      <c r="V115" s="253"/>
      <c r="W115" s="253"/>
      <c r="X115" s="253"/>
      <c r="Y115" s="253"/>
      <c r="Z115" s="253"/>
      <c r="AA115" s="253"/>
      <c r="AB115" s="253"/>
      <c r="AC115" s="253"/>
      <c r="AD115" s="253"/>
      <c r="AE115" s="253"/>
      <c r="AF115" s="253"/>
      <c r="AG115" s="253"/>
      <c r="AH115" s="253"/>
      <c r="AI115" s="253"/>
      <c r="AJ115" s="253"/>
      <c r="AK115" s="253"/>
      <c r="AL115" s="253"/>
      <c r="AM115" s="253"/>
      <c r="AN115" s="253"/>
      <c r="AO115" s="253"/>
      <c r="AP115" s="253"/>
      <c r="AQ115" s="253"/>
      <c r="AR115" s="253"/>
      <c r="AS115" s="253"/>
      <c r="AT115" s="253"/>
      <c r="AU115" s="253"/>
      <c r="AV115" s="253"/>
      <c r="AW115" s="253"/>
      <c r="AX115" s="253"/>
      <c r="AY115" s="253"/>
      <c r="AZ115" s="253"/>
      <c r="BA115" s="253"/>
      <c r="BB115" s="253"/>
      <c r="BC115" s="253"/>
      <c r="BD115" s="253"/>
      <c r="BE115" s="253"/>
      <c r="BF115" s="253"/>
      <c r="BG115" s="253"/>
      <c r="BH115" s="253"/>
      <c r="BI115" s="253"/>
      <c r="BJ115" s="253"/>
      <c r="BK115" s="253"/>
      <c r="BL115" s="253"/>
      <c r="BM115" s="253"/>
      <c r="BN115" s="253"/>
      <c r="BO115" s="253"/>
      <c r="BP115" s="253"/>
      <c r="BQ115" s="253"/>
      <c r="BR115" s="253"/>
      <c r="BS115" s="253"/>
      <c r="BT115" s="253"/>
      <c r="BU115" s="253"/>
      <c r="BV115" s="253"/>
      <c r="BW115" s="253"/>
      <c r="BX115" s="253"/>
      <c r="BY115" s="253"/>
      <c r="BZ115" s="253"/>
      <c r="CA115" s="253"/>
      <c r="CB115" s="253"/>
      <c r="CC115" s="253"/>
      <c r="CD115" s="253"/>
      <c r="CE115" s="253"/>
      <c r="CF115" s="253"/>
      <c r="CG115" s="253"/>
      <c r="CH115" s="253"/>
      <c r="CI115" s="253"/>
      <c r="CJ115" s="253"/>
      <c r="CK115" s="253"/>
      <c r="CL115" s="253"/>
      <c r="CM115" s="253"/>
      <c r="CN115" s="253"/>
      <c r="CO115" s="253"/>
      <c r="CP115" s="253"/>
      <c r="CQ115" s="253"/>
      <c r="CR115" s="253"/>
      <c r="CS115" s="253"/>
      <c r="CT115" s="253"/>
      <c r="CU115" s="253"/>
      <c r="CV115" s="253"/>
      <c r="CW115" s="253"/>
      <c r="CX115" s="253"/>
      <c r="CY115" s="253"/>
      <c r="CZ115" s="253"/>
      <c r="DA115" s="253"/>
      <c r="DB115" s="253"/>
      <c r="DC115" s="253"/>
      <c r="DD115" s="253"/>
      <c r="DE115" s="253"/>
      <c r="DF115" s="253"/>
      <c r="DG115" s="253"/>
      <c r="DH115" s="253"/>
      <c r="DI115" s="253"/>
      <c r="DJ115" s="253"/>
      <c r="DK115" s="253"/>
      <c r="DL115" s="253"/>
      <c r="DM115" s="253"/>
      <c r="DN115" s="253"/>
      <c r="DO115" s="253"/>
      <c r="DP115" s="253"/>
      <c r="DQ115" s="253"/>
      <c r="DR115" s="253"/>
      <c r="DS115" s="253"/>
      <c r="DT115" s="253"/>
      <c r="DU115" s="253"/>
      <c r="DV115" s="253"/>
      <c r="DW115" s="253"/>
      <c r="DX115" s="253"/>
      <c r="DY115" s="253"/>
      <c r="DZ115" s="253"/>
      <c r="EA115" s="253"/>
      <c r="EB115" s="253"/>
      <c r="EC115" s="253"/>
      <c r="ED115" s="253"/>
      <c r="EE115" s="253"/>
      <c r="EF115" s="253"/>
      <c r="EG115" s="253"/>
      <c r="EH115" s="253"/>
      <c r="EI115" s="253"/>
      <c r="EJ115" s="253"/>
      <c r="EK115" s="253"/>
      <c r="EL115" s="253"/>
      <c r="EM115" s="253"/>
      <c r="EN115" s="253"/>
      <c r="EO115" s="253"/>
      <c r="EP115" s="253"/>
      <c r="EQ115" s="253"/>
      <c r="ER115" s="253"/>
      <c r="ES115" s="253"/>
      <c r="ET115" s="253"/>
      <c r="EU115" s="253"/>
      <c r="EV115" s="253"/>
      <c r="EW115" s="253"/>
      <c r="EX115" s="253"/>
      <c r="EY115" s="253"/>
      <c r="EZ115" s="253"/>
      <c r="FA115" s="253"/>
      <c r="FB115" s="253"/>
      <c r="FC115" s="253"/>
      <c r="FD115" s="253"/>
      <c r="FE115" s="253"/>
      <c r="FF115" s="253"/>
      <c r="FG115" s="253"/>
      <c r="FH115" s="253"/>
      <c r="FI115" s="253"/>
      <c r="FJ115" s="253"/>
      <c r="FK115" s="253"/>
      <c r="FL115" s="253"/>
      <c r="FM115" s="253"/>
      <c r="FN115" s="253"/>
      <c r="FO115" s="253"/>
      <c r="FP115" s="253"/>
      <c r="FQ115" s="253"/>
      <c r="FR115" s="253"/>
      <c r="FS115" s="253"/>
      <c r="FT115" s="253"/>
      <c r="FU115" s="253"/>
      <c r="FV115" s="253"/>
      <c r="FW115" s="253"/>
      <c r="FX115" s="253"/>
      <c r="FY115" s="253"/>
      <c r="FZ115" s="253"/>
      <c r="GA115" s="253"/>
      <c r="GB115" s="253"/>
      <c r="GC115" s="253"/>
      <c r="GD115" s="253"/>
      <c r="GE115" s="253"/>
      <c r="GF115" s="253"/>
      <c r="GG115" s="253"/>
      <c r="GH115" s="253"/>
      <c r="GI115" s="253"/>
      <c r="GJ115" s="253"/>
      <c r="GK115" s="253"/>
      <c r="GL115" s="253"/>
      <c r="GM115" s="253"/>
      <c r="GN115" s="253"/>
      <c r="GO115" s="253"/>
      <c r="GP115" s="253"/>
      <c r="GQ115" s="253"/>
      <c r="GR115" s="253"/>
      <c r="GS115" s="253"/>
      <c r="GT115" s="253"/>
      <c r="GU115" s="253"/>
      <c r="GV115" s="253"/>
      <c r="GW115" s="253"/>
      <c r="GX115" s="253"/>
      <c r="GY115" s="253"/>
      <c r="GZ115" s="253"/>
      <c r="HA115" s="253"/>
      <c r="HB115" s="253"/>
      <c r="HC115" s="253"/>
      <c r="HD115" s="253"/>
      <c r="HE115" s="253"/>
      <c r="HF115" s="253"/>
      <c r="HG115" s="253"/>
      <c r="HH115" s="253"/>
      <c r="HI115" s="253"/>
      <c r="HJ115" s="253"/>
      <c r="HK115" s="253"/>
      <c r="HL115" s="253"/>
      <c r="HM115" s="253"/>
      <c r="HN115" s="253"/>
      <c r="HO115" s="253"/>
      <c r="HP115" s="253"/>
      <c r="HQ115" s="253"/>
      <c r="HR115" s="253"/>
      <c r="HS115" s="253"/>
      <c r="HT115" s="253"/>
      <c r="HU115" s="253"/>
      <c r="HV115" s="253"/>
      <c r="HW115" s="253"/>
      <c r="HX115" s="253"/>
      <c r="HY115" s="253"/>
      <c r="HZ115" s="253"/>
      <c r="IA115" s="253"/>
      <c r="IB115" s="253"/>
      <c r="IC115" s="253"/>
      <c r="ID115" s="253"/>
      <c r="IE115" s="253"/>
      <c r="IF115" s="253"/>
      <c r="IG115" s="253"/>
      <c r="IH115" s="253"/>
      <c r="II115" s="253"/>
      <c r="IJ115" s="253"/>
      <c r="IK115" s="253"/>
      <c r="IL115" s="253"/>
      <c r="IM115" s="253"/>
      <c r="IN115" s="253"/>
      <c r="IO115" s="253"/>
      <c r="IP115" s="253"/>
      <c r="IQ115" s="253"/>
      <c r="IR115" s="253"/>
      <c r="IS115" s="253"/>
      <c r="IT115" s="253"/>
      <c r="IU115" s="253"/>
      <c r="IV115" s="253"/>
      <c r="IW115" s="253"/>
      <c r="IX115" s="253"/>
      <c r="IY115" s="253"/>
      <c r="IZ115" s="253"/>
      <c r="JA115" s="253"/>
      <c r="JB115" s="253"/>
      <c r="JC115" s="253"/>
      <c r="JD115" s="253"/>
      <c r="JE115" s="253"/>
      <c r="JF115" s="253"/>
      <c r="JG115" s="253"/>
      <c r="JH115" s="253"/>
      <c r="JI115" s="253"/>
      <c r="JJ115" s="253"/>
      <c r="JK115" s="253"/>
      <c r="JL115" s="253"/>
      <c r="JM115" s="253"/>
      <c r="JN115" s="253"/>
      <c r="JO115" s="253"/>
      <c r="JP115" s="253"/>
      <c r="JQ115" s="253"/>
      <c r="JR115" s="253"/>
      <c r="JS115" s="253"/>
      <c r="JT115" s="253"/>
      <c r="JU115" s="253"/>
      <c r="JV115" s="253"/>
      <c r="JW115" s="253"/>
      <c r="JX115" s="253"/>
      <c r="JY115" s="253"/>
      <c r="JZ115" s="253"/>
      <c r="KA115" s="253"/>
      <c r="KB115" s="253"/>
      <c r="KC115" s="253"/>
      <c r="KD115" s="253"/>
      <c r="KE115" s="253"/>
      <c r="KF115" s="253"/>
      <c r="KG115" s="253"/>
      <c r="KH115" s="253"/>
      <c r="KI115" s="253"/>
      <c r="KJ115" s="253"/>
      <c r="KK115" s="253"/>
      <c r="KL115" s="253"/>
      <c r="KM115" s="253"/>
      <c r="KN115" s="253"/>
      <c r="KO115" s="253"/>
      <c r="KP115" s="253"/>
      <c r="KQ115" s="253"/>
      <c r="KR115" s="253"/>
      <c r="KS115" s="253"/>
      <c r="KT115" s="253"/>
      <c r="KU115" s="253"/>
      <c r="KV115" s="253"/>
      <c r="KW115" s="253"/>
      <c r="KX115" s="253"/>
      <c r="KY115" s="253"/>
      <c r="KZ115" s="253"/>
      <c r="LA115" s="253"/>
      <c r="LB115" s="253"/>
      <c r="LC115" s="253"/>
      <c r="LD115" s="253"/>
      <c r="LE115" s="253"/>
      <c r="LF115" s="253"/>
      <c r="LG115" s="253"/>
      <c r="LH115" s="253"/>
      <c r="LI115" s="253"/>
      <c r="LJ115" s="253"/>
      <c r="LK115" s="253"/>
      <c r="LL115" s="253"/>
      <c r="LM115" s="253"/>
      <c r="LN115" s="253"/>
      <c r="LO115" s="253"/>
      <c r="LP115" s="253"/>
      <c r="LQ115" s="253"/>
      <c r="LR115" s="253"/>
      <c r="LS115" s="253"/>
      <c r="LT115" s="253"/>
      <c r="LU115" s="253"/>
      <c r="LV115" s="253"/>
      <c r="LW115" s="253"/>
      <c r="LX115" s="253"/>
      <c r="LY115" s="253"/>
      <c r="LZ115" s="253"/>
      <c r="MA115" s="253"/>
      <c r="MB115" s="253"/>
      <c r="MC115" s="253"/>
      <c r="MD115" s="253"/>
      <c r="ME115" s="253"/>
      <c r="MF115" s="253"/>
      <c r="MG115" s="253"/>
      <c r="MH115" s="253"/>
      <c r="MI115" s="253"/>
      <c r="MJ115" s="253"/>
      <c r="MK115" s="253"/>
      <c r="ML115" s="253"/>
      <c r="MM115" s="253"/>
      <c r="MN115" s="253"/>
      <c r="MO115" s="253"/>
      <c r="MP115" s="253"/>
      <c r="MQ115" s="253"/>
      <c r="MR115" s="253"/>
      <c r="MS115" s="253"/>
      <c r="MT115" s="253"/>
      <c r="MU115" s="253"/>
      <c r="MV115" s="253"/>
      <c r="MW115" s="253"/>
      <c r="MX115" s="253"/>
      <c r="MY115" s="253"/>
      <c r="MZ115" s="253"/>
      <c r="NA115" s="253"/>
      <c r="NB115" s="253"/>
      <c r="NC115" s="253"/>
      <c r="ND115" s="253"/>
      <c r="NE115" s="253"/>
      <c r="NF115" s="253"/>
      <c r="NG115" s="253"/>
      <c r="NH115" s="253"/>
      <c r="NI115" s="253"/>
      <c r="NJ115" s="253"/>
      <c r="NK115" s="253"/>
      <c r="NL115" s="253"/>
      <c r="NM115" s="253"/>
      <c r="NN115" s="253"/>
      <c r="NO115" s="253"/>
      <c r="NP115" s="253"/>
      <c r="NQ115" s="253"/>
      <c r="NR115" s="253"/>
      <c r="NS115" s="253"/>
      <c r="NT115" s="253"/>
      <c r="NU115" s="253"/>
      <c r="NV115" s="253"/>
      <c r="NW115" s="253"/>
      <c r="NX115" s="253"/>
      <c r="NY115" s="253"/>
      <c r="NZ115" s="253"/>
      <c r="OA115" s="253"/>
      <c r="OB115" s="253"/>
      <c r="OC115" s="253"/>
      <c r="OD115" s="253"/>
      <c r="OE115" s="253"/>
      <c r="OF115" s="253"/>
      <c r="OG115" s="253"/>
      <c r="OH115" s="253"/>
      <c r="OI115" s="253"/>
      <c r="OJ115" s="253"/>
      <c r="OK115" s="253"/>
      <c r="OL115" s="253"/>
      <c r="OM115" s="253"/>
      <c r="ON115" s="253"/>
      <c r="OO115" s="253"/>
      <c r="OP115" s="253"/>
      <c r="OQ115" s="253"/>
      <c r="OR115" s="253"/>
      <c r="OS115" s="253"/>
      <c r="OT115" s="253"/>
      <c r="OU115" s="253"/>
      <c r="OV115" s="253"/>
      <c r="OW115" s="253"/>
      <c r="OX115" s="253"/>
      <c r="OY115" s="253"/>
      <c r="OZ115" s="253"/>
      <c r="PA115" s="253"/>
      <c r="PB115" s="253"/>
      <c r="PC115" s="253"/>
      <c r="PD115" s="253"/>
      <c r="PE115" s="253"/>
      <c r="PF115" s="253"/>
      <c r="PG115" s="253"/>
      <c r="PH115" s="253"/>
      <c r="PI115" s="253"/>
      <c r="PJ115" s="253"/>
      <c r="PK115" s="253"/>
      <c r="PL115" s="253"/>
      <c r="PM115" s="253"/>
      <c r="PN115" s="253"/>
      <c r="PO115" s="253"/>
      <c r="PP115" s="253"/>
      <c r="PQ115" s="253"/>
      <c r="PR115" s="253"/>
      <c r="PS115" s="253"/>
      <c r="PT115" s="253"/>
      <c r="PU115" s="253"/>
      <c r="PV115" s="253"/>
      <c r="PW115" s="253"/>
      <c r="PX115" s="253"/>
      <c r="PY115" s="253"/>
      <c r="PZ115" s="253"/>
      <c r="QA115" s="253"/>
      <c r="QB115" s="253"/>
      <c r="QC115" s="253"/>
      <c r="QD115" s="253"/>
      <c r="QE115" s="253"/>
      <c r="QF115" s="253"/>
      <c r="QG115" s="253"/>
      <c r="QH115" s="253"/>
      <c r="QI115" s="253"/>
      <c r="QJ115" s="253"/>
      <c r="QK115" s="253"/>
      <c r="QL115" s="253"/>
      <c r="QM115" s="253"/>
      <c r="QN115" s="253"/>
      <c r="QO115" s="253"/>
      <c r="QP115" s="253"/>
      <c r="QQ115" s="253"/>
      <c r="QR115" s="253"/>
      <c r="QS115" s="253"/>
      <c r="QT115" s="253"/>
      <c r="QU115" s="253"/>
      <c r="QV115" s="253"/>
      <c r="QW115" s="253"/>
      <c r="QX115" s="253"/>
      <c r="QY115" s="253"/>
      <c r="QZ115" s="253"/>
      <c r="RA115" s="253"/>
      <c r="RB115" s="253"/>
      <c r="RC115" s="253"/>
      <c r="RD115" s="253"/>
      <c r="RE115" s="253"/>
      <c r="RF115" s="253"/>
      <c r="RG115" s="253"/>
      <c r="RH115" s="253"/>
      <c r="RI115" s="253"/>
      <c r="RJ115" s="253"/>
      <c r="RK115" s="253"/>
      <c r="RL115" s="253"/>
      <c r="RM115" s="253"/>
      <c r="RN115" s="253"/>
      <c r="RO115" s="253"/>
      <c r="RP115" s="253"/>
      <c r="RQ115" s="253"/>
      <c r="RR115" s="253"/>
      <c r="RS115" s="253"/>
      <c r="RT115" s="253"/>
      <c r="RU115" s="253"/>
      <c r="RV115" s="253"/>
      <c r="RW115" s="253"/>
      <c r="RX115" s="253"/>
      <c r="RY115" s="253"/>
      <c r="RZ115" s="253"/>
      <c r="SA115" s="253"/>
      <c r="SB115" s="253"/>
      <c r="SC115" s="253"/>
      <c r="SD115" s="253"/>
      <c r="SE115" s="253"/>
      <c r="SF115" s="253"/>
      <c r="SG115" s="253"/>
      <c r="SH115" s="253"/>
      <c r="SI115" s="253"/>
      <c r="SJ115" s="253"/>
      <c r="SK115" s="253"/>
      <c r="SL115" s="253"/>
      <c r="SM115" s="253"/>
      <c r="SN115" s="253"/>
      <c r="SO115" s="253"/>
      <c r="SP115" s="253"/>
      <c r="SQ115" s="253"/>
      <c r="SR115" s="253"/>
      <c r="SS115" s="253"/>
      <c r="ST115" s="253"/>
      <c r="SU115" s="253"/>
      <c r="SV115" s="253"/>
      <c r="SW115" s="253"/>
      <c r="SX115" s="253"/>
      <c r="SY115" s="253"/>
      <c r="SZ115" s="253"/>
      <c r="TA115" s="253"/>
      <c r="TB115" s="253"/>
      <c r="TC115" s="253"/>
      <c r="TD115" s="253"/>
      <c r="TE115" s="253"/>
      <c r="TF115" s="253"/>
      <c r="TG115" s="253"/>
      <c r="TH115" s="253"/>
      <c r="TI115" s="253"/>
      <c r="TJ115" s="253"/>
      <c r="TK115" s="253"/>
      <c r="TL115" s="253"/>
      <c r="TM115" s="253"/>
      <c r="TN115" s="253"/>
      <c r="TO115" s="253"/>
      <c r="TP115" s="253"/>
      <c r="TQ115" s="253"/>
      <c r="TR115" s="253"/>
      <c r="TS115" s="253"/>
      <c r="TT115" s="253"/>
      <c r="TU115" s="253"/>
      <c r="TV115" s="253"/>
      <c r="TW115" s="253"/>
      <c r="TX115" s="253"/>
      <c r="TY115" s="253"/>
      <c r="TZ115" s="253"/>
      <c r="UA115" s="253"/>
      <c r="UB115" s="253"/>
      <c r="UC115" s="253"/>
      <c r="UD115" s="253"/>
      <c r="UE115" s="253"/>
      <c r="UF115" s="253"/>
      <c r="UG115" s="253"/>
      <c r="UH115" s="253"/>
      <c r="UI115" s="253"/>
      <c r="UJ115" s="253"/>
      <c r="UK115" s="253"/>
      <c r="UL115" s="253"/>
      <c r="UM115" s="253"/>
      <c r="UN115" s="253"/>
      <c r="UO115" s="253"/>
      <c r="UP115" s="253"/>
      <c r="UQ115" s="253"/>
      <c r="UR115" s="253"/>
      <c r="US115" s="253"/>
      <c r="UT115" s="253"/>
      <c r="UU115" s="253"/>
      <c r="UV115" s="253"/>
      <c r="UW115" s="253"/>
      <c r="UX115" s="253"/>
      <c r="UY115" s="253"/>
      <c r="UZ115" s="253"/>
      <c r="VA115" s="253"/>
      <c r="VB115" s="253"/>
      <c r="VC115" s="253"/>
      <c r="VD115" s="253"/>
      <c r="VE115" s="253"/>
      <c r="VF115" s="253"/>
      <c r="VG115" s="253"/>
      <c r="VH115" s="253"/>
      <c r="VI115" s="253"/>
      <c r="VJ115" s="253"/>
      <c r="VK115" s="253"/>
      <c r="VL115" s="253"/>
      <c r="VM115" s="253"/>
      <c r="VN115" s="253"/>
      <c r="VO115" s="253"/>
      <c r="VP115" s="253"/>
      <c r="VQ115" s="253"/>
      <c r="VR115" s="253"/>
      <c r="VS115" s="253"/>
      <c r="VT115" s="253"/>
      <c r="VU115" s="253"/>
      <c r="VV115" s="253"/>
      <c r="VW115" s="253"/>
      <c r="VX115" s="253"/>
      <c r="VY115" s="253"/>
      <c r="VZ115" s="253"/>
      <c r="WA115" s="253"/>
      <c r="WB115" s="253"/>
      <c r="WC115" s="253"/>
      <c r="WD115" s="253"/>
      <c r="WE115" s="253"/>
      <c r="WF115" s="253"/>
      <c r="WG115" s="253"/>
      <c r="WH115" s="253"/>
      <c r="WI115" s="253"/>
      <c r="WJ115" s="253"/>
      <c r="WK115" s="253"/>
      <c r="WL115" s="253"/>
      <c r="WM115" s="253"/>
      <c r="WN115" s="253"/>
      <c r="WO115" s="253"/>
      <c r="WP115" s="253"/>
      <c r="WQ115" s="253"/>
      <c r="WR115" s="253"/>
      <c r="WS115" s="253"/>
      <c r="WT115" s="253"/>
      <c r="WU115" s="253"/>
      <c r="WV115" s="253"/>
      <c r="WW115" s="253"/>
      <c r="WX115" s="253"/>
      <c r="WY115" s="253"/>
      <c r="WZ115" s="253"/>
      <c r="XA115" s="253"/>
      <c r="XB115" s="253"/>
      <c r="XC115" s="253"/>
      <c r="XD115" s="253"/>
      <c r="XE115" s="253"/>
      <c r="XF115" s="253"/>
      <c r="XG115" s="253"/>
      <c r="XH115" s="253"/>
      <c r="XI115" s="253"/>
      <c r="XJ115" s="253"/>
      <c r="XK115" s="253"/>
      <c r="XL115" s="253"/>
      <c r="XM115" s="253"/>
      <c r="XN115" s="253"/>
      <c r="XO115" s="253"/>
      <c r="XP115" s="253"/>
      <c r="XQ115" s="253"/>
      <c r="XR115" s="253"/>
      <c r="XS115" s="253"/>
      <c r="XT115" s="253"/>
      <c r="XU115" s="253"/>
      <c r="XV115" s="253"/>
      <c r="XW115" s="253"/>
      <c r="XX115" s="253"/>
      <c r="XY115" s="253"/>
      <c r="XZ115" s="253"/>
      <c r="YA115" s="253"/>
      <c r="YB115" s="253"/>
      <c r="YC115" s="253"/>
      <c r="YD115" s="253"/>
      <c r="YE115" s="253"/>
      <c r="YF115" s="253"/>
      <c r="YG115" s="253"/>
      <c r="YH115" s="253"/>
      <c r="YI115" s="253"/>
      <c r="YJ115" s="253"/>
      <c r="YK115" s="253"/>
      <c r="YL115" s="253"/>
      <c r="YM115" s="253"/>
      <c r="YN115" s="253"/>
      <c r="YO115" s="253"/>
      <c r="YP115" s="253"/>
      <c r="YQ115" s="253"/>
      <c r="YR115" s="253"/>
      <c r="YS115" s="253"/>
      <c r="YT115" s="253"/>
      <c r="YU115" s="253"/>
      <c r="YV115" s="253"/>
      <c r="YW115" s="253"/>
      <c r="YX115" s="253"/>
      <c r="YY115" s="253"/>
      <c r="YZ115" s="253"/>
      <c r="ZA115" s="253"/>
      <c r="ZB115" s="253"/>
      <c r="ZC115" s="253"/>
      <c r="ZD115" s="253"/>
      <c r="ZE115" s="253"/>
      <c r="ZF115" s="253"/>
      <c r="ZG115" s="253"/>
      <c r="ZH115" s="253"/>
      <c r="ZI115" s="253"/>
      <c r="ZJ115" s="253"/>
      <c r="ZK115" s="253"/>
      <c r="ZL115" s="253"/>
      <c r="ZM115" s="253"/>
      <c r="ZN115" s="253"/>
      <c r="ZO115" s="253"/>
      <c r="ZP115" s="253"/>
      <c r="ZQ115" s="253"/>
      <c r="ZR115" s="253"/>
      <c r="ZS115" s="253"/>
      <c r="ZT115" s="253"/>
      <c r="ZU115" s="253"/>
      <c r="ZV115" s="253"/>
      <c r="ZW115" s="253"/>
      <c r="ZX115" s="253"/>
      <c r="ZY115" s="253"/>
      <c r="ZZ115" s="253"/>
      <c r="AAA115" s="253"/>
      <c r="AAB115" s="253"/>
      <c r="AAC115" s="253"/>
      <c r="AAD115" s="253"/>
      <c r="AAE115" s="253"/>
      <c r="AAF115" s="253"/>
      <c r="AAG115" s="253"/>
      <c r="AAH115" s="253"/>
      <c r="AAI115" s="253"/>
      <c r="AAJ115" s="253"/>
      <c r="AAK115" s="253"/>
      <c r="AAL115" s="253"/>
      <c r="AAM115" s="253"/>
      <c r="AAN115" s="253"/>
      <c r="AAO115" s="253"/>
      <c r="AAP115" s="253"/>
      <c r="AAQ115" s="253"/>
      <c r="AAR115" s="253"/>
      <c r="AAS115" s="253"/>
      <c r="AAT115" s="253"/>
      <c r="AAU115" s="253"/>
      <c r="AAV115" s="253"/>
      <c r="AAW115" s="253"/>
      <c r="AAX115" s="253"/>
      <c r="AAY115" s="253"/>
      <c r="AAZ115" s="253"/>
      <c r="ABA115" s="253"/>
      <c r="ABB115" s="253"/>
      <c r="ABC115" s="253"/>
      <c r="ABD115" s="253"/>
      <c r="ABE115" s="253"/>
      <c r="ABF115" s="253"/>
      <c r="ABG115" s="253"/>
      <c r="ABH115" s="253"/>
      <c r="ABI115" s="253"/>
      <c r="ABJ115" s="253"/>
      <c r="ABK115" s="253"/>
      <c r="ABL115" s="253"/>
      <c r="ABM115" s="253"/>
      <c r="ABN115" s="253"/>
      <c r="ABO115" s="253"/>
      <c r="ABP115" s="253"/>
      <c r="ABQ115" s="253"/>
      <c r="ABR115" s="253"/>
      <c r="ABS115" s="253"/>
      <c r="ABT115" s="253"/>
      <c r="ABU115" s="253"/>
      <c r="ABV115" s="253"/>
      <c r="ABW115" s="253"/>
      <c r="ABX115" s="253"/>
      <c r="ABY115" s="253"/>
      <c r="ABZ115" s="253"/>
      <c r="ACA115" s="253"/>
      <c r="ACB115" s="253"/>
      <c r="ACC115" s="253"/>
      <c r="ACD115" s="253"/>
      <c r="ACE115" s="253"/>
      <c r="ACF115" s="253"/>
      <c r="ACG115" s="253"/>
      <c r="ACH115" s="253"/>
      <c r="ACI115" s="253"/>
      <c r="ACJ115" s="253"/>
      <c r="ACK115" s="253"/>
      <c r="ACL115" s="253"/>
      <c r="ACM115" s="253"/>
      <c r="ACN115" s="253"/>
      <c r="ACO115" s="253"/>
      <c r="ACP115" s="253"/>
      <c r="ACQ115" s="253"/>
      <c r="ACR115" s="253"/>
      <c r="ACS115" s="253"/>
      <c r="ACT115" s="253"/>
      <c r="ACU115" s="253"/>
      <c r="ACV115" s="253"/>
      <c r="ACW115" s="253"/>
      <c r="ACX115" s="253"/>
      <c r="ACY115" s="253"/>
      <c r="ACZ115" s="253"/>
      <c r="ADA115" s="253"/>
      <c r="ADB115" s="253"/>
      <c r="ADC115" s="253"/>
      <c r="ADD115" s="253"/>
      <c r="ADE115" s="253"/>
      <c r="ADF115" s="253"/>
      <c r="ADG115" s="253"/>
      <c r="ADH115" s="253"/>
      <c r="ADI115" s="253"/>
      <c r="ADJ115" s="253"/>
      <c r="ADK115" s="253"/>
      <c r="ADL115" s="253"/>
      <c r="ADM115" s="253"/>
      <c r="ADN115" s="253"/>
      <c r="ADO115" s="253"/>
      <c r="ADP115" s="253"/>
      <c r="ADQ115" s="253"/>
      <c r="ADR115" s="253"/>
      <c r="ADS115" s="253"/>
      <c r="ADT115" s="253"/>
      <c r="ADU115" s="253"/>
      <c r="ADV115" s="253"/>
      <c r="ADW115" s="253"/>
      <c r="ADX115" s="253"/>
      <c r="ADY115" s="253"/>
      <c r="ADZ115" s="253"/>
      <c r="AEA115" s="253"/>
      <c r="AEB115" s="253"/>
      <c r="AEC115" s="253"/>
      <c r="AED115" s="253"/>
      <c r="AEE115" s="253"/>
      <c r="AEF115" s="253"/>
      <c r="AEG115" s="253"/>
      <c r="AEH115" s="253"/>
      <c r="AEI115" s="253"/>
      <c r="AEJ115" s="253"/>
      <c r="AEK115" s="253"/>
      <c r="AEL115" s="253"/>
      <c r="AEM115" s="253"/>
      <c r="AEN115" s="253"/>
      <c r="AEO115" s="253"/>
      <c r="AEP115" s="253"/>
      <c r="AEQ115" s="253"/>
      <c r="AER115" s="253"/>
      <c r="AES115" s="253"/>
      <c r="AET115" s="253"/>
      <c r="AEU115" s="253"/>
      <c r="AEV115" s="253"/>
      <c r="AEW115" s="253"/>
      <c r="AEX115" s="253"/>
      <c r="AEY115" s="253"/>
      <c r="AEZ115" s="253"/>
      <c r="AFA115" s="253"/>
      <c r="AFB115" s="253"/>
      <c r="AFC115" s="253"/>
      <c r="AFD115" s="253"/>
      <c r="AFE115" s="253"/>
      <c r="AFF115" s="253"/>
      <c r="AFG115" s="253"/>
      <c r="AFH115" s="253"/>
      <c r="AFI115" s="253"/>
      <c r="AFJ115" s="253"/>
      <c r="AFK115" s="253"/>
      <c r="AFL115" s="253"/>
      <c r="AFM115" s="253"/>
      <c r="AFN115" s="253"/>
      <c r="AFO115" s="253"/>
      <c r="AFP115" s="253"/>
      <c r="AFQ115" s="253"/>
      <c r="AFR115" s="253"/>
      <c r="AFS115" s="253"/>
      <c r="AFT115" s="253"/>
      <c r="AFU115" s="253"/>
      <c r="AFV115" s="253"/>
      <c r="AFW115" s="253"/>
      <c r="AFX115" s="253"/>
      <c r="AFY115" s="253"/>
      <c r="AFZ115" s="253"/>
      <c r="AGA115" s="253"/>
      <c r="AGB115" s="253"/>
      <c r="AGC115" s="253"/>
      <c r="AGD115" s="253"/>
      <c r="AGE115" s="253"/>
      <c r="AGF115" s="253"/>
      <c r="AGG115" s="253"/>
      <c r="AGH115" s="253"/>
      <c r="AGI115" s="253"/>
      <c r="AGJ115" s="253"/>
      <c r="AGK115" s="253"/>
      <c r="AGL115" s="253"/>
      <c r="AGM115" s="253"/>
      <c r="AGN115" s="253"/>
      <c r="AGO115" s="253"/>
      <c r="AGP115" s="253"/>
      <c r="AGQ115" s="253"/>
      <c r="AGR115" s="253"/>
      <c r="AGS115" s="253"/>
      <c r="AGT115" s="253"/>
      <c r="AGU115" s="253"/>
      <c r="AGV115" s="253"/>
      <c r="AGW115" s="253"/>
      <c r="AGX115" s="253"/>
      <c r="AGY115" s="253"/>
      <c r="AGZ115" s="253"/>
      <c r="AHA115" s="253"/>
      <c r="AHB115" s="253"/>
      <c r="AHC115" s="253"/>
      <c r="AHD115" s="253"/>
      <c r="AHE115" s="253"/>
      <c r="AHF115" s="253"/>
      <c r="AHG115" s="253"/>
      <c r="AHH115" s="253"/>
      <c r="AHI115" s="253"/>
      <c r="AHJ115" s="253"/>
      <c r="AHK115" s="253"/>
      <c r="AHL115" s="253"/>
      <c r="AHM115" s="253"/>
      <c r="AHN115" s="253"/>
      <c r="AHO115" s="253"/>
      <c r="AHP115" s="253"/>
      <c r="AHQ115" s="253"/>
      <c r="AHR115" s="253"/>
      <c r="AHS115" s="253"/>
      <c r="AHT115" s="253"/>
      <c r="AHU115" s="253"/>
      <c r="AHV115" s="253"/>
      <c r="AHW115" s="253"/>
      <c r="AHX115" s="253"/>
      <c r="AHY115" s="253"/>
      <c r="AHZ115" s="253"/>
      <c r="AIA115" s="253"/>
      <c r="AIB115" s="253"/>
      <c r="AIC115" s="253"/>
      <c r="AID115" s="253"/>
      <c r="AIE115" s="253"/>
      <c r="AIF115" s="253"/>
      <c r="AIG115" s="253"/>
      <c r="AIH115" s="253"/>
      <c r="AII115" s="253"/>
      <c r="AIJ115" s="253"/>
      <c r="AIK115" s="253"/>
      <c r="AIL115" s="253"/>
      <c r="AIM115" s="253"/>
      <c r="AIN115" s="253"/>
      <c r="AIO115" s="253"/>
      <c r="AIP115" s="253"/>
      <c r="AIQ115" s="253"/>
      <c r="AIR115" s="253"/>
      <c r="AIS115" s="253"/>
      <c r="AIT115" s="253"/>
      <c r="AIU115" s="253"/>
      <c r="AIV115" s="253"/>
      <c r="AIW115" s="253"/>
      <c r="AIX115" s="253"/>
      <c r="AIY115" s="253"/>
      <c r="AIZ115" s="253"/>
      <c r="AJA115" s="253"/>
      <c r="AJB115" s="253"/>
      <c r="AJC115" s="253"/>
      <c r="AJD115" s="253"/>
      <c r="AJE115" s="253"/>
      <c r="AJF115" s="253"/>
      <c r="AJG115" s="253"/>
      <c r="AJH115" s="253"/>
      <c r="AJI115" s="253"/>
      <c r="AJJ115" s="253"/>
      <c r="AJK115" s="253"/>
      <c r="AJL115" s="253"/>
      <c r="AJM115" s="253"/>
      <c r="AJN115" s="253"/>
      <c r="AJO115" s="253"/>
      <c r="AJP115" s="253"/>
      <c r="AJQ115" s="253"/>
      <c r="AJR115" s="253"/>
      <c r="AJS115" s="253"/>
      <c r="AJT115" s="253"/>
      <c r="AJU115" s="253"/>
      <c r="AJV115" s="253"/>
      <c r="AJW115" s="253"/>
      <c r="AJX115" s="253"/>
      <c r="AJY115" s="253"/>
      <c r="AJZ115" s="253"/>
      <c r="AKA115" s="253"/>
      <c r="AKB115" s="253"/>
      <c r="AKC115" s="253"/>
      <c r="AKD115" s="253"/>
      <c r="AKE115" s="253"/>
      <c r="AKF115" s="253"/>
      <c r="AKG115" s="253"/>
      <c r="AKH115" s="253"/>
      <c r="AKI115" s="253"/>
      <c r="AKJ115" s="253"/>
      <c r="AKK115" s="253"/>
      <c r="AKL115" s="253"/>
      <c r="AKM115" s="253"/>
      <c r="AKN115" s="253"/>
      <c r="AKO115" s="253"/>
      <c r="AKP115" s="253"/>
      <c r="AKQ115" s="253"/>
      <c r="AKR115" s="253"/>
      <c r="AKS115" s="253"/>
      <c r="AKT115" s="253"/>
      <c r="AKU115" s="253"/>
      <c r="AKV115" s="253"/>
      <c r="AKW115" s="253"/>
      <c r="AKX115" s="253"/>
      <c r="AKY115" s="253"/>
      <c r="AKZ115" s="253"/>
      <c r="ALA115" s="253"/>
      <c r="ALB115" s="253"/>
      <c r="ALC115" s="253"/>
      <c r="ALD115" s="253"/>
      <c r="ALE115" s="253"/>
      <c r="ALF115" s="253"/>
      <c r="ALG115" s="253"/>
      <c r="ALH115" s="253"/>
      <c r="ALI115" s="253"/>
      <c r="ALJ115" s="253"/>
      <c r="ALK115" s="253"/>
      <c r="ALL115" s="253"/>
      <c r="ALM115" s="253"/>
      <c r="ALN115" s="253"/>
      <c r="ALO115" s="253"/>
      <c r="ALP115" s="253"/>
      <c r="ALQ115" s="253"/>
      <c r="ALR115" s="253"/>
      <c r="ALS115" s="253"/>
      <c r="ALT115" s="253"/>
      <c r="ALU115" s="253"/>
      <c r="ALV115" s="253"/>
      <c r="ALW115" s="253"/>
      <c r="ALX115" s="253"/>
      <c r="ALY115" s="253"/>
      <c r="ALZ115" s="253"/>
      <c r="AMA115" s="253"/>
      <c r="AMB115" s="253"/>
      <c r="AMC115" s="253"/>
      <c r="AMD115" s="253"/>
      <c r="AME115" s="253"/>
      <c r="AMF115" s="253"/>
      <c r="AMG115" s="253"/>
      <c r="AMH115" s="253"/>
      <c r="AMI115" s="253"/>
      <c r="AMJ115" s="253"/>
    </row>
    <row r="116" spans="1:1024" s="252" customFormat="1" ht="11.25">
      <c r="A116" s="264" t="s">
        <v>2006</v>
      </c>
      <c r="B116" s="273" t="e">
        <f>(B26-B41)/(B27+B66)</f>
        <v>#DIV/0!</v>
      </c>
      <c r="C116" s="273" t="e">
        <f>(C26-C41)/(C27+C66)</f>
        <v>#DIV/0!</v>
      </c>
      <c r="D116" s="273" t="e">
        <f>(D26-D41)/(D27+D66)</f>
        <v>#DIV/0!</v>
      </c>
      <c r="F116" s="253"/>
      <c r="G116" s="253"/>
      <c r="H116" s="253"/>
      <c r="I116" s="253"/>
      <c r="J116" s="253"/>
      <c r="K116" s="253"/>
      <c r="L116" s="253"/>
      <c r="M116" s="253"/>
      <c r="N116" s="253"/>
      <c r="O116" s="253"/>
      <c r="P116" s="253"/>
      <c r="Q116" s="253"/>
      <c r="R116" s="253"/>
      <c r="S116" s="253"/>
      <c r="T116" s="253"/>
      <c r="U116" s="253"/>
      <c r="V116" s="253"/>
      <c r="W116" s="253"/>
      <c r="X116" s="253"/>
      <c r="Y116" s="253"/>
      <c r="Z116" s="253"/>
      <c r="AA116" s="253"/>
      <c r="AB116" s="253"/>
      <c r="AC116" s="253"/>
      <c r="AD116" s="253"/>
      <c r="AE116" s="253"/>
      <c r="AF116" s="253"/>
      <c r="AG116" s="253"/>
      <c r="AH116" s="253"/>
      <c r="AI116" s="253"/>
      <c r="AJ116" s="253"/>
      <c r="AK116" s="253"/>
      <c r="AL116" s="253"/>
      <c r="AM116" s="253"/>
      <c r="AN116" s="253"/>
      <c r="AO116" s="253"/>
      <c r="AP116" s="253"/>
      <c r="AQ116" s="253"/>
      <c r="AR116" s="253"/>
      <c r="AS116" s="253"/>
      <c r="AT116" s="253"/>
      <c r="AU116" s="253"/>
      <c r="AV116" s="253"/>
      <c r="AW116" s="253"/>
      <c r="AX116" s="253"/>
      <c r="AY116" s="253"/>
      <c r="AZ116" s="253"/>
      <c r="BA116" s="253"/>
      <c r="BB116" s="253"/>
      <c r="BC116" s="253"/>
      <c r="BD116" s="253"/>
      <c r="BE116" s="253"/>
      <c r="BF116" s="253"/>
      <c r="BG116" s="253"/>
      <c r="BH116" s="253"/>
      <c r="BI116" s="253"/>
      <c r="BJ116" s="253"/>
      <c r="BK116" s="253"/>
      <c r="BL116" s="253"/>
      <c r="BM116" s="253"/>
      <c r="BN116" s="253"/>
      <c r="BO116" s="253"/>
      <c r="BP116" s="253"/>
      <c r="BQ116" s="253"/>
      <c r="BR116" s="253"/>
      <c r="BS116" s="253"/>
      <c r="BT116" s="253"/>
      <c r="BU116" s="253"/>
      <c r="BV116" s="253"/>
      <c r="BW116" s="253"/>
      <c r="BX116" s="253"/>
      <c r="BY116" s="253"/>
      <c r="BZ116" s="253"/>
      <c r="CA116" s="253"/>
      <c r="CB116" s="253"/>
      <c r="CC116" s="253"/>
      <c r="CD116" s="253"/>
      <c r="CE116" s="253"/>
      <c r="CF116" s="253"/>
      <c r="CG116" s="253"/>
      <c r="CH116" s="253"/>
      <c r="CI116" s="253"/>
      <c r="CJ116" s="253"/>
      <c r="CK116" s="253"/>
      <c r="CL116" s="253"/>
      <c r="CM116" s="253"/>
      <c r="CN116" s="253"/>
      <c r="CO116" s="253"/>
      <c r="CP116" s="253"/>
      <c r="CQ116" s="253"/>
      <c r="CR116" s="253"/>
      <c r="CS116" s="253"/>
      <c r="CT116" s="253"/>
      <c r="CU116" s="253"/>
      <c r="CV116" s="253"/>
      <c r="CW116" s="253"/>
      <c r="CX116" s="253"/>
      <c r="CY116" s="253"/>
      <c r="CZ116" s="253"/>
      <c r="DA116" s="253"/>
      <c r="DB116" s="253"/>
      <c r="DC116" s="253"/>
      <c r="DD116" s="253"/>
      <c r="DE116" s="253"/>
      <c r="DF116" s="253"/>
      <c r="DG116" s="253"/>
      <c r="DH116" s="253"/>
      <c r="DI116" s="253"/>
      <c r="DJ116" s="253"/>
      <c r="DK116" s="253"/>
      <c r="DL116" s="253"/>
      <c r="DM116" s="253"/>
      <c r="DN116" s="253"/>
      <c r="DO116" s="253"/>
      <c r="DP116" s="253"/>
      <c r="DQ116" s="253"/>
      <c r="DR116" s="253"/>
      <c r="DS116" s="253"/>
      <c r="DT116" s="253"/>
      <c r="DU116" s="253"/>
      <c r="DV116" s="253"/>
      <c r="DW116" s="253"/>
      <c r="DX116" s="253"/>
      <c r="DY116" s="253"/>
      <c r="DZ116" s="253"/>
      <c r="EA116" s="253"/>
      <c r="EB116" s="253"/>
      <c r="EC116" s="253"/>
      <c r="ED116" s="253"/>
      <c r="EE116" s="253"/>
      <c r="EF116" s="253"/>
      <c r="EG116" s="253"/>
      <c r="EH116" s="253"/>
      <c r="EI116" s="253"/>
      <c r="EJ116" s="253"/>
      <c r="EK116" s="253"/>
      <c r="EL116" s="253"/>
      <c r="EM116" s="253"/>
      <c r="EN116" s="253"/>
      <c r="EO116" s="253"/>
      <c r="EP116" s="253"/>
      <c r="EQ116" s="253"/>
      <c r="ER116" s="253"/>
      <c r="ES116" s="253"/>
      <c r="ET116" s="253"/>
      <c r="EU116" s="253"/>
      <c r="EV116" s="253"/>
      <c r="EW116" s="253"/>
      <c r="EX116" s="253"/>
      <c r="EY116" s="253"/>
      <c r="EZ116" s="253"/>
      <c r="FA116" s="253"/>
      <c r="FB116" s="253"/>
      <c r="FC116" s="253"/>
      <c r="FD116" s="253"/>
      <c r="FE116" s="253"/>
      <c r="FF116" s="253"/>
      <c r="FG116" s="253"/>
      <c r="FH116" s="253"/>
      <c r="FI116" s="253"/>
      <c r="FJ116" s="253"/>
      <c r="FK116" s="253"/>
      <c r="FL116" s="253"/>
      <c r="FM116" s="253"/>
      <c r="FN116" s="253"/>
      <c r="FO116" s="253"/>
      <c r="FP116" s="253"/>
      <c r="FQ116" s="253"/>
      <c r="FR116" s="253"/>
      <c r="FS116" s="253"/>
      <c r="FT116" s="253"/>
      <c r="FU116" s="253"/>
      <c r="FV116" s="253"/>
      <c r="FW116" s="253"/>
      <c r="FX116" s="253"/>
      <c r="FY116" s="253"/>
      <c r="FZ116" s="253"/>
      <c r="GA116" s="253"/>
      <c r="GB116" s="253"/>
      <c r="GC116" s="253"/>
      <c r="GD116" s="253"/>
      <c r="GE116" s="253"/>
      <c r="GF116" s="253"/>
      <c r="GG116" s="253"/>
      <c r="GH116" s="253"/>
      <c r="GI116" s="253"/>
      <c r="GJ116" s="253"/>
      <c r="GK116" s="253"/>
      <c r="GL116" s="253"/>
      <c r="GM116" s="253"/>
      <c r="GN116" s="253"/>
      <c r="GO116" s="253"/>
      <c r="GP116" s="253"/>
      <c r="GQ116" s="253"/>
      <c r="GR116" s="253"/>
      <c r="GS116" s="253"/>
      <c r="GT116" s="253"/>
      <c r="GU116" s="253"/>
      <c r="GV116" s="253"/>
      <c r="GW116" s="253"/>
      <c r="GX116" s="253"/>
      <c r="GY116" s="253"/>
      <c r="GZ116" s="253"/>
      <c r="HA116" s="253"/>
      <c r="HB116" s="253"/>
      <c r="HC116" s="253"/>
      <c r="HD116" s="253"/>
      <c r="HE116" s="253"/>
      <c r="HF116" s="253"/>
      <c r="HG116" s="253"/>
      <c r="HH116" s="253"/>
      <c r="HI116" s="253"/>
      <c r="HJ116" s="253"/>
      <c r="HK116" s="253"/>
      <c r="HL116" s="253"/>
      <c r="HM116" s="253"/>
      <c r="HN116" s="253"/>
      <c r="HO116" s="253"/>
      <c r="HP116" s="253"/>
      <c r="HQ116" s="253"/>
      <c r="HR116" s="253"/>
      <c r="HS116" s="253"/>
      <c r="HT116" s="253"/>
      <c r="HU116" s="253"/>
      <c r="HV116" s="253"/>
      <c r="HW116" s="253"/>
      <c r="HX116" s="253"/>
      <c r="HY116" s="253"/>
      <c r="HZ116" s="253"/>
      <c r="IA116" s="253"/>
      <c r="IB116" s="253"/>
      <c r="IC116" s="253"/>
      <c r="ID116" s="253"/>
      <c r="IE116" s="253"/>
      <c r="IF116" s="253"/>
      <c r="IG116" s="253"/>
      <c r="IH116" s="253"/>
      <c r="II116" s="253"/>
      <c r="IJ116" s="253"/>
      <c r="IK116" s="253"/>
      <c r="IL116" s="253"/>
      <c r="IM116" s="253"/>
      <c r="IN116" s="253"/>
      <c r="IO116" s="253"/>
      <c r="IP116" s="253"/>
      <c r="IQ116" s="253"/>
      <c r="IR116" s="253"/>
      <c r="IS116" s="253"/>
      <c r="IT116" s="253"/>
      <c r="IU116" s="253"/>
      <c r="IV116" s="253"/>
      <c r="IW116" s="253"/>
      <c r="IX116" s="253"/>
      <c r="IY116" s="253"/>
      <c r="IZ116" s="253"/>
      <c r="JA116" s="253"/>
      <c r="JB116" s="253"/>
      <c r="JC116" s="253"/>
      <c r="JD116" s="253"/>
      <c r="JE116" s="253"/>
      <c r="JF116" s="253"/>
      <c r="JG116" s="253"/>
      <c r="JH116" s="253"/>
      <c r="JI116" s="253"/>
      <c r="JJ116" s="253"/>
      <c r="JK116" s="253"/>
      <c r="JL116" s="253"/>
      <c r="JM116" s="253"/>
      <c r="JN116" s="253"/>
      <c r="JO116" s="253"/>
      <c r="JP116" s="253"/>
      <c r="JQ116" s="253"/>
      <c r="JR116" s="253"/>
      <c r="JS116" s="253"/>
      <c r="JT116" s="253"/>
      <c r="JU116" s="253"/>
      <c r="JV116" s="253"/>
      <c r="JW116" s="253"/>
      <c r="JX116" s="253"/>
      <c r="JY116" s="253"/>
      <c r="JZ116" s="253"/>
      <c r="KA116" s="253"/>
      <c r="KB116" s="253"/>
      <c r="KC116" s="253"/>
      <c r="KD116" s="253"/>
      <c r="KE116" s="253"/>
      <c r="KF116" s="253"/>
      <c r="KG116" s="253"/>
      <c r="KH116" s="253"/>
      <c r="KI116" s="253"/>
      <c r="KJ116" s="253"/>
      <c r="KK116" s="253"/>
      <c r="KL116" s="253"/>
      <c r="KM116" s="253"/>
      <c r="KN116" s="253"/>
      <c r="KO116" s="253"/>
      <c r="KP116" s="253"/>
      <c r="KQ116" s="253"/>
      <c r="KR116" s="253"/>
      <c r="KS116" s="253"/>
      <c r="KT116" s="253"/>
      <c r="KU116" s="253"/>
      <c r="KV116" s="253"/>
      <c r="KW116" s="253"/>
      <c r="KX116" s="253"/>
      <c r="KY116" s="253"/>
      <c r="KZ116" s="253"/>
      <c r="LA116" s="253"/>
      <c r="LB116" s="253"/>
      <c r="LC116" s="253"/>
      <c r="LD116" s="253"/>
      <c r="LE116" s="253"/>
      <c r="LF116" s="253"/>
      <c r="LG116" s="253"/>
      <c r="LH116" s="253"/>
      <c r="LI116" s="253"/>
      <c r="LJ116" s="253"/>
      <c r="LK116" s="253"/>
      <c r="LL116" s="253"/>
      <c r="LM116" s="253"/>
      <c r="LN116" s="253"/>
      <c r="LO116" s="253"/>
      <c r="LP116" s="253"/>
      <c r="LQ116" s="253"/>
      <c r="LR116" s="253"/>
      <c r="LS116" s="253"/>
      <c r="LT116" s="253"/>
      <c r="LU116" s="253"/>
      <c r="LV116" s="253"/>
      <c r="LW116" s="253"/>
      <c r="LX116" s="253"/>
      <c r="LY116" s="253"/>
      <c r="LZ116" s="253"/>
      <c r="MA116" s="253"/>
      <c r="MB116" s="253"/>
      <c r="MC116" s="253"/>
      <c r="MD116" s="253"/>
      <c r="ME116" s="253"/>
      <c r="MF116" s="253"/>
      <c r="MG116" s="253"/>
      <c r="MH116" s="253"/>
      <c r="MI116" s="253"/>
      <c r="MJ116" s="253"/>
      <c r="MK116" s="253"/>
      <c r="ML116" s="253"/>
      <c r="MM116" s="253"/>
      <c r="MN116" s="253"/>
      <c r="MO116" s="253"/>
      <c r="MP116" s="253"/>
      <c r="MQ116" s="253"/>
      <c r="MR116" s="253"/>
      <c r="MS116" s="253"/>
      <c r="MT116" s="253"/>
      <c r="MU116" s="253"/>
      <c r="MV116" s="253"/>
      <c r="MW116" s="253"/>
      <c r="MX116" s="253"/>
      <c r="MY116" s="253"/>
      <c r="MZ116" s="253"/>
      <c r="NA116" s="253"/>
      <c r="NB116" s="253"/>
      <c r="NC116" s="253"/>
      <c r="ND116" s="253"/>
      <c r="NE116" s="253"/>
      <c r="NF116" s="253"/>
      <c r="NG116" s="253"/>
      <c r="NH116" s="253"/>
      <c r="NI116" s="253"/>
      <c r="NJ116" s="253"/>
      <c r="NK116" s="253"/>
      <c r="NL116" s="253"/>
      <c r="NM116" s="253"/>
      <c r="NN116" s="253"/>
      <c r="NO116" s="253"/>
      <c r="NP116" s="253"/>
      <c r="NQ116" s="253"/>
      <c r="NR116" s="253"/>
      <c r="NS116" s="253"/>
      <c r="NT116" s="253"/>
      <c r="NU116" s="253"/>
      <c r="NV116" s="253"/>
      <c r="NW116" s="253"/>
      <c r="NX116" s="253"/>
      <c r="NY116" s="253"/>
      <c r="NZ116" s="253"/>
      <c r="OA116" s="253"/>
      <c r="OB116" s="253"/>
      <c r="OC116" s="253"/>
      <c r="OD116" s="253"/>
      <c r="OE116" s="253"/>
      <c r="OF116" s="253"/>
      <c r="OG116" s="253"/>
      <c r="OH116" s="253"/>
      <c r="OI116" s="253"/>
      <c r="OJ116" s="253"/>
      <c r="OK116" s="253"/>
      <c r="OL116" s="253"/>
      <c r="OM116" s="253"/>
      <c r="ON116" s="253"/>
      <c r="OO116" s="253"/>
      <c r="OP116" s="253"/>
      <c r="OQ116" s="253"/>
      <c r="OR116" s="253"/>
      <c r="OS116" s="253"/>
      <c r="OT116" s="253"/>
      <c r="OU116" s="253"/>
      <c r="OV116" s="253"/>
      <c r="OW116" s="253"/>
      <c r="OX116" s="253"/>
      <c r="OY116" s="253"/>
      <c r="OZ116" s="253"/>
      <c r="PA116" s="253"/>
      <c r="PB116" s="253"/>
      <c r="PC116" s="253"/>
      <c r="PD116" s="253"/>
      <c r="PE116" s="253"/>
      <c r="PF116" s="253"/>
      <c r="PG116" s="253"/>
      <c r="PH116" s="253"/>
      <c r="PI116" s="253"/>
      <c r="PJ116" s="253"/>
      <c r="PK116" s="253"/>
      <c r="PL116" s="253"/>
      <c r="PM116" s="253"/>
      <c r="PN116" s="253"/>
      <c r="PO116" s="253"/>
      <c r="PP116" s="253"/>
      <c r="PQ116" s="253"/>
      <c r="PR116" s="253"/>
      <c r="PS116" s="253"/>
      <c r="PT116" s="253"/>
      <c r="PU116" s="253"/>
      <c r="PV116" s="253"/>
      <c r="PW116" s="253"/>
      <c r="PX116" s="253"/>
      <c r="PY116" s="253"/>
      <c r="PZ116" s="253"/>
      <c r="QA116" s="253"/>
      <c r="QB116" s="253"/>
      <c r="QC116" s="253"/>
      <c r="QD116" s="253"/>
      <c r="QE116" s="253"/>
      <c r="QF116" s="253"/>
      <c r="QG116" s="253"/>
      <c r="QH116" s="253"/>
      <c r="QI116" s="253"/>
      <c r="QJ116" s="253"/>
      <c r="QK116" s="253"/>
      <c r="QL116" s="253"/>
      <c r="QM116" s="253"/>
      <c r="QN116" s="253"/>
      <c r="QO116" s="253"/>
      <c r="QP116" s="253"/>
      <c r="QQ116" s="253"/>
      <c r="QR116" s="253"/>
      <c r="QS116" s="253"/>
      <c r="QT116" s="253"/>
      <c r="QU116" s="253"/>
      <c r="QV116" s="253"/>
      <c r="QW116" s="253"/>
      <c r="QX116" s="253"/>
      <c r="QY116" s="253"/>
      <c r="QZ116" s="253"/>
      <c r="RA116" s="253"/>
      <c r="RB116" s="253"/>
      <c r="RC116" s="253"/>
      <c r="RD116" s="253"/>
      <c r="RE116" s="253"/>
      <c r="RF116" s="253"/>
      <c r="RG116" s="253"/>
      <c r="RH116" s="253"/>
      <c r="RI116" s="253"/>
      <c r="RJ116" s="253"/>
      <c r="RK116" s="253"/>
      <c r="RL116" s="253"/>
      <c r="RM116" s="253"/>
      <c r="RN116" s="253"/>
      <c r="RO116" s="253"/>
      <c r="RP116" s="253"/>
      <c r="RQ116" s="253"/>
      <c r="RR116" s="253"/>
      <c r="RS116" s="253"/>
      <c r="RT116" s="253"/>
      <c r="RU116" s="253"/>
      <c r="RV116" s="253"/>
      <c r="RW116" s="253"/>
      <c r="RX116" s="253"/>
      <c r="RY116" s="253"/>
      <c r="RZ116" s="253"/>
      <c r="SA116" s="253"/>
      <c r="SB116" s="253"/>
      <c r="SC116" s="253"/>
      <c r="SD116" s="253"/>
      <c r="SE116" s="253"/>
      <c r="SF116" s="253"/>
      <c r="SG116" s="253"/>
      <c r="SH116" s="253"/>
      <c r="SI116" s="253"/>
      <c r="SJ116" s="253"/>
      <c r="SK116" s="253"/>
      <c r="SL116" s="253"/>
      <c r="SM116" s="253"/>
      <c r="SN116" s="253"/>
      <c r="SO116" s="253"/>
      <c r="SP116" s="253"/>
      <c r="SQ116" s="253"/>
      <c r="SR116" s="253"/>
      <c r="SS116" s="253"/>
      <c r="ST116" s="253"/>
      <c r="SU116" s="253"/>
      <c r="SV116" s="253"/>
      <c r="SW116" s="253"/>
      <c r="SX116" s="253"/>
      <c r="SY116" s="253"/>
      <c r="SZ116" s="253"/>
      <c r="TA116" s="253"/>
      <c r="TB116" s="253"/>
      <c r="TC116" s="253"/>
      <c r="TD116" s="253"/>
      <c r="TE116" s="253"/>
      <c r="TF116" s="253"/>
      <c r="TG116" s="253"/>
      <c r="TH116" s="253"/>
      <c r="TI116" s="253"/>
      <c r="TJ116" s="253"/>
      <c r="TK116" s="253"/>
      <c r="TL116" s="253"/>
      <c r="TM116" s="253"/>
      <c r="TN116" s="253"/>
      <c r="TO116" s="253"/>
      <c r="TP116" s="253"/>
      <c r="TQ116" s="253"/>
      <c r="TR116" s="253"/>
      <c r="TS116" s="253"/>
      <c r="TT116" s="253"/>
      <c r="TU116" s="253"/>
      <c r="TV116" s="253"/>
      <c r="TW116" s="253"/>
      <c r="TX116" s="253"/>
      <c r="TY116" s="253"/>
      <c r="TZ116" s="253"/>
      <c r="UA116" s="253"/>
      <c r="UB116" s="253"/>
      <c r="UC116" s="253"/>
      <c r="UD116" s="253"/>
      <c r="UE116" s="253"/>
      <c r="UF116" s="253"/>
      <c r="UG116" s="253"/>
      <c r="UH116" s="253"/>
      <c r="UI116" s="253"/>
      <c r="UJ116" s="253"/>
      <c r="UK116" s="253"/>
      <c r="UL116" s="253"/>
      <c r="UM116" s="253"/>
      <c r="UN116" s="253"/>
      <c r="UO116" s="253"/>
      <c r="UP116" s="253"/>
      <c r="UQ116" s="253"/>
      <c r="UR116" s="253"/>
      <c r="US116" s="253"/>
      <c r="UT116" s="253"/>
      <c r="UU116" s="253"/>
      <c r="UV116" s="253"/>
      <c r="UW116" s="253"/>
      <c r="UX116" s="253"/>
      <c r="UY116" s="253"/>
      <c r="UZ116" s="253"/>
      <c r="VA116" s="253"/>
      <c r="VB116" s="253"/>
      <c r="VC116" s="253"/>
      <c r="VD116" s="253"/>
      <c r="VE116" s="253"/>
      <c r="VF116" s="253"/>
      <c r="VG116" s="253"/>
      <c r="VH116" s="253"/>
      <c r="VI116" s="253"/>
      <c r="VJ116" s="253"/>
      <c r="VK116" s="253"/>
      <c r="VL116" s="253"/>
      <c r="VM116" s="253"/>
      <c r="VN116" s="253"/>
      <c r="VO116" s="253"/>
      <c r="VP116" s="253"/>
      <c r="VQ116" s="253"/>
      <c r="VR116" s="253"/>
      <c r="VS116" s="253"/>
      <c r="VT116" s="253"/>
      <c r="VU116" s="253"/>
      <c r="VV116" s="253"/>
      <c r="VW116" s="253"/>
      <c r="VX116" s="253"/>
      <c r="VY116" s="253"/>
      <c r="VZ116" s="253"/>
      <c r="WA116" s="253"/>
      <c r="WB116" s="253"/>
      <c r="WC116" s="253"/>
      <c r="WD116" s="253"/>
      <c r="WE116" s="253"/>
      <c r="WF116" s="253"/>
      <c r="WG116" s="253"/>
      <c r="WH116" s="253"/>
      <c r="WI116" s="253"/>
      <c r="WJ116" s="253"/>
      <c r="WK116" s="253"/>
      <c r="WL116" s="253"/>
      <c r="WM116" s="253"/>
      <c r="WN116" s="253"/>
      <c r="WO116" s="253"/>
      <c r="WP116" s="253"/>
      <c r="WQ116" s="253"/>
      <c r="WR116" s="253"/>
      <c r="WS116" s="253"/>
      <c r="WT116" s="253"/>
      <c r="WU116" s="253"/>
      <c r="WV116" s="253"/>
      <c r="WW116" s="253"/>
      <c r="WX116" s="253"/>
      <c r="WY116" s="253"/>
      <c r="WZ116" s="253"/>
      <c r="XA116" s="253"/>
      <c r="XB116" s="253"/>
      <c r="XC116" s="253"/>
      <c r="XD116" s="253"/>
      <c r="XE116" s="253"/>
      <c r="XF116" s="253"/>
      <c r="XG116" s="253"/>
      <c r="XH116" s="253"/>
      <c r="XI116" s="253"/>
      <c r="XJ116" s="253"/>
      <c r="XK116" s="253"/>
      <c r="XL116" s="253"/>
      <c r="XM116" s="253"/>
      <c r="XN116" s="253"/>
      <c r="XO116" s="253"/>
      <c r="XP116" s="253"/>
      <c r="XQ116" s="253"/>
      <c r="XR116" s="253"/>
      <c r="XS116" s="253"/>
      <c r="XT116" s="253"/>
      <c r="XU116" s="253"/>
      <c r="XV116" s="253"/>
      <c r="XW116" s="253"/>
      <c r="XX116" s="253"/>
      <c r="XY116" s="253"/>
      <c r="XZ116" s="253"/>
      <c r="YA116" s="253"/>
      <c r="YB116" s="253"/>
      <c r="YC116" s="253"/>
      <c r="YD116" s="253"/>
      <c r="YE116" s="253"/>
      <c r="YF116" s="253"/>
      <c r="YG116" s="253"/>
      <c r="YH116" s="253"/>
      <c r="YI116" s="253"/>
      <c r="YJ116" s="253"/>
      <c r="YK116" s="253"/>
      <c r="YL116" s="253"/>
      <c r="YM116" s="253"/>
      <c r="YN116" s="253"/>
      <c r="YO116" s="253"/>
      <c r="YP116" s="253"/>
      <c r="YQ116" s="253"/>
      <c r="YR116" s="253"/>
      <c r="YS116" s="253"/>
      <c r="YT116" s="253"/>
      <c r="YU116" s="253"/>
      <c r="YV116" s="253"/>
      <c r="YW116" s="253"/>
      <c r="YX116" s="253"/>
      <c r="YY116" s="253"/>
      <c r="YZ116" s="253"/>
      <c r="ZA116" s="253"/>
      <c r="ZB116" s="253"/>
      <c r="ZC116" s="253"/>
      <c r="ZD116" s="253"/>
      <c r="ZE116" s="253"/>
      <c r="ZF116" s="253"/>
      <c r="ZG116" s="253"/>
      <c r="ZH116" s="253"/>
      <c r="ZI116" s="253"/>
      <c r="ZJ116" s="253"/>
      <c r="ZK116" s="253"/>
      <c r="ZL116" s="253"/>
      <c r="ZM116" s="253"/>
      <c r="ZN116" s="253"/>
      <c r="ZO116" s="253"/>
      <c r="ZP116" s="253"/>
      <c r="ZQ116" s="253"/>
      <c r="ZR116" s="253"/>
      <c r="ZS116" s="253"/>
      <c r="ZT116" s="253"/>
      <c r="ZU116" s="253"/>
      <c r="ZV116" s="253"/>
      <c r="ZW116" s="253"/>
      <c r="ZX116" s="253"/>
      <c r="ZY116" s="253"/>
      <c r="ZZ116" s="253"/>
      <c r="AAA116" s="253"/>
      <c r="AAB116" s="253"/>
      <c r="AAC116" s="253"/>
      <c r="AAD116" s="253"/>
      <c r="AAE116" s="253"/>
      <c r="AAF116" s="253"/>
      <c r="AAG116" s="253"/>
      <c r="AAH116" s="253"/>
      <c r="AAI116" s="253"/>
      <c r="AAJ116" s="253"/>
      <c r="AAK116" s="253"/>
      <c r="AAL116" s="253"/>
      <c r="AAM116" s="253"/>
      <c r="AAN116" s="253"/>
      <c r="AAO116" s="253"/>
      <c r="AAP116" s="253"/>
      <c r="AAQ116" s="253"/>
      <c r="AAR116" s="253"/>
      <c r="AAS116" s="253"/>
      <c r="AAT116" s="253"/>
      <c r="AAU116" s="253"/>
      <c r="AAV116" s="253"/>
      <c r="AAW116" s="253"/>
      <c r="AAX116" s="253"/>
      <c r="AAY116" s="253"/>
      <c r="AAZ116" s="253"/>
      <c r="ABA116" s="253"/>
      <c r="ABB116" s="253"/>
      <c r="ABC116" s="253"/>
      <c r="ABD116" s="253"/>
      <c r="ABE116" s="253"/>
      <c r="ABF116" s="253"/>
      <c r="ABG116" s="253"/>
      <c r="ABH116" s="253"/>
      <c r="ABI116" s="253"/>
      <c r="ABJ116" s="253"/>
      <c r="ABK116" s="253"/>
      <c r="ABL116" s="253"/>
      <c r="ABM116" s="253"/>
      <c r="ABN116" s="253"/>
      <c r="ABO116" s="253"/>
      <c r="ABP116" s="253"/>
      <c r="ABQ116" s="253"/>
      <c r="ABR116" s="253"/>
      <c r="ABS116" s="253"/>
      <c r="ABT116" s="253"/>
      <c r="ABU116" s="253"/>
      <c r="ABV116" s="253"/>
      <c r="ABW116" s="253"/>
      <c r="ABX116" s="253"/>
      <c r="ABY116" s="253"/>
      <c r="ABZ116" s="253"/>
      <c r="ACA116" s="253"/>
      <c r="ACB116" s="253"/>
      <c r="ACC116" s="253"/>
      <c r="ACD116" s="253"/>
      <c r="ACE116" s="253"/>
      <c r="ACF116" s="253"/>
      <c r="ACG116" s="253"/>
      <c r="ACH116" s="253"/>
      <c r="ACI116" s="253"/>
      <c r="ACJ116" s="253"/>
      <c r="ACK116" s="253"/>
      <c r="ACL116" s="253"/>
      <c r="ACM116" s="253"/>
      <c r="ACN116" s="253"/>
      <c r="ACO116" s="253"/>
      <c r="ACP116" s="253"/>
      <c r="ACQ116" s="253"/>
      <c r="ACR116" s="253"/>
      <c r="ACS116" s="253"/>
      <c r="ACT116" s="253"/>
      <c r="ACU116" s="253"/>
      <c r="ACV116" s="253"/>
      <c r="ACW116" s="253"/>
      <c r="ACX116" s="253"/>
      <c r="ACY116" s="253"/>
      <c r="ACZ116" s="253"/>
      <c r="ADA116" s="253"/>
      <c r="ADB116" s="253"/>
      <c r="ADC116" s="253"/>
      <c r="ADD116" s="253"/>
      <c r="ADE116" s="253"/>
      <c r="ADF116" s="253"/>
      <c r="ADG116" s="253"/>
      <c r="ADH116" s="253"/>
      <c r="ADI116" s="253"/>
      <c r="ADJ116" s="253"/>
      <c r="ADK116" s="253"/>
      <c r="ADL116" s="253"/>
      <c r="ADM116" s="253"/>
      <c r="ADN116" s="253"/>
      <c r="ADO116" s="253"/>
      <c r="ADP116" s="253"/>
      <c r="ADQ116" s="253"/>
      <c r="ADR116" s="253"/>
      <c r="ADS116" s="253"/>
      <c r="ADT116" s="253"/>
      <c r="ADU116" s="253"/>
      <c r="ADV116" s="253"/>
      <c r="ADW116" s="253"/>
      <c r="ADX116" s="253"/>
      <c r="ADY116" s="253"/>
      <c r="ADZ116" s="253"/>
      <c r="AEA116" s="253"/>
      <c r="AEB116" s="253"/>
      <c r="AEC116" s="253"/>
      <c r="AED116" s="253"/>
      <c r="AEE116" s="253"/>
      <c r="AEF116" s="253"/>
      <c r="AEG116" s="253"/>
      <c r="AEH116" s="253"/>
      <c r="AEI116" s="253"/>
      <c r="AEJ116" s="253"/>
      <c r="AEK116" s="253"/>
      <c r="AEL116" s="253"/>
      <c r="AEM116" s="253"/>
      <c r="AEN116" s="253"/>
      <c r="AEO116" s="253"/>
      <c r="AEP116" s="253"/>
      <c r="AEQ116" s="253"/>
      <c r="AER116" s="253"/>
      <c r="AES116" s="253"/>
      <c r="AET116" s="253"/>
      <c r="AEU116" s="253"/>
      <c r="AEV116" s="253"/>
      <c r="AEW116" s="253"/>
      <c r="AEX116" s="253"/>
      <c r="AEY116" s="253"/>
      <c r="AEZ116" s="253"/>
      <c r="AFA116" s="253"/>
      <c r="AFB116" s="253"/>
      <c r="AFC116" s="253"/>
      <c r="AFD116" s="253"/>
      <c r="AFE116" s="253"/>
      <c r="AFF116" s="253"/>
      <c r="AFG116" s="253"/>
      <c r="AFH116" s="253"/>
      <c r="AFI116" s="253"/>
      <c r="AFJ116" s="253"/>
      <c r="AFK116" s="253"/>
      <c r="AFL116" s="253"/>
      <c r="AFM116" s="253"/>
      <c r="AFN116" s="253"/>
      <c r="AFO116" s="253"/>
      <c r="AFP116" s="253"/>
      <c r="AFQ116" s="253"/>
      <c r="AFR116" s="253"/>
      <c r="AFS116" s="253"/>
      <c r="AFT116" s="253"/>
      <c r="AFU116" s="253"/>
      <c r="AFV116" s="253"/>
      <c r="AFW116" s="253"/>
      <c r="AFX116" s="253"/>
      <c r="AFY116" s="253"/>
      <c r="AFZ116" s="253"/>
      <c r="AGA116" s="253"/>
      <c r="AGB116" s="253"/>
      <c r="AGC116" s="253"/>
      <c r="AGD116" s="253"/>
      <c r="AGE116" s="253"/>
      <c r="AGF116" s="253"/>
      <c r="AGG116" s="253"/>
      <c r="AGH116" s="253"/>
      <c r="AGI116" s="253"/>
      <c r="AGJ116" s="253"/>
      <c r="AGK116" s="253"/>
      <c r="AGL116" s="253"/>
      <c r="AGM116" s="253"/>
      <c r="AGN116" s="253"/>
      <c r="AGO116" s="253"/>
      <c r="AGP116" s="253"/>
      <c r="AGQ116" s="253"/>
      <c r="AGR116" s="253"/>
      <c r="AGS116" s="253"/>
      <c r="AGT116" s="253"/>
      <c r="AGU116" s="253"/>
      <c r="AGV116" s="253"/>
      <c r="AGW116" s="253"/>
      <c r="AGX116" s="253"/>
      <c r="AGY116" s="253"/>
      <c r="AGZ116" s="253"/>
      <c r="AHA116" s="253"/>
      <c r="AHB116" s="253"/>
      <c r="AHC116" s="253"/>
      <c r="AHD116" s="253"/>
      <c r="AHE116" s="253"/>
      <c r="AHF116" s="253"/>
      <c r="AHG116" s="253"/>
      <c r="AHH116" s="253"/>
      <c r="AHI116" s="253"/>
      <c r="AHJ116" s="253"/>
      <c r="AHK116" s="253"/>
      <c r="AHL116" s="253"/>
      <c r="AHM116" s="253"/>
      <c r="AHN116" s="253"/>
      <c r="AHO116" s="253"/>
      <c r="AHP116" s="253"/>
      <c r="AHQ116" s="253"/>
      <c r="AHR116" s="253"/>
      <c r="AHS116" s="253"/>
      <c r="AHT116" s="253"/>
      <c r="AHU116" s="253"/>
      <c r="AHV116" s="253"/>
      <c r="AHW116" s="253"/>
      <c r="AHX116" s="253"/>
      <c r="AHY116" s="253"/>
      <c r="AHZ116" s="253"/>
      <c r="AIA116" s="253"/>
      <c r="AIB116" s="253"/>
      <c r="AIC116" s="253"/>
      <c r="AID116" s="253"/>
      <c r="AIE116" s="253"/>
      <c r="AIF116" s="253"/>
      <c r="AIG116" s="253"/>
      <c r="AIH116" s="253"/>
      <c r="AII116" s="253"/>
      <c r="AIJ116" s="253"/>
      <c r="AIK116" s="253"/>
      <c r="AIL116" s="253"/>
      <c r="AIM116" s="253"/>
      <c r="AIN116" s="253"/>
      <c r="AIO116" s="253"/>
      <c r="AIP116" s="253"/>
      <c r="AIQ116" s="253"/>
      <c r="AIR116" s="253"/>
      <c r="AIS116" s="253"/>
      <c r="AIT116" s="253"/>
      <c r="AIU116" s="253"/>
      <c r="AIV116" s="253"/>
      <c r="AIW116" s="253"/>
      <c r="AIX116" s="253"/>
      <c r="AIY116" s="253"/>
      <c r="AIZ116" s="253"/>
      <c r="AJA116" s="253"/>
      <c r="AJB116" s="253"/>
      <c r="AJC116" s="253"/>
      <c r="AJD116" s="253"/>
      <c r="AJE116" s="253"/>
      <c r="AJF116" s="253"/>
      <c r="AJG116" s="253"/>
      <c r="AJH116" s="253"/>
      <c r="AJI116" s="253"/>
      <c r="AJJ116" s="253"/>
      <c r="AJK116" s="253"/>
      <c r="AJL116" s="253"/>
      <c r="AJM116" s="253"/>
      <c r="AJN116" s="253"/>
      <c r="AJO116" s="253"/>
      <c r="AJP116" s="253"/>
      <c r="AJQ116" s="253"/>
      <c r="AJR116" s="253"/>
      <c r="AJS116" s="253"/>
      <c r="AJT116" s="253"/>
      <c r="AJU116" s="253"/>
      <c r="AJV116" s="253"/>
      <c r="AJW116" s="253"/>
      <c r="AJX116" s="253"/>
      <c r="AJY116" s="253"/>
      <c r="AJZ116" s="253"/>
      <c r="AKA116" s="253"/>
      <c r="AKB116" s="253"/>
      <c r="AKC116" s="253"/>
      <c r="AKD116" s="253"/>
      <c r="AKE116" s="253"/>
      <c r="AKF116" s="253"/>
      <c r="AKG116" s="253"/>
      <c r="AKH116" s="253"/>
      <c r="AKI116" s="253"/>
      <c r="AKJ116" s="253"/>
      <c r="AKK116" s="253"/>
      <c r="AKL116" s="253"/>
      <c r="AKM116" s="253"/>
      <c r="AKN116" s="253"/>
      <c r="AKO116" s="253"/>
      <c r="AKP116" s="253"/>
      <c r="AKQ116" s="253"/>
      <c r="AKR116" s="253"/>
      <c r="AKS116" s="253"/>
      <c r="AKT116" s="253"/>
      <c r="AKU116" s="253"/>
      <c r="AKV116" s="253"/>
      <c r="AKW116" s="253"/>
      <c r="AKX116" s="253"/>
      <c r="AKY116" s="253"/>
      <c r="AKZ116" s="253"/>
      <c r="ALA116" s="253"/>
      <c r="ALB116" s="253"/>
      <c r="ALC116" s="253"/>
      <c r="ALD116" s="253"/>
      <c r="ALE116" s="253"/>
      <c r="ALF116" s="253"/>
      <c r="ALG116" s="253"/>
      <c r="ALH116" s="253"/>
      <c r="ALI116" s="253"/>
      <c r="ALJ116" s="253"/>
      <c r="ALK116" s="253"/>
      <c r="ALL116" s="253"/>
      <c r="ALM116" s="253"/>
      <c r="ALN116" s="253"/>
      <c r="ALO116" s="253"/>
      <c r="ALP116" s="253"/>
      <c r="ALQ116" s="253"/>
      <c r="ALR116" s="253"/>
      <c r="ALS116" s="253"/>
      <c r="ALT116" s="253"/>
      <c r="ALU116" s="253"/>
      <c r="ALV116" s="253"/>
      <c r="ALW116" s="253"/>
      <c r="ALX116" s="253"/>
      <c r="ALY116" s="253"/>
      <c r="ALZ116" s="253"/>
      <c r="AMA116" s="253"/>
      <c r="AMB116" s="253"/>
      <c r="AMC116" s="253"/>
      <c r="AMD116" s="253"/>
      <c r="AME116" s="253"/>
      <c r="AMF116" s="253"/>
      <c r="AMG116" s="253"/>
      <c r="AMH116" s="253"/>
      <c r="AMI116" s="253"/>
      <c r="AMJ116" s="253"/>
    </row>
    <row r="117" spans="1:1024" s="252" customFormat="1" ht="11.25">
      <c r="A117" s="256"/>
      <c r="B117" s="295"/>
      <c r="C117" s="295"/>
      <c r="D117" s="296"/>
      <c r="F117" s="253"/>
      <c r="G117" s="253"/>
      <c r="H117" s="253"/>
      <c r="I117" s="253"/>
      <c r="J117" s="253"/>
      <c r="K117" s="253"/>
      <c r="L117" s="253"/>
      <c r="M117" s="253"/>
      <c r="N117" s="253"/>
      <c r="O117" s="253"/>
      <c r="P117" s="253"/>
      <c r="Q117" s="253"/>
      <c r="R117" s="253"/>
      <c r="S117" s="253"/>
      <c r="T117" s="253"/>
      <c r="U117" s="253"/>
      <c r="V117" s="253"/>
      <c r="W117" s="253"/>
      <c r="X117" s="253"/>
      <c r="Y117" s="253"/>
      <c r="Z117" s="253"/>
      <c r="AA117" s="253"/>
      <c r="AB117" s="253"/>
      <c r="AC117" s="253"/>
      <c r="AD117" s="253"/>
      <c r="AE117" s="253"/>
      <c r="AF117" s="253"/>
      <c r="AG117" s="253"/>
      <c r="AH117" s="253"/>
      <c r="AI117" s="253"/>
      <c r="AJ117" s="253"/>
      <c r="AK117" s="253"/>
      <c r="AL117" s="253"/>
      <c r="AM117" s="253"/>
      <c r="AN117" s="253"/>
      <c r="AO117" s="253"/>
      <c r="AP117" s="253"/>
      <c r="AQ117" s="253"/>
      <c r="AR117" s="253"/>
      <c r="AS117" s="253"/>
      <c r="AT117" s="253"/>
      <c r="AU117" s="253"/>
      <c r="AV117" s="253"/>
      <c r="AW117" s="253"/>
      <c r="AX117" s="253"/>
      <c r="AY117" s="253"/>
      <c r="AZ117" s="253"/>
      <c r="BA117" s="253"/>
      <c r="BB117" s="253"/>
      <c r="BC117" s="253"/>
      <c r="BD117" s="253"/>
      <c r="BE117" s="253"/>
      <c r="BF117" s="253"/>
      <c r="BG117" s="253"/>
      <c r="BH117" s="253"/>
      <c r="BI117" s="253"/>
      <c r="BJ117" s="253"/>
      <c r="BK117" s="253"/>
      <c r="BL117" s="253"/>
      <c r="BM117" s="253"/>
      <c r="BN117" s="253"/>
      <c r="BO117" s="253"/>
      <c r="BP117" s="253"/>
      <c r="BQ117" s="253"/>
      <c r="BR117" s="253"/>
      <c r="BS117" s="253"/>
      <c r="BT117" s="253"/>
      <c r="BU117" s="253"/>
      <c r="BV117" s="253"/>
      <c r="BW117" s="253"/>
      <c r="BX117" s="253"/>
      <c r="BY117" s="253"/>
      <c r="BZ117" s="253"/>
      <c r="CA117" s="253"/>
      <c r="CB117" s="253"/>
      <c r="CC117" s="253"/>
      <c r="CD117" s="253"/>
      <c r="CE117" s="253"/>
      <c r="CF117" s="253"/>
      <c r="CG117" s="253"/>
      <c r="CH117" s="253"/>
      <c r="CI117" s="253"/>
      <c r="CJ117" s="253"/>
      <c r="CK117" s="253"/>
      <c r="CL117" s="253"/>
      <c r="CM117" s="253"/>
      <c r="CN117" s="253"/>
      <c r="CO117" s="253"/>
      <c r="CP117" s="253"/>
      <c r="CQ117" s="253"/>
      <c r="CR117" s="253"/>
      <c r="CS117" s="253"/>
      <c r="CT117" s="253"/>
      <c r="CU117" s="253"/>
      <c r="CV117" s="253"/>
      <c r="CW117" s="253"/>
      <c r="CX117" s="253"/>
      <c r="CY117" s="253"/>
      <c r="CZ117" s="253"/>
      <c r="DA117" s="253"/>
      <c r="DB117" s="253"/>
      <c r="DC117" s="253"/>
      <c r="DD117" s="253"/>
      <c r="DE117" s="253"/>
      <c r="DF117" s="253"/>
      <c r="DG117" s="253"/>
      <c r="DH117" s="253"/>
      <c r="DI117" s="253"/>
      <c r="DJ117" s="253"/>
      <c r="DK117" s="253"/>
      <c r="DL117" s="253"/>
      <c r="DM117" s="253"/>
      <c r="DN117" s="253"/>
      <c r="DO117" s="253"/>
      <c r="DP117" s="253"/>
      <c r="DQ117" s="253"/>
      <c r="DR117" s="253"/>
      <c r="DS117" s="253"/>
      <c r="DT117" s="253"/>
      <c r="DU117" s="253"/>
      <c r="DV117" s="253"/>
      <c r="DW117" s="253"/>
      <c r="DX117" s="253"/>
      <c r="DY117" s="253"/>
      <c r="DZ117" s="253"/>
      <c r="EA117" s="253"/>
      <c r="EB117" s="253"/>
      <c r="EC117" s="253"/>
      <c r="ED117" s="253"/>
      <c r="EE117" s="253"/>
      <c r="EF117" s="253"/>
      <c r="EG117" s="253"/>
      <c r="EH117" s="253"/>
      <c r="EI117" s="253"/>
      <c r="EJ117" s="253"/>
      <c r="EK117" s="253"/>
      <c r="EL117" s="253"/>
      <c r="EM117" s="253"/>
      <c r="EN117" s="253"/>
      <c r="EO117" s="253"/>
      <c r="EP117" s="253"/>
      <c r="EQ117" s="253"/>
      <c r="ER117" s="253"/>
      <c r="ES117" s="253"/>
      <c r="ET117" s="253"/>
      <c r="EU117" s="253"/>
      <c r="EV117" s="253"/>
      <c r="EW117" s="253"/>
      <c r="EX117" s="253"/>
      <c r="EY117" s="253"/>
      <c r="EZ117" s="253"/>
      <c r="FA117" s="253"/>
      <c r="FB117" s="253"/>
      <c r="FC117" s="253"/>
      <c r="FD117" s="253"/>
      <c r="FE117" s="253"/>
      <c r="FF117" s="253"/>
      <c r="FG117" s="253"/>
      <c r="FH117" s="253"/>
      <c r="FI117" s="253"/>
      <c r="FJ117" s="253"/>
      <c r="FK117" s="253"/>
      <c r="FL117" s="253"/>
      <c r="FM117" s="253"/>
      <c r="FN117" s="253"/>
      <c r="FO117" s="253"/>
      <c r="FP117" s="253"/>
      <c r="FQ117" s="253"/>
      <c r="FR117" s="253"/>
      <c r="FS117" s="253"/>
      <c r="FT117" s="253"/>
      <c r="FU117" s="253"/>
      <c r="FV117" s="253"/>
      <c r="FW117" s="253"/>
      <c r="FX117" s="253"/>
      <c r="FY117" s="253"/>
      <c r="FZ117" s="253"/>
      <c r="GA117" s="253"/>
      <c r="GB117" s="253"/>
      <c r="GC117" s="253"/>
      <c r="GD117" s="253"/>
      <c r="GE117" s="253"/>
      <c r="GF117" s="253"/>
      <c r="GG117" s="253"/>
      <c r="GH117" s="253"/>
      <c r="GI117" s="253"/>
      <c r="GJ117" s="253"/>
      <c r="GK117" s="253"/>
      <c r="GL117" s="253"/>
      <c r="GM117" s="253"/>
      <c r="GN117" s="253"/>
      <c r="GO117" s="253"/>
      <c r="GP117" s="253"/>
      <c r="GQ117" s="253"/>
      <c r="GR117" s="253"/>
      <c r="GS117" s="253"/>
      <c r="GT117" s="253"/>
      <c r="GU117" s="253"/>
      <c r="GV117" s="253"/>
      <c r="GW117" s="253"/>
      <c r="GX117" s="253"/>
      <c r="GY117" s="253"/>
      <c r="GZ117" s="253"/>
      <c r="HA117" s="253"/>
      <c r="HB117" s="253"/>
      <c r="HC117" s="253"/>
      <c r="HD117" s="253"/>
      <c r="HE117" s="253"/>
      <c r="HF117" s="253"/>
      <c r="HG117" s="253"/>
      <c r="HH117" s="253"/>
      <c r="HI117" s="253"/>
      <c r="HJ117" s="253"/>
      <c r="HK117" s="253"/>
      <c r="HL117" s="253"/>
      <c r="HM117" s="253"/>
      <c r="HN117" s="253"/>
      <c r="HO117" s="253"/>
      <c r="HP117" s="253"/>
      <c r="HQ117" s="253"/>
      <c r="HR117" s="253"/>
      <c r="HS117" s="253"/>
      <c r="HT117" s="253"/>
      <c r="HU117" s="253"/>
      <c r="HV117" s="253"/>
      <c r="HW117" s="253"/>
      <c r="HX117" s="253"/>
      <c r="HY117" s="253"/>
      <c r="HZ117" s="253"/>
      <c r="IA117" s="253"/>
      <c r="IB117" s="253"/>
      <c r="IC117" s="253"/>
      <c r="ID117" s="253"/>
      <c r="IE117" s="253"/>
      <c r="IF117" s="253"/>
      <c r="IG117" s="253"/>
      <c r="IH117" s="253"/>
      <c r="II117" s="253"/>
      <c r="IJ117" s="253"/>
      <c r="IK117" s="253"/>
      <c r="IL117" s="253"/>
      <c r="IM117" s="253"/>
      <c r="IN117" s="253"/>
      <c r="IO117" s="253"/>
      <c r="IP117" s="253"/>
      <c r="IQ117" s="253"/>
      <c r="IR117" s="253"/>
      <c r="IS117" s="253"/>
      <c r="IT117" s="253"/>
      <c r="IU117" s="253"/>
      <c r="IV117" s="253"/>
      <c r="IW117" s="253"/>
      <c r="IX117" s="253"/>
      <c r="IY117" s="253"/>
      <c r="IZ117" s="253"/>
      <c r="JA117" s="253"/>
      <c r="JB117" s="253"/>
      <c r="JC117" s="253"/>
      <c r="JD117" s="253"/>
      <c r="JE117" s="253"/>
      <c r="JF117" s="253"/>
      <c r="JG117" s="253"/>
      <c r="JH117" s="253"/>
      <c r="JI117" s="253"/>
      <c r="JJ117" s="253"/>
      <c r="JK117" s="253"/>
      <c r="JL117" s="253"/>
      <c r="JM117" s="253"/>
      <c r="JN117" s="253"/>
      <c r="JO117" s="253"/>
      <c r="JP117" s="253"/>
      <c r="JQ117" s="253"/>
      <c r="JR117" s="253"/>
      <c r="JS117" s="253"/>
      <c r="JT117" s="253"/>
      <c r="JU117" s="253"/>
      <c r="JV117" s="253"/>
      <c r="JW117" s="253"/>
      <c r="JX117" s="253"/>
      <c r="JY117" s="253"/>
      <c r="JZ117" s="253"/>
      <c r="KA117" s="253"/>
      <c r="KB117" s="253"/>
      <c r="KC117" s="253"/>
      <c r="KD117" s="253"/>
      <c r="KE117" s="253"/>
      <c r="KF117" s="253"/>
      <c r="KG117" s="253"/>
      <c r="KH117" s="253"/>
      <c r="KI117" s="253"/>
      <c r="KJ117" s="253"/>
      <c r="KK117" s="253"/>
      <c r="KL117" s="253"/>
      <c r="KM117" s="253"/>
      <c r="KN117" s="253"/>
      <c r="KO117" s="253"/>
      <c r="KP117" s="253"/>
      <c r="KQ117" s="253"/>
      <c r="KR117" s="253"/>
      <c r="KS117" s="253"/>
      <c r="KT117" s="253"/>
      <c r="KU117" s="253"/>
      <c r="KV117" s="253"/>
      <c r="KW117" s="253"/>
      <c r="KX117" s="253"/>
      <c r="KY117" s="253"/>
      <c r="KZ117" s="253"/>
      <c r="LA117" s="253"/>
      <c r="LB117" s="253"/>
      <c r="LC117" s="253"/>
      <c r="LD117" s="253"/>
      <c r="LE117" s="253"/>
      <c r="LF117" s="253"/>
      <c r="LG117" s="253"/>
      <c r="LH117" s="253"/>
      <c r="LI117" s="253"/>
      <c r="LJ117" s="253"/>
      <c r="LK117" s="253"/>
      <c r="LL117" s="253"/>
      <c r="LM117" s="253"/>
      <c r="LN117" s="253"/>
      <c r="LO117" s="253"/>
      <c r="LP117" s="253"/>
      <c r="LQ117" s="253"/>
      <c r="LR117" s="253"/>
      <c r="LS117" s="253"/>
      <c r="LT117" s="253"/>
      <c r="LU117" s="253"/>
      <c r="LV117" s="253"/>
      <c r="LW117" s="253"/>
      <c r="LX117" s="253"/>
      <c r="LY117" s="253"/>
      <c r="LZ117" s="253"/>
      <c r="MA117" s="253"/>
      <c r="MB117" s="253"/>
      <c r="MC117" s="253"/>
      <c r="MD117" s="253"/>
      <c r="ME117" s="253"/>
      <c r="MF117" s="253"/>
      <c r="MG117" s="253"/>
      <c r="MH117" s="253"/>
      <c r="MI117" s="253"/>
      <c r="MJ117" s="253"/>
      <c r="MK117" s="253"/>
      <c r="ML117" s="253"/>
      <c r="MM117" s="253"/>
      <c r="MN117" s="253"/>
      <c r="MO117" s="253"/>
      <c r="MP117" s="253"/>
      <c r="MQ117" s="253"/>
      <c r="MR117" s="253"/>
      <c r="MS117" s="253"/>
      <c r="MT117" s="253"/>
      <c r="MU117" s="253"/>
      <c r="MV117" s="253"/>
      <c r="MW117" s="253"/>
      <c r="MX117" s="253"/>
      <c r="MY117" s="253"/>
      <c r="MZ117" s="253"/>
      <c r="NA117" s="253"/>
      <c r="NB117" s="253"/>
      <c r="NC117" s="253"/>
      <c r="ND117" s="253"/>
      <c r="NE117" s="253"/>
      <c r="NF117" s="253"/>
      <c r="NG117" s="253"/>
      <c r="NH117" s="253"/>
      <c r="NI117" s="253"/>
      <c r="NJ117" s="253"/>
      <c r="NK117" s="253"/>
      <c r="NL117" s="253"/>
      <c r="NM117" s="253"/>
      <c r="NN117" s="253"/>
      <c r="NO117" s="253"/>
      <c r="NP117" s="253"/>
      <c r="NQ117" s="253"/>
      <c r="NR117" s="253"/>
      <c r="NS117" s="253"/>
      <c r="NT117" s="253"/>
      <c r="NU117" s="253"/>
      <c r="NV117" s="253"/>
      <c r="NW117" s="253"/>
      <c r="NX117" s="253"/>
      <c r="NY117" s="253"/>
      <c r="NZ117" s="253"/>
      <c r="OA117" s="253"/>
      <c r="OB117" s="253"/>
      <c r="OC117" s="253"/>
      <c r="OD117" s="253"/>
      <c r="OE117" s="253"/>
      <c r="OF117" s="253"/>
      <c r="OG117" s="253"/>
      <c r="OH117" s="253"/>
      <c r="OI117" s="253"/>
      <c r="OJ117" s="253"/>
      <c r="OK117" s="253"/>
      <c r="OL117" s="253"/>
      <c r="OM117" s="253"/>
      <c r="ON117" s="253"/>
      <c r="OO117" s="253"/>
      <c r="OP117" s="253"/>
      <c r="OQ117" s="253"/>
      <c r="OR117" s="253"/>
      <c r="OS117" s="253"/>
      <c r="OT117" s="253"/>
      <c r="OU117" s="253"/>
      <c r="OV117" s="253"/>
      <c r="OW117" s="253"/>
      <c r="OX117" s="253"/>
      <c r="OY117" s="253"/>
      <c r="OZ117" s="253"/>
      <c r="PA117" s="253"/>
      <c r="PB117" s="253"/>
      <c r="PC117" s="253"/>
      <c r="PD117" s="253"/>
      <c r="PE117" s="253"/>
      <c r="PF117" s="253"/>
      <c r="PG117" s="253"/>
      <c r="PH117" s="253"/>
      <c r="PI117" s="253"/>
      <c r="PJ117" s="253"/>
      <c r="PK117" s="253"/>
      <c r="PL117" s="253"/>
      <c r="PM117" s="253"/>
      <c r="PN117" s="253"/>
      <c r="PO117" s="253"/>
      <c r="PP117" s="253"/>
      <c r="PQ117" s="253"/>
      <c r="PR117" s="253"/>
      <c r="PS117" s="253"/>
      <c r="PT117" s="253"/>
      <c r="PU117" s="253"/>
      <c r="PV117" s="253"/>
      <c r="PW117" s="253"/>
      <c r="PX117" s="253"/>
      <c r="PY117" s="253"/>
      <c r="PZ117" s="253"/>
      <c r="QA117" s="253"/>
      <c r="QB117" s="253"/>
      <c r="QC117" s="253"/>
      <c r="QD117" s="253"/>
      <c r="QE117" s="253"/>
      <c r="QF117" s="253"/>
      <c r="QG117" s="253"/>
      <c r="QH117" s="253"/>
      <c r="QI117" s="253"/>
      <c r="QJ117" s="253"/>
      <c r="QK117" s="253"/>
      <c r="QL117" s="253"/>
      <c r="QM117" s="253"/>
      <c r="QN117" s="253"/>
      <c r="QO117" s="253"/>
      <c r="QP117" s="253"/>
      <c r="QQ117" s="253"/>
      <c r="QR117" s="253"/>
      <c r="QS117" s="253"/>
      <c r="QT117" s="253"/>
      <c r="QU117" s="253"/>
      <c r="QV117" s="253"/>
      <c r="QW117" s="253"/>
      <c r="QX117" s="253"/>
      <c r="QY117" s="253"/>
      <c r="QZ117" s="253"/>
      <c r="RA117" s="253"/>
      <c r="RB117" s="253"/>
      <c r="RC117" s="253"/>
      <c r="RD117" s="253"/>
      <c r="RE117" s="253"/>
      <c r="RF117" s="253"/>
      <c r="RG117" s="253"/>
      <c r="RH117" s="253"/>
      <c r="RI117" s="253"/>
      <c r="RJ117" s="253"/>
      <c r="RK117" s="253"/>
      <c r="RL117" s="253"/>
      <c r="RM117" s="253"/>
      <c r="RN117" s="253"/>
      <c r="RO117" s="253"/>
      <c r="RP117" s="253"/>
      <c r="RQ117" s="253"/>
      <c r="RR117" s="253"/>
      <c r="RS117" s="253"/>
      <c r="RT117" s="253"/>
      <c r="RU117" s="253"/>
      <c r="RV117" s="253"/>
      <c r="RW117" s="253"/>
      <c r="RX117" s="253"/>
      <c r="RY117" s="253"/>
      <c r="RZ117" s="253"/>
      <c r="SA117" s="253"/>
      <c r="SB117" s="253"/>
      <c r="SC117" s="253"/>
      <c r="SD117" s="253"/>
      <c r="SE117" s="253"/>
      <c r="SF117" s="253"/>
      <c r="SG117" s="253"/>
      <c r="SH117" s="253"/>
      <c r="SI117" s="253"/>
      <c r="SJ117" s="253"/>
      <c r="SK117" s="253"/>
      <c r="SL117" s="253"/>
      <c r="SM117" s="253"/>
      <c r="SN117" s="253"/>
      <c r="SO117" s="253"/>
      <c r="SP117" s="253"/>
      <c r="SQ117" s="253"/>
      <c r="SR117" s="253"/>
      <c r="SS117" s="253"/>
      <c r="ST117" s="253"/>
      <c r="SU117" s="253"/>
      <c r="SV117" s="253"/>
      <c r="SW117" s="253"/>
      <c r="SX117" s="253"/>
      <c r="SY117" s="253"/>
      <c r="SZ117" s="253"/>
      <c r="TA117" s="253"/>
      <c r="TB117" s="253"/>
      <c r="TC117" s="253"/>
      <c r="TD117" s="253"/>
      <c r="TE117" s="253"/>
      <c r="TF117" s="253"/>
      <c r="TG117" s="253"/>
      <c r="TH117" s="253"/>
      <c r="TI117" s="253"/>
      <c r="TJ117" s="253"/>
      <c r="TK117" s="253"/>
      <c r="TL117" s="253"/>
      <c r="TM117" s="253"/>
      <c r="TN117" s="253"/>
      <c r="TO117" s="253"/>
      <c r="TP117" s="253"/>
      <c r="TQ117" s="253"/>
      <c r="TR117" s="253"/>
      <c r="TS117" s="253"/>
      <c r="TT117" s="253"/>
      <c r="TU117" s="253"/>
      <c r="TV117" s="253"/>
      <c r="TW117" s="253"/>
      <c r="TX117" s="253"/>
      <c r="TY117" s="253"/>
      <c r="TZ117" s="253"/>
      <c r="UA117" s="253"/>
      <c r="UB117" s="253"/>
      <c r="UC117" s="253"/>
      <c r="UD117" s="253"/>
      <c r="UE117" s="253"/>
      <c r="UF117" s="253"/>
      <c r="UG117" s="253"/>
      <c r="UH117" s="253"/>
      <c r="UI117" s="253"/>
      <c r="UJ117" s="253"/>
      <c r="UK117" s="253"/>
      <c r="UL117" s="253"/>
      <c r="UM117" s="253"/>
      <c r="UN117" s="253"/>
      <c r="UO117" s="253"/>
      <c r="UP117" s="253"/>
      <c r="UQ117" s="253"/>
      <c r="UR117" s="253"/>
      <c r="US117" s="253"/>
      <c r="UT117" s="253"/>
      <c r="UU117" s="253"/>
      <c r="UV117" s="253"/>
      <c r="UW117" s="253"/>
      <c r="UX117" s="253"/>
      <c r="UY117" s="253"/>
      <c r="UZ117" s="253"/>
      <c r="VA117" s="253"/>
      <c r="VB117" s="253"/>
      <c r="VC117" s="253"/>
      <c r="VD117" s="253"/>
      <c r="VE117" s="253"/>
      <c r="VF117" s="253"/>
      <c r="VG117" s="253"/>
      <c r="VH117" s="253"/>
      <c r="VI117" s="253"/>
      <c r="VJ117" s="253"/>
      <c r="VK117" s="253"/>
      <c r="VL117" s="253"/>
      <c r="VM117" s="253"/>
      <c r="VN117" s="253"/>
      <c r="VO117" s="253"/>
      <c r="VP117" s="253"/>
      <c r="VQ117" s="253"/>
      <c r="VR117" s="253"/>
      <c r="VS117" s="253"/>
      <c r="VT117" s="253"/>
      <c r="VU117" s="253"/>
      <c r="VV117" s="253"/>
      <c r="VW117" s="253"/>
      <c r="VX117" s="253"/>
      <c r="VY117" s="253"/>
      <c r="VZ117" s="253"/>
      <c r="WA117" s="253"/>
      <c r="WB117" s="253"/>
      <c r="WC117" s="253"/>
      <c r="WD117" s="253"/>
      <c r="WE117" s="253"/>
      <c r="WF117" s="253"/>
      <c r="WG117" s="253"/>
      <c r="WH117" s="253"/>
      <c r="WI117" s="253"/>
      <c r="WJ117" s="253"/>
      <c r="WK117" s="253"/>
      <c r="WL117" s="253"/>
      <c r="WM117" s="253"/>
      <c r="WN117" s="253"/>
      <c r="WO117" s="253"/>
      <c r="WP117" s="253"/>
      <c r="WQ117" s="253"/>
      <c r="WR117" s="253"/>
      <c r="WS117" s="253"/>
      <c r="WT117" s="253"/>
      <c r="WU117" s="253"/>
      <c r="WV117" s="253"/>
      <c r="WW117" s="253"/>
      <c r="WX117" s="253"/>
      <c r="WY117" s="253"/>
      <c r="WZ117" s="253"/>
      <c r="XA117" s="253"/>
      <c r="XB117" s="253"/>
      <c r="XC117" s="253"/>
      <c r="XD117" s="253"/>
      <c r="XE117" s="253"/>
      <c r="XF117" s="253"/>
      <c r="XG117" s="253"/>
      <c r="XH117" s="253"/>
      <c r="XI117" s="253"/>
      <c r="XJ117" s="253"/>
      <c r="XK117" s="253"/>
      <c r="XL117" s="253"/>
      <c r="XM117" s="253"/>
      <c r="XN117" s="253"/>
      <c r="XO117" s="253"/>
      <c r="XP117" s="253"/>
      <c r="XQ117" s="253"/>
      <c r="XR117" s="253"/>
      <c r="XS117" s="253"/>
      <c r="XT117" s="253"/>
      <c r="XU117" s="253"/>
      <c r="XV117" s="253"/>
      <c r="XW117" s="253"/>
      <c r="XX117" s="253"/>
      <c r="XY117" s="253"/>
      <c r="XZ117" s="253"/>
      <c r="YA117" s="253"/>
      <c r="YB117" s="253"/>
      <c r="YC117" s="253"/>
      <c r="YD117" s="253"/>
      <c r="YE117" s="253"/>
      <c r="YF117" s="253"/>
      <c r="YG117" s="253"/>
      <c r="YH117" s="253"/>
      <c r="YI117" s="253"/>
      <c r="YJ117" s="253"/>
      <c r="YK117" s="253"/>
      <c r="YL117" s="253"/>
      <c r="YM117" s="253"/>
      <c r="YN117" s="253"/>
      <c r="YO117" s="253"/>
      <c r="YP117" s="253"/>
      <c r="YQ117" s="253"/>
      <c r="YR117" s="253"/>
      <c r="YS117" s="253"/>
      <c r="YT117" s="253"/>
      <c r="YU117" s="253"/>
      <c r="YV117" s="253"/>
      <c r="YW117" s="253"/>
      <c r="YX117" s="253"/>
      <c r="YY117" s="253"/>
      <c r="YZ117" s="253"/>
      <c r="ZA117" s="253"/>
      <c r="ZB117" s="253"/>
      <c r="ZC117" s="253"/>
      <c r="ZD117" s="253"/>
      <c r="ZE117" s="253"/>
      <c r="ZF117" s="253"/>
      <c r="ZG117" s="253"/>
      <c r="ZH117" s="253"/>
      <c r="ZI117" s="253"/>
      <c r="ZJ117" s="253"/>
      <c r="ZK117" s="253"/>
      <c r="ZL117" s="253"/>
      <c r="ZM117" s="253"/>
      <c r="ZN117" s="253"/>
      <c r="ZO117" s="253"/>
      <c r="ZP117" s="253"/>
      <c r="ZQ117" s="253"/>
      <c r="ZR117" s="253"/>
      <c r="ZS117" s="253"/>
      <c r="ZT117" s="253"/>
      <c r="ZU117" s="253"/>
      <c r="ZV117" s="253"/>
      <c r="ZW117" s="253"/>
      <c r="ZX117" s="253"/>
      <c r="ZY117" s="253"/>
      <c r="ZZ117" s="253"/>
      <c r="AAA117" s="253"/>
      <c r="AAB117" s="253"/>
      <c r="AAC117" s="253"/>
      <c r="AAD117" s="253"/>
      <c r="AAE117" s="253"/>
      <c r="AAF117" s="253"/>
      <c r="AAG117" s="253"/>
      <c r="AAH117" s="253"/>
      <c r="AAI117" s="253"/>
      <c r="AAJ117" s="253"/>
      <c r="AAK117" s="253"/>
      <c r="AAL117" s="253"/>
      <c r="AAM117" s="253"/>
      <c r="AAN117" s="253"/>
      <c r="AAO117" s="253"/>
      <c r="AAP117" s="253"/>
      <c r="AAQ117" s="253"/>
      <c r="AAR117" s="253"/>
      <c r="AAS117" s="253"/>
      <c r="AAT117" s="253"/>
      <c r="AAU117" s="253"/>
      <c r="AAV117" s="253"/>
      <c r="AAW117" s="253"/>
      <c r="AAX117" s="253"/>
      <c r="AAY117" s="253"/>
      <c r="AAZ117" s="253"/>
      <c r="ABA117" s="253"/>
      <c r="ABB117" s="253"/>
      <c r="ABC117" s="253"/>
      <c r="ABD117" s="253"/>
      <c r="ABE117" s="253"/>
      <c r="ABF117" s="253"/>
      <c r="ABG117" s="253"/>
      <c r="ABH117" s="253"/>
      <c r="ABI117" s="253"/>
      <c r="ABJ117" s="253"/>
      <c r="ABK117" s="253"/>
      <c r="ABL117" s="253"/>
      <c r="ABM117" s="253"/>
      <c r="ABN117" s="253"/>
      <c r="ABO117" s="253"/>
      <c r="ABP117" s="253"/>
      <c r="ABQ117" s="253"/>
      <c r="ABR117" s="253"/>
      <c r="ABS117" s="253"/>
      <c r="ABT117" s="253"/>
      <c r="ABU117" s="253"/>
      <c r="ABV117" s="253"/>
      <c r="ABW117" s="253"/>
      <c r="ABX117" s="253"/>
      <c r="ABY117" s="253"/>
      <c r="ABZ117" s="253"/>
      <c r="ACA117" s="253"/>
      <c r="ACB117" s="253"/>
      <c r="ACC117" s="253"/>
      <c r="ACD117" s="253"/>
      <c r="ACE117" s="253"/>
      <c r="ACF117" s="253"/>
      <c r="ACG117" s="253"/>
      <c r="ACH117" s="253"/>
      <c r="ACI117" s="253"/>
      <c r="ACJ117" s="253"/>
      <c r="ACK117" s="253"/>
      <c r="ACL117" s="253"/>
      <c r="ACM117" s="253"/>
      <c r="ACN117" s="253"/>
      <c r="ACO117" s="253"/>
      <c r="ACP117" s="253"/>
      <c r="ACQ117" s="253"/>
      <c r="ACR117" s="253"/>
      <c r="ACS117" s="253"/>
      <c r="ACT117" s="253"/>
      <c r="ACU117" s="253"/>
      <c r="ACV117" s="253"/>
      <c r="ACW117" s="253"/>
      <c r="ACX117" s="253"/>
      <c r="ACY117" s="253"/>
      <c r="ACZ117" s="253"/>
      <c r="ADA117" s="253"/>
      <c r="ADB117" s="253"/>
      <c r="ADC117" s="253"/>
      <c r="ADD117" s="253"/>
      <c r="ADE117" s="253"/>
      <c r="ADF117" s="253"/>
      <c r="ADG117" s="253"/>
      <c r="ADH117" s="253"/>
      <c r="ADI117" s="253"/>
      <c r="ADJ117" s="253"/>
      <c r="ADK117" s="253"/>
      <c r="ADL117" s="253"/>
      <c r="ADM117" s="253"/>
      <c r="ADN117" s="253"/>
      <c r="ADO117" s="253"/>
      <c r="ADP117" s="253"/>
      <c r="ADQ117" s="253"/>
      <c r="ADR117" s="253"/>
      <c r="ADS117" s="253"/>
      <c r="ADT117" s="253"/>
      <c r="ADU117" s="253"/>
      <c r="ADV117" s="253"/>
      <c r="ADW117" s="253"/>
      <c r="ADX117" s="253"/>
      <c r="ADY117" s="253"/>
      <c r="ADZ117" s="253"/>
      <c r="AEA117" s="253"/>
      <c r="AEB117" s="253"/>
      <c r="AEC117" s="253"/>
      <c r="AED117" s="253"/>
      <c r="AEE117" s="253"/>
      <c r="AEF117" s="253"/>
      <c r="AEG117" s="253"/>
      <c r="AEH117" s="253"/>
      <c r="AEI117" s="253"/>
      <c r="AEJ117" s="253"/>
      <c r="AEK117" s="253"/>
      <c r="AEL117" s="253"/>
      <c r="AEM117" s="253"/>
      <c r="AEN117" s="253"/>
      <c r="AEO117" s="253"/>
      <c r="AEP117" s="253"/>
      <c r="AEQ117" s="253"/>
      <c r="AER117" s="253"/>
      <c r="AES117" s="253"/>
      <c r="AET117" s="253"/>
      <c r="AEU117" s="253"/>
      <c r="AEV117" s="253"/>
      <c r="AEW117" s="253"/>
      <c r="AEX117" s="253"/>
      <c r="AEY117" s="253"/>
      <c r="AEZ117" s="253"/>
      <c r="AFA117" s="253"/>
      <c r="AFB117" s="253"/>
      <c r="AFC117" s="253"/>
      <c r="AFD117" s="253"/>
      <c r="AFE117" s="253"/>
      <c r="AFF117" s="253"/>
      <c r="AFG117" s="253"/>
      <c r="AFH117" s="253"/>
      <c r="AFI117" s="253"/>
      <c r="AFJ117" s="253"/>
      <c r="AFK117" s="253"/>
      <c r="AFL117" s="253"/>
      <c r="AFM117" s="253"/>
      <c r="AFN117" s="253"/>
      <c r="AFO117" s="253"/>
      <c r="AFP117" s="253"/>
      <c r="AFQ117" s="253"/>
      <c r="AFR117" s="253"/>
      <c r="AFS117" s="253"/>
      <c r="AFT117" s="253"/>
      <c r="AFU117" s="253"/>
      <c r="AFV117" s="253"/>
      <c r="AFW117" s="253"/>
      <c r="AFX117" s="253"/>
      <c r="AFY117" s="253"/>
      <c r="AFZ117" s="253"/>
      <c r="AGA117" s="253"/>
      <c r="AGB117" s="253"/>
      <c r="AGC117" s="253"/>
      <c r="AGD117" s="253"/>
      <c r="AGE117" s="253"/>
      <c r="AGF117" s="253"/>
      <c r="AGG117" s="253"/>
      <c r="AGH117" s="253"/>
      <c r="AGI117" s="253"/>
      <c r="AGJ117" s="253"/>
      <c r="AGK117" s="253"/>
      <c r="AGL117" s="253"/>
      <c r="AGM117" s="253"/>
      <c r="AGN117" s="253"/>
      <c r="AGO117" s="253"/>
      <c r="AGP117" s="253"/>
      <c r="AGQ117" s="253"/>
      <c r="AGR117" s="253"/>
      <c r="AGS117" s="253"/>
      <c r="AGT117" s="253"/>
      <c r="AGU117" s="253"/>
      <c r="AGV117" s="253"/>
      <c r="AGW117" s="253"/>
      <c r="AGX117" s="253"/>
      <c r="AGY117" s="253"/>
      <c r="AGZ117" s="253"/>
      <c r="AHA117" s="253"/>
      <c r="AHB117" s="253"/>
      <c r="AHC117" s="253"/>
      <c r="AHD117" s="253"/>
      <c r="AHE117" s="253"/>
      <c r="AHF117" s="253"/>
      <c r="AHG117" s="253"/>
      <c r="AHH117" s="253"/>
      <c r="AHI117" s="253"/>
      <c r="AHJ117" s="253"/>
      <c r="AHK117" s="253"/>
      <c r="AHL117" s="253"/>
      <c r="AHM117" s="253"/>
      <c r="AHN117" s="253"/>
      <c r="AHO117" s="253"/>
      <c r="AHP117" s="253"/>
      <c r="AHQ117" s="253"/>
      <c r="AHR117" s="253"/>
      <c r="AHS117" s="253"/>
      <c r="AHT117" s="253"/>
      <c r="AHU117" s="253"/>
      <c r="AHV117" s="253"/>
      <c r="AHW117" s="253"/>
      <c r="AHX117" s="253"/>
      <c r="AHY117" s="253"/>
      <c r="AHZ117" s="253"/>
      <c r="AIA117" s="253"/>
      <c r="AIB117" s="253"/>
      <c r="AIC117" s="253"/>
      <c r="AID117" s="253"/>
      <c r="AIE117" s="253"/>
      <c r="AIF117" s="253"/>
      <c r="AIG117" s="253"/>
      <c r="AIH117" s="253"/>
      <c r="AII117" s="253"/>
      <c r="AIJ117" s="253"/>
      <c r="AIK117" s="253"/>
      <c r="AIL117" s="253"/>
      <c r="AIM117" s="253"/>
      <c r="AIN117" s="253"/>
      <c r="AIO117" s="253"/>
      <c r="AIP117" s="253"/>
      <c r="AIQ117" s="253"/>
      <c r="AIR117" s="253"/>
      <c r="AIS117" s="253"/>
      <c r="AIT117" s="253"/>
      <c r="AIU117" s="253"/>
      <c r="AIV117" s="253"/>
      <c r="AIW117" s="253"/>
      <c r="AIX117" s="253"/>
      <c r="AIY117" s="253"/>
      <c r="AIZ117" s="253"/>
      <c r="AJA117" s="253"/>
      <c r="AJB117" s="253"/>
      <c r="AJC117" s="253"/>
      <c r="AJD117" s="253"/>
      <c r="AJE117" s="253"/>
      <c r="AJF117" s="253"/>
      <c r="AJG117" s="253"/>
      <c r="AJH117" s="253"/>
      <c r="AJI117" s="253"/>
      <c r="AJJ117" s="253"/>
      <c r="AJK117" s="253"/>
      <c r="AJL117" s="253"/>
      <c r="AJM117" s="253"/>
      <c r="AJN117" s="253"/>
      <c r="AJO117" s="253"/>
      <c r="AJP117" s="253"/>
      <c r="AJQ117" s="253"/>
      <c r="AJR117" s="253"/>
      <c r="AJS117" s="253"/>
      <c r="AJT117" s="253"/>
      <c r="AJU117" s="253"/>
      <c r="AJV117" s="253"/>
      <c r="AJW117" s="253"/>
      <c r="AJX117" s="253"/>
      <c r="AJY117" s="253"/>
      <c r="AJZ117" s="253"/>
      <c r="AKA117" s="253"/>
      <c r="AKB117" s="253"/>
      <c r="AKC117" s="253"/>
      <c r="AKD117" s="253"/>
      <c r="AKE117" s="253"/>
      <c r="AKF117" s="253"/>
      <c r="AKG117" s="253"/>
      <c r="AKH117" s="253"/>
      <c r="AKI117" s="253"/>
      <c r="AKJ117" s="253"/>
      <c r="AKK117" s="253"/>
      <c r="AKL117" s="253"/>
      <c r="AKM117" s="253"/>
      <c r="AKN117" s="253"/>
      <c r="AKO117" s="253"/>
      <c r="AKP117" s="253"/>
      <c r="AKQ117" s="253"/>
      <c r="AKR117" s="253"/>
      <c r="AKS117" s="253"/>
      <c r="AKT117" s="253"/>
      <c r="AKU117" s="253"/>
      <c r="AKV117" s="253"/>
      <c r="AKW117" s="253"/>
      <c r="AKX117" s="253"/>
      <c r="AKY117" s="253"/>
      <c r="AKZ117" s="253"/>
      <c r="ALA117" s="253"/>
      <c r="ALB117" s="253"/>
      <c r="ALC117" s="253"/>
      <c r="ALD117" s="253"/>
      <c r="ALE117" s="253"/>
      <c r="ALF117" s="253"/>
      <c r="ALG117" s="253"/>
      <c r="ALH117" s="253"/>
      <c r="ALI117" s="253"/>
      <c r="ALJ117" s="253"/>
      <c r="ALK117" s="253"/>
      <c r="ALL117" s="253"/>
      <c r="ALM117" s="253"/>
      <c r="ALN117" s="253"/>
      <c r="ALO117" s="253"/>
      <c r="ALP117" s="253"/>
      <c r="ALQ117" s="253"/>
      <c r="ALR117" s="253"/>
      <c r="ALS117" s="253"/>
      <c r="ALT117" s="253"/>
      <c r="ALU117" s="253"/>
      <c r="ALV117" s="253"/>
      <c r="ALW117" s="253"/>
      <c r="ALX117" s="253"/>
      <c r="ALY117" s="253"/>
      <c r="ALZ117" s="253"/>
      <c r="AMA117" s="253"/>
      <c r="AMB117" s="253"/>
      <c r="AMC117" s="253"/>
      <c r="AMD117" s="253"/>
      <c r="AME117" s="253"/>
      <c r="AMF117" s="253"/>
      <c r="AMG117" s="253"/>
      <c r="AMH117" s="253"/>
      <c r="AMI117" s="253"/>
      <c r="AMJ117" s="253"/>
    </row>
    <row r="118" spans="1:1024" s="252" customFormat="1" ht="11.25">
      <c r="A118" s="297" t="s">
        <v>222</v>
      </c>
      <c r="B118" s="280">
        <f>B99</f>
        <v>42460</v>
      </c>
      <c r="C118" s="280">
        <f>C99</f>
        <v>42825</v>
      </c>
      <c r="D118" s="280">
        <f>D99</f>
        <v>43190</v>
      </c>
      <c r="F118" s="253"/>
      <c r="G118" s="253"/>
      <c r="H118" s="253"/>
      <c r="I118" s="253"/>
      <c r="J118" s="253"/>
      <c r="K118" s="253"/>
      <c r="L118" s="253"/>
      <c r="M118" s="253"/>
      <c r="N118" s="253"/>
      <c r="O118" s="253"/>
      <c r="P118" s="253"/>
      <c r="Q118" s="253"/>
      <c r="R118" s="253"/>
      <c r="S118" s="253"/>
      <c r="T118" s="253"/>
      <c r="U118" s="253"/>
      <c r="V118" s="253"/>
      <c r="W118" s="253"/>
      <c r="X118" s="253"/>
      <c r="Y118" s="253"/>
      <c r="Z118" s="253"/>
      <c r="AA118" s="253"/>
      <c r="AB118" s="253"/>
      <c r="AC118" s="253"/>
      <c r="AD118" s="253"/>
      <c r="AE118" s="253"/>
      <c r="AF118" s="253"/>
      <c r="AG118" s="253"/>
      <c r="AH118" s="253"/>
      <c r="AI118" s="253"/>
      <c r="AJ118" s="253"/>
      <c r="AK118" s="253"/>
      <c r="AL118" s="253"/>
      <c r="AM118" s="253"/>
      <c r="AN118" s="253"/>
      <c r="AO118" s="253"/>
      <c r="AP118" s="253"/>
      <c r="AQ118" s="253"/>
      <c r="AR118" s="253"/>
      <c r="AS118" s="253"/>
      <c r="AT118" s="253"/>
      <c r="AU118" s="253"/>
      <c r="AV118" s="253"/>
      <c r="AW118" s="253"/>
      <c r="AX118" s="253"/>
      <c r="AY118" s="253"/>
      <c r="AZ118" s="253"/>
      <c r="BA118" s="253"/>
      <c r="BB118" s="253"/>
      <c r="BC118" s="253"/>
      <c r="BD118" s="253"/>
      <c r="BE118" s="253"/>
      <c r="BF118" s="253"/>
      <c r="BG118" s="253"/>
      <c r="BH118" s="253"/>
      <c r="BI118" s="253"/>
      <c r="BJ118" s="253"/>
      <c r="BK118" s="253"/>
      <c r="BL118" s="253"/>
      <c r="BM118" s="253"/>
      <c r="BN118" s="253"/>
      <c r="BO118" s="253"/>
      <c r="BP118" s="253"/>
      <c r="BQ118" s="253"/>
      <c r="BR118" s="253"/>
      <c r="BS118" s="253"/>
      <c r="BT118" s="253"/>
      <c r="BU118" s="253"/>
      <c r="BV118" s="253"/>
      <c r="BW118" s="253"/>
      <c r="BX118" s="253"/>
      <c r="BY118" s="253"/>
      <c r="BZ118" s="253"/>
      <c r="CA118" s="253"/>
      <c r="CB118" s="253"/>
      <c r="CC118" s="253"/>
      <c r="CD118" s="253"/>
      <c r="CE118" s="253"/>
      <c r="CF118" s="253"/>
      <c r="CG118" s="253"/>
      <c r="CH118" s="253"/>
      <c r="CI118" s="253"/>
      <c r="CJ118" s="253"/>
      <c r="CK118" s="253"/>
      <c r="CL118" s="253"/>
      <c r="CM118" s="253"/>
      <c r="CN118" s="253"/>
      <c r="CO118" s="253"/>
      <c r="CP118" s="253"/>
      <c r="CQ118" s="253"/>
      <c r="CR118" s="253"/>
      <c r="CS118" s="253"/>
      <c r="CT118" s="253"/>
      <c r="CU118" s="253"/>
      <c r="CV118" s="253"/>
      <c r="CW118" s="253"/>
      <c r="CX118" s="253"/>
      <c r="CY118" s="253"/>
      <c r="CZ118" s="253"/>
      <c r="DA118" s="253"/>
      <c r="DB118" s="253"/>
      <c r="DC118" s="253"/>
      <c r="DD118" s="253"/>
      <c r="DE118" s="253"/>
      <c r="DF118" s="253"/>
      <c r="DG118" s="253"/>
      <c r="DH118" s="253"/>
      <c r="DI118" s="253"/>
      <c r="DJ118" s="253"/>
      <c r="DK118" s="253"/>
      <c r="DL118" s="253"/>
      <c r="DM118" s="253"/>
      <c r="DN118" s="253"/>
      <c r="DO118" s="253"/>
      <c r="DP118" s="253"/>
      <c r="DQ118" s="253"/>
      <c r="DR118" s="253"/>
      <c r="DS118" s="253"/>
      <c r="DT118" s="253"/>
      <c r="DU118" s="253"/>
      <c r="DV118" s="253"/>
      <c r="DW118" s="253"/>
      <c r="DX118" s="253"/>
      <c r="DY118" s="253"/>
      <c r="DZ118" s="253"/>
      <c r="EA118" s="253"/>
      <c r="EB118" s="253"/>
      <c r="EC118" s="253"/>
      <c r="ED118" s="253"/>
      <c r="EE118" s="253"/>
      <c r="EF118" s="253"/>
      <c r="EG118" s="253"/>
      <c r="EH118" s="253"/>
      <c r="EI118" s="253"/>
      <c r="EJ118" s="253"/>
      <c r="EK118" s="253"/>
      <c r="EL118" s="253"/>
      <c r="EM118" s="253"/>
      <c r="EN118" s="253"/>
      <c r="EO118" s="253"/>
      <c r="EP118" s="253"/>
      <c r="EQ118" s="253"/>
      <c r="ER118" s="253"/>
      <c r="ES118" s="253"/>
      <c r="ET118" s="253"/>
      <c r="EU118" s="253"/>
      <c r="EV118" s="253"/>
      <c r="EW118" s="253"/>
      <c r="EX118" s="253"/>
      <c r="EY118" s="253"/>
      <c r="EZ118" s="253"/>
      <c r="FA118" s="253"/>
      <c r="FB118" s="253"/>
      <c r="FC118" s="253"/>
      <c r="FD118" s="253"/>
      <c r="FE118" s="253"/>
      <c r="FF118" s="253"/>
      <c r="FG118" s="253"/>
      <c r="FH118" s="253"/>
      <c r="FI118" s="253"/>
      <c r="FJ118" s="253"/>
      <c r="FK118" s="253"/>
      <c r="FL118" s="253"/>
      <c r="FM118" s="253"/>
      <c r="FN118" s="253"/>
      <c r="FO118" s="253"/>
      <c r="FP118" s="253"/>
      <c r="FQ118" s="253"/>
      <c r="FR118" s="253"/>
      <c r="FS118" s="253"/>
      <c r="FT118" s="253"/>
      <c r="FU118" s="253"/>
      <c r="FV118" s="253"/>
      <c r="FW118" s="253"/>
      <c r="FX118" s="253"/>
      <c r="FY118" s="253"/>
      <c r="FZ118" s="253"/>
      <c r="GA118" s="253"/>
      <c r="GB118" s="253"/>
      <c r="GC118" s="253"/>
      <c r="GD118" s="253"/>
      <c r="GE118" s="253"/>
      <c r="GF118" s="253"/>
      <c r="GG118" s="253"/>
      <c r="GH118" s="253"/>
      <c r="GI118" s="253"/>
      <c r="GJ118" s="253"/>
      <c r="GK118" s="253"/>
      <c r="GL118" s="253"/>
      <c r="GM118" s="253"/>
      <c r="GN118" s="253"/>
      <c r="GO118" s="253"/>
      <c r="GP118" s="253"/>
      <c r="GQ118" s="253"/>
      <c r="GR118" s="253"/>
      <c r="GS118" s="253"/>
      <c r="GT118" s="253"/>
      <c r="GU118" s="253"/>
      <c r="GV118" s="253"/>
      <c r="GW118" s="253"/>
      <c r="GX118" s="253"/>
      <c r="GY118" s="253"/>
      <c r="GZ118" s="253"/>
      <c r="HA118" s="253"/>
      <c r="HB118" s="253"/>
      <c r="HC118" s="253"/>
      <c r="HD118" s="253"/>
      <c r="HE118" s="253"/>
      <c r="HF118" s="253"/>
      <c r="HG118" s="253"/>
      <c r="HH118" s="253"/>
      <c r="HI118" s="253"/>
      <c r="HJ118" s="253"/>
      <c r="HK118" s="253"/>
      <c r="HL118" s="253"/>
      <c r="HM118" s="253"/>
      <c r="HN118" s="253"/>
      <c r="HO118" s="253"/>
      <c r="HP118" s="253"/>
      <c r="HQ118" s="253"/>
      <c r="HR118" s="253"/>
      <c r="HS118" s="253"/>
      <c r="HT118" s="253"/>
      <c r="HU118" s="253"/>
      <c r="HV118" s="253"/>
      <c r="HW118" s="253"/>
      <c r="HX118" s="253"/>
      <c r="HY118" s="253"/>
      <c r="HZ118" s="253"/>
      <c r="IA118" s="253"/>
      <c r="IB118" s="253"/>
      <c r="IC118" s="253"/>
      <c r="ID118" s="253"/>
      <c r="IE118" s="253"/>
      <c r="IF118" s="253"/>
      <c r="IG118" s="253"/>
      <c r="IH118" s="253"/>
      <c r="II118" s="253"/>
      <c r="IJ118" s="253"/>
      <c r="IK118" s="253"/>
      <c r="IL118" s="253"/>
      <c r="IM118" s="253"/>
      <c r="IN118" s="253"/>
      <c r="IO118" s="253"/>
      <c r="IP118" s="253"/>
      <c r="IQ118" s="253"/>
      <c r="IR118" s="253"/>
      <c r="IS118" s="253"/>
      <c r="IT118" s="253"/>
      <c r="IU118" s="253"/>
      <c r="IV118" s="253"/>
      <c r="IW118" s="253"/>
      <c r="IX118" s="253"/>
      <c r="IY118" s="253"/>
      <c r="IZ118" s="253"/>
      <c r="JA118" s="253"/>
      <c r="JB118" s="253"/>
      <c r="JC118" s="253"/>
      <c r="JD118" s="253"/>
      <c r="JE118" s="253"/>
      <c r="JF118" s="253"/>
      <c r="JG118" s="253"/>
      <c r="JH118" s="253"/>
      <c r="JI118" s="253"/>
      <c r="JJ118" s="253"/>
      <c r="JK118" s="253"/>
      <c r="JL118" s="253"/>
      <c r="JM118" s="253"/>
      <c r="JN118" s="253"/>
      <c r="JO118" s="253"/>
      <c r="JP118" s="253"/>
      <c r="JQ118" s="253"/>
      <c r="JR118" s="253"/>
      <c r="JS118" s="253"/>
      <c r="JT118" s="253"/>
      <c r="JU118" s="253"/>
      <c r="JV118" s="253"/>
      <c r="JW118" s="253"/>
      <c r="JX118" s="253"/>
      <c r="JY118" s="253"/>
      <c r="JZ118" s="253"/>
      <c r="KA118" s="253"/>
      <c r="KB118" s="253"/>
      <c r="KC118" s="253"/>
      <c r="KD118" s="253"/>
      <c r="KE118" s="253"/>
      <c r="KF118" s="253"/>
      <c r="KG118" s="253"/>
      <c r="KH118" s="253"/>
      <c r="KI118" s="253"/>
      <c r="KJ118" s="253"/>
      <c r="KK118" s="253"/>
      <c r="KL118" s="253"/>
      <c r="KM118" s="253"/>
      <c r="KN118" s="253"/>
      <c r="KO118" s="253"/>
      <c r="KP118" s="253"/>
      <c r="KQ118" s="253"/>
      <c r="KR118" s="253"/>
      <c r="KS118" s="253"/>
      <c r="KT118" s="253"/>
      <c r="KU118" s="253"/>
      <c r="KV118" s="253"/>
      <c r="KW118" s="253"/>
      <c r="KX118" s="253"/>
      <c r="KY118" s="253"/>
      <c r="KZ118" s="253"/>
      <c r="LA118" s="253"/>
      <c r="LB118" s="253"/>
      <c r="LC118" s="253"/>
      <c r="LD118" s="253"/>
      <c r="LE118" s="253"/>
      <c r="LF118" s="253"/>
      <c r="LG118" s="253"/>
      <c r="LH118" s="253"/>
      <c r="LI118" s="253"/>
      <c r="LJ118" s="253"/>
      <c r="LK118" s="253"/>
      <c r="LL118" s="253"/>
      <c r="LM118" s="253"/>
      <c r="LN118" s="253"/>
      <c r="LO118" s="253"/>
      <c r="LP118" s="253"/>
      <c r="LQ118" s="253"/>
      <c r="LR118" s="253"/>
      <c r="LS118" s="253"/>
      <c r="LT118" s="253"/>
      <c r="LU118" s="253"/>
      <c r="LV118" s="253"/>
      <c r="LW118" s="253"/>
      <c r="LX118" s="253"/>
      <c r="LY118" s="253"/>
      <c r="LZ118" s="253"/>
      <c r="MA118" s="253"/>
      <c r="MB118" s="253"/>
      <c r="MC118" s="253"/>
      <c r="MD118" s="253"/>
      <c r="ME118" s="253"/>
      <c r="MF118" s="253"/>
      <c r="MG118" s="253"/>
      <c r="MH118" s="253"/>
      <c r="MI118" s="253"/>
      <c r="MJ118" s="253"/>
      <c r="MK118" s="253"/>
      <c r="ML118" s="253"/>
      <c r="MM118" s="253"/>
      <c r="MN118" s="253"/>
      <c r="MO118" s="253"/>
      <c r="MP118" s="253"/>
      <c r="MQ118" s="253"/>
      <c r="MR118" s="253"/>
      <c r="MS118" s="253"/>
      <c r="MT118" s="253"/>
      <c r="MU118" s="253"/>
      <c r="MV118" s="253"/>
      <c r="MW118" s="253"/>
      <c r="MX118" s="253"/>
      <c r="MY118" s="253"/>
      <c r="MZ118" s="253"/>
      <c r="NA118" s="253"/>
      <c r="NB118" s="253"/>
      <c r="NC118" s="253"/>
      <c r="ND118" s="253"/>
      <c r="NE118" s="253"/>
      <c r="NF118" s="253"/>
      <c r="NG118" s="253"/>
      <c r="NH118" s="253"/>
      <c r="NI118" s="253"/>
      <c r="NJ118" s="253"/>
      <c r="NK118" s="253"/>
      <c r="NL118" s="253"/>
      <c r="NM118" s="253"/>
      <c r="NN118" s="253"/>
      <c r="NO118" s="253"/>
      <c r="NP118" s="253"/>
      <c r="NQ118" s="253"/>
      <c r="NR118" s="253"/>
      <c r="NS118" s="253"/>
      <c r="NT118" s="253"/>
      <c r="NU118" s="253"/>
      <c r="NV118" s="253"/>
      <c r="NW118" s="253"/>
      <c r="NX118" s="253"/>
      <c r="NY118" s="253"/>
      <c r="NZ118" s="253"/>
      <c r="OA118" s="253"/>
      <c r="OB118" s="253"/>
      <c r="OC118" s="253"/>
      <c r="OD118" s="253"/>
      <c r="OE118" s="253"/>
      <c r="OF118" s="253"/>
      <c r="OG118" s="253"/>
      <c r="OH118" s="253"/>
      <c r="OI118" s="253"/>
      <c r="OJ118" s="253"/>
      <c r="OK118" s="253"/>
      <c r="OL118" s="253"/>
      <c r="OM118" s="253"/>
      <c r="ON118" s="253"/>
      <c r="OO118" s="253"/>
      <c r="OP118" s="253"/>
      <c r="OQ118" s="253"/>
      <c r="OR118" s="253"/>
      <c r="OS118" s="253"/>
      <c r="OT118" s="253"/>
      <c r="OU118" s="253"/>
      <c r="OV118" s="253"/>
      <c r="OW118" s="253"/>
      <c r="OX118" s="253"/>
      <c r="OY118" s="253"/>
      <c r="OZ118" s="253"/>
      <c r="PA118" s="253"/>
      <c r="PB118" s="253"/>
      <c r="PC118" s="253"/>
      <c r="PD118" s="253"/>
      <c r="PE118" s="253"/>
      <c r="PF118" s="253"/>
      <c r="PG118" s="253"/>
      <c r="PH118" s="253"/>
      <c r="PI118" s="253"/>
      <c r="PJ118" s="253"/>
      <c r="PK118" s="253"/>
      <c r="PL118" s="253"/>
      <c r="PM118" s="253"/>
      <c r="PN118" s="253"/>
      <c r="PO118" s="253"/>
      <c r="PP118" s="253"/>
      <c r="PQ118" s="253"/>
      <c r="PR118" s="253"/>
      <c r="PS118" s="253"/>
      <c r="PT118" s="253"/>
      <c r="PU118" s="253"/>
      <c r="PV118" s="253"/>
      <c r="PW118" s="253"/>
      <c r="PX118" s="253"/>
      <c r="PY118" s="253"/>
      <c r="PZ118" s="253"/>
      <c r="QA118" s="253"/>
      <c r="QB118" s="253"/>
      <c r="QC118" s="253"/>
      <c r="QD118" s="253"/>
      <c r="QE118" s="253"/>
      <c r="QF118" s="253"/>
      <c r="QG118" s="253"/>
      <c r="QH118" s="253"/>
      <c r="QI118" s="253"/>
      <c r="QJ118" s="253"/>
      <c r="QK118" s="253"/>
      <c r="QL118" s="253"/>
      <c r="QM118" s="253"/>
      <c r="QN118" s="253"/>
      <c r="QO118" s="253"/>
      <c r="QP118" s="253"/>
      <c r="QQ118" s="253"/>
      <c r="QR118" s="253"/>
      <c r="QS118" s="253"/>
      <c r="QT118" s="253"/>
      <c r="QU118" s="253"/>
      <c r="QV118" s="253"/>
      <c r="QW118" s="253"/>
      <c r="QX118" s="253"/>
      <c r="QY118" s="253"/>
      <c r="QZ118" s="253"/>
      <c r="RA118" s="253"/>
      <c r="RB118" s="253"/>
      <c r="RC118" s="253"/>
      <c r="RD118" s="253"/>
      <c r="RE118" s="253"/>
      <c r="RF118" s="253"/>
      <c r="RG118" s="253"/>
      <c r="RH118" s="253"/>
      <c r="RI118" s="253"/>
      <c r="RJ118" s="253"/>
      <c r="RK118" s="253"/>
      <c r="RL118" s="253"/>
      <c r="RM118" s="253"/>
      <c r="RN118" s="253"/>
      <c r="RO118" s="253"/>
      <c r="RP118" s="253"/>
      <c r="RQ118" s="253"/>
      <c r="RR118" s="253"/>
      <c r="RS118" s="253"/>
      <c r="RT118" s="253"/>
      <c r="RU118" s="253"/>
      <c r="RV118" s="253"/>
      <c r="RW118" s="253"/>
      <c r="RX118" s="253"/>
      <c r="RY118" s="253"/>
      <c r="RZ118" s="253"/>
      <c r="SA118" s="253"/>
      <c r="SB118" s="253"/>
      <c r="SC118" s="253"/>
      <c r="SD118" s="253"/>
      <c r="SE118" s="253"/>
      <c r="SF118" s="253"/>
      <c r="SG118" s="253"/>
      <c r="SH118" s="253"/>
      <c r="SI118" s="253"/>
      <c r="SJ118" s="253"/>
      <c r="SK118" s="253"/>
      <c r="SL118" s="253"/>
      <c r="SM118" s="253"/>
      <c r="SN118" s="253"/>
      <c r="SO118" s="253"/>
      <c r="SP118" s="253"/>
      <c r="SQ118" s="253"/>
      <c r="SR118" s="253"/>
      <c r="SS118" s="253"/>
      <c r="ST118" s="253"/>
      <c r="SU118" s="253"/>
      <c r="SV118" s="253"/>
      <c r="SW118" s="253"/>
      <c r="SX118" s="253"/>
      <c r="SY118" s="253"/>
      <c r="SZ118" s="253"/>
      <c r="TA118" s="253"/>
      <c r="TB118" s="253"/>
      <c r="TC118" s="253"/>
      <c r="TD118" s="253"/>
      <c r="TE118" s="253"/>
      <c r="TF118" s="253"/>
      <c r="TG118" s="253"/>
      <c r="TH118" s="253"/>
      <c r="TI118" s="253"/>
      <c r="TJ118" s="253"/>
      <c r="TK118" s="253"/>
      <c r="TL118" s="253"/>
      <c r="TM118" s="253"/>
      <c r="TN118" s="253"/>
      <c r="TO118" s="253"/>
      <c r="TP118" s="253"/>
      <c r="TQ118" s="253"/>
      <c r="TR118" s="253"/>
      <c r="TS118" s="253"/>
      <c r="TT118" s="253"/>
      <c r="TU118" s="253"/>
      <c r="TV118" s="253"/>
      <c r="TW118" s="253"/>
      <c r="TX118" s="253"/>
      <c r="TY118" s="253"/>
      <c r="TZ118" s="253"/>
      <c r="UA118" s="253"/>
      <c r="UB118" s="253"/>
      <c r="UC118" s="253"/>
      <c r="UD118" s="253"/>
      <c r="UE118" s="253"/>
      <c r="UF118" s="253"/>
      <c r="UG118" s="253"/>
      <c r="UH118" s="253"/>
      <c r="UI118" s="253"/>
      <c r="UJ118" s="253"/>
      <c r="UK118" s="253"/>
      <c r="UL118" s="253"/>
      <c r="UM118" s="253"/>
      <c r="UN118" s="253"/>
      <c r="UO118" s="253"/>
      <c r="UP118" s="253"/>
      <c r="UQ118" s="253"/>
      <c r="UR118" s="253"/>
      <c r="US118" s="253"/>
      <c r="UT118" s="253"/>
      <c r="UU118" s="253"/>
      <c r="UV118" s="253"/>
      <c r="UW118" s="253"/>
      <c r="UX118" s="253"/>
      <c r="UY118" s="253"/>
      <c r="UZ118" s="253"/>
      <c r="VA118" s="253"/>
      <c r="VB118" s="253"/>
      <c r="VC118" s="253"/>
      <c r="VD118" s="253"/>
      <c r="VE118" s="253"/>
      <c r="VF118" s="253"/>
      <c r="VG118" s="253"/>
      <c r="VH118" s="253"/>
      <c r="VI118" s="253"/>
      <c r="VJ118" s="253"/>
      <c r="VK118" s="253"/>
      <c r="VL118" s="253"/>
      <c r="VM118" s="253"/>
      <c r="VN118" s="253"/>
      <c r="VO118" s="253"/>
      <c r="VP118" s="253"/>
      <c r="VQ118" s="253"/>
      <c r="VR118" s="253"/>
      <c r="VS118" s="253"/>
      <c r="VT118" s="253"/>
      <c r="VU118" s="253"/>
      <c r="VV118" s="253"/>
      <c r="VW118" s="253"/>
      <c r="VX118" s="253"/>
      <c r="VY118" s="253"/>
      <c r="VZ118" s="253"/>
      <c r="WA118" s="253"/>
      <c r="WB118" s="253"/>
      <c r="WC118" s="253"/>
      <c r="WD118" s="253"/>
      <c r="WE118" s="253"/>
      <c r="WF118" s="253"/>
      <c r="WG118" s="253"/>
      <c r="WH118" s="253"/>
      <c r="WI118" s="253"/>
      <c r="WJ118" s="253"/>
      <c r="WK118" s="253"/>
      <c r="WL118" s="253"/>
      <c r="WM118" s="253"/>
      <c r="WN118" s="253"/>
      <c r="WO118" s="253"/>
      <c r="WP118" s="253"/>
      <c r="WQ118" s="253"/>
      <c r="WR118" s="253"/>
      <c r="WS118" s="253"/>
      <c r="WT118" s="253"/>
      <c r="WU118" s="253"/>
      <c r="WV118" s="253"/>
      <c r="WW118" s="253"/>
      <c r="WX118" s="253"/>
      <c r="WY118" s="253"/>
      <c r="WZ118" s="253"/>
      <c r="XA118" s="253"/>
      <c r="XB118" s="253"/>
      <c r="XC118" s="253"/>
      <c r="XD118" s="253"/>
      <c r="XE118" s="253"/>
      <c r="XF118" s="253"/>
      <c r="XG118" s="253"/>
      <c r="XH118" s="253"/>
      <c r="XI118" s="253"/>
      <c r="XJ118" s="253"/>
      <c r="XK118" s="253"/>
      <c r="XL118" s="253"/>
      <c r="XM118" s="253"/>
      <c r="XN118" s="253"/>
      <c r="XO118" s="253"/>
      <c r="XP118" s="253"/>
      <c r="XQ118" s="253"/>
      <c r="XR118" s="253"/>
      <c r="XS118" s="253"/>
      <c r="XT118" s="253"/>
      <c r="XU118" s="253"/>
      <c r="XV118" s="253"/>
      <c r="XW118" s="253"/>
      <c r="XX118" s="253"/>
      <c r="XY118" s="253"/>
      <c r="XZ118" s="253"/>
      <c r="YA118" s="253"/>
      <c r="YB118" s="253"/>
      <c r="YC118" s="253"/>
      <c r="YD118" s="253"/>
      <c r="YE118" s="253"/>
      <c r="YF118" s="253"/>
      <c r="YG118" s="253"/>
      <c r="YH118" s="253"/>
      <c r="YI118" s="253"/>
      <c r="YJ118" s="253"/>
      <c r="YK118" s="253"/>
      <c r="YL118" s="253"/>
      <c r="YM118" s="253"/>
      <c r="YN118" s="253"/>
      <c r="YO118" s="253"/>
      <c r="YP118" s="253"/>
      <c r="YQ118" s="253"/>
      <c r="YR118" s="253"/>
      <c r="YS118" s="253"/>
      <c r="YT118" s="253"/>
      <c r="YU118" s="253"/>
      <c r="YV118" s="253"/>
      <c r="YW118" s="253"/>
      <c r="YX118" s="253"/>
      <c r="YY118" s="253"/>
      <c r="YZ118" s="253"/>
      <c r="ZA118" s="253"/>
      <c r="ZB118" s="253"/>
      <c r="ZC118" s="253"/>
      <c r="ZD118" s="253"/>
      <c r="ZE118" s="253"/>
      <c r="ZF118" s="253"/>
      <c r="ZG118" s="253"/>
      <c r="ZH118" s="253"/>
      <c r="ZI118" s="253"/>
      <c r="ZJ118" s="253"/>
      <c r="ZK118" s="253"/>
      <c r="ZL118" s="253"/>
      <c r="ZM118" s="253"/>
      <c r="ZN118" s="253"/>
      <c r="ZO118" s="253"/>
      <c r="ZP118" s="253"/>
      <c r="ZQ118" s="253"/>
      <c r="ZR118" s="253"/>
      <c r="ZS118" s="253"/>
      <c r="ZT118" s="253"/>
      <c r="ZU118" s="253"/>
      <c r="ZV118" s="253"/>
      <c r="ZW118" s="253"/>
      <c r="ZX118" s="253"/>
      <c r="ZY118" s="253"/>
      <c r="ZZ118" s="253"/>
      <c r="AAA118" s="253"/>
      <c r="AAB118" s="253"/>
      <c r="AAC118" s="253"/>
      <c r="AAD118" s="253"/>
      <c r="AAE118" s="253"/>
      <c r="AAF118" s="253"/>
      <c r="AAG118" s="253"/>
      <c r="AAH118" s="253"/>
      <c r="AAI118" s="253"/>
      <c r="AAJ118" s="253"/>
      <c r="AAK118" s="253"/>
      <c r="AAL118" s="253"/>
      <c r="AAM118" s="253"/>
      <c r="AAN118" s="253"/>
      <c r="AAO118" s="253"/>
      <c r="AAP118" s="253"/>
      <c r="AAQ118" s="253"/>
      <c r="AAR118" s="253"/>
      <c r="AAS118" s="253"/>
      <c r="AAT118" s="253"/>
      <c r="AAU118" s="253"/>
      <c r="AAV118" s="253"/>
      <c r="AAW118" s="253"/>
      <c r="AAX118" s="253"/>
      <c r="AAY118" s="253"/>
      <c r="AAZ118" s="253"/>
      <c r="ABA118" s="253"/>
      <c r="ABB118" s="253"/>
      <c r="ABC118" s="253"/>
      <c r="ABD118" s="253"/>
      <c r="ABE118" s="253"/>
      <c r="ABF118" s="253"/>
      <c r="ABG118" s="253"/>
      <c r="ABH118" s="253"/>
      <c r="ABI118" s="253"/>
      <c r="ABJ118" s="253"/>
      <c r="ABK118" s="253"/>
      <c r="ABL118" s="253"/>
      <c r="ABM118" s="253"/>
      <c r="ABN118" s="253"/>
      <c r="ABO118" s="253"/>
      <c r="ABP118" s="253"/>
      <c r="ABQ118" s="253"/>
      <c r="ABR118" s="253"/>
      <c r="ABS118" s="253"/>
      <c r="ABT118" s="253"/>
      <c r="ABU118" s="253"/>
      <c r="ABV118" s="253"/>
      <c r="ABW118" s="253"/>
      <c r="ABX118" s="253"/>
      <c r="ABY118" s="253"/>
      <c r="ABZ118" s="253"/>
      <c r="ACA118" s="253"/>
      <c r="ACB118" s="253"/>
      <c r="ACC118" s="253"/>
      <c r="ACD118" s="253"/>
      <c r="ACE118" s="253"/>
      <c r="ACF118" s="253"/>
      <c r="ACG118" s="253"/>
      <c r="ACH118" s="253"/>
      <c r="ACI118" s="253"/>
      <c r="ACJ118" s="253"/>
      <c r="ACK118" s="253"/>
      <c r="ACL118" s="253"/>
      <c r="ACM118" s="253"/>
      <c r="ACN118" s="253"/>
      <c r="ACO118" s="253"/>
      <c r="ACP118" s="253"/>
      <c r="ACQ118" s="253"/>
      <c r="ACR118" s="253"/>
      <c r="ACS118" s="253"/>
      <c r="ACT118" s="253"/>
      <c r="ACU118" s="253"/>
      <c r="ACV118" s="253"/>
      <c r="ACW118" s="253"/>
      <c r="ACX118" s="253"/>
      <c r="ACY118" s="253"/>
      <c r="ACZ118" s="253"/>
      <c r="ADA118" s="253"/>
      <c r="ADB118" s="253"/>
      <c r="ADC118" s="253"/>
      <c r="ADD118" s="253"/>
      <c r="ADE118" s="253"/>
      <c r="ADF118" s="253"/>
      <c r="ADG118" s="253"/>
      <c r="ADH118" s="253"/>
      <c r="ADI118" s="253"/>
      <c r="ADJ118" s="253"/>
      <c r="ADK118" s="253"/>
      <c r="ADL118" s="253"/>
      <c r="ADM118" s="253"/>
      <c r="ADN118" s="253"/>
      <c r="ADO118" s="253"/>
      <c r="ADP118" s="253"/>
      <c r="ADQ118" s="253"/>
      <c r="ADR118" s="253"/>
      <c r="ADS118" s="253"/>
      <c r="ADT118" s="253"/>
      <c r="ADU118" s="253"/>
      <c r="ADV118" s="253"/>
      <c r="ADW118" s="253"/>
      <c r="ADX118" s="253"/>
      <c r="ADY118" s="253"/>
      <c r="ADZ118" s="253"/>
      <c r="AEA118" s="253"/>
      <c r="AEB118" s="253"/>
      <c r="AEC118" s="253"/>
      <c r="AED118" s="253"/>
      <c r="AEE118" s="253"/>
      <c r="AEF118" s="253"/>
      <c r="AEG118" s="253"/>
      <c r="AEH118" s="253"/>
      <c r="AEI118" s="253"/>
      <c r="AEJ118" s="253"/>
      <c r="AEK118" s="253"/>
      <c r="AEL118" s="253"/>
      <c r="AEM118" s="253"/>
      <c r="AEN118" s="253"/>
      <c r="AEO118" s="253"/>
      <c r="AEP118" s="253"/>
      <c r="AEQ118" s="253"/>
      <c r="AER118" s="253"/>
      <c r="AES118" s="253"/>
      <c r="AET118" s="253"/>
      <c r="AEU118" s="253"/>
      <c r="AEV118" s="253"/>
      <c r="AEW118" s="253"/>
      <c r="AEX118" s="253"/>
      <c r="AEY118" s="253"/>
      <c r="AEZ118" s="253"/>
      <c r="AFA118" s="253"/>
      <c r="AFB118" s="253"/>
      <c r="AFC118" s="253"/>
      <c r="AFD118" s="253"/>
      <c r="AFE118" s="253"/>
      <c r="AFF118" s="253"/>
      <c r="AFG118" s="253"/>
      <c r="AFH118" s="253"/>
      <c r="AFI118" s="253"/>
      <c r="AFJ118" s="253"/>
      <c r="AFK118" s="253"/>
      <c r="AFL118" s="253"/>
      <c r="AFM118" s="253"/>
      <c r="AFN118" s="253"/>
      <c r="AFO118" s="253"/>
      <c r="AFP118" s="253"/>
      <c r="AFQ118" s="253"/>
      <c r="AFR118" s="253"/>
      <c r="AFS118" s="253"/>
      <c r="AFT118" s="253"/>
      <c r="AFU118" s="253"/>
      <c r="AFV118" s="253"/>
      <c r="AFW118" s="253"/>
      <c r="AFX118" s="253"/>
      <c r="AFY118" s="253"/>
      <c r="AFZ118" s="253"/>
      <c r="AGA118" s="253"/>
      <c r="AGB118" s="253"/>
      <c r="AGC118" s="253"/>
      <c r="AGD118" s="253"/>
      <c r="AGE118" s="253"/>
      <c r="AGF118" s="253"/>
      <c r="AGG118" s="253"/>
      <c r="AGH118" s="253"/>
      <c r="AGI118" s="253"/>
      <c r="AGJ118" s="253"/>
      <c r="AGK118" s="253"/>
      <c r="AGL118" s="253"/>
      <c r="AGM118" s="253"/>
      <c r="AGN118" s="253"/>
      <c r="AGO118" s="253"/>
      <c r="AGP118" s="253"/>
      <c r="AGQ118" s="253"/>
      <c r="AGR118" s="253"/>
      <c r="AGS118" s="253"/>
      <c r="AGT118" s="253"/>
      <c r="AGU118" s="253"/>
      <c r="AGV118" s="253"/>
      <c r="AGW118" s="253"/>
      <c r="AGX118" s="253"/>
      <c r="AGY118" s="253"/>
      <c r="AGZ118" s="253"/>
      <c r="AHA118" s="253"/>
      <c r="AHB118" s="253"/>
      <c r="AHC118" s="253"/>
      <c r="AHD118" s="253"/>
      <c r="AHE118" s="253"/>
      <c r="AHF118" s="253"/>
      <c r="AHG118" s="253"/>
      <c r="AHH118" s="253"/>
      <c r="AHI118" s="253"/>
      <c r="AHJ118" s="253"/>
      <c r="AHK118" s="253"/>
      <c r="AHL118" s="253"/>
      <c r="AHM118" s="253"/>
      <c r="AHN118" s="253"/>
      <c r="AHO118" s="253"/>
      <c r="AHP118" s="253"/>
      <c r="AHQ118" s="253"/>
      <c r="AHR118" s="253"/>
      <c r="AHS118" s="253"/>
      <c r="AHT118" s="253"/>
      <c r="AHU118" s="253"/>
      <c r="AHV118" s="253"/>
      <c r="AHW118" s="253"/>
      <c r="AHX118" s="253"/>
      <c r="AHY118" s="253"/>
      <c r="AHZ118" s="253"/>
      <c r="AIA118" s="253"/>
      <c r="AIB118" s="253"/>
      <c r="AIC118" s="253"/>
      <c r="AID118" s="253"/>
      <c r="AIE118" s="253"/>
      <c r="AIF118" s="253"/>
      <c r="AIG118" s="253"/>
      <c r="AIH118" s="253"/>
      <c r="AII118" s="253"/>
      <c r="AIJ118" s="253"/>
      <c r="AIK118" s="253"/>
      <c r="AIL118" s="253"/>
      <c r="AIM118" s="253"/>
      <c r="AIN118" s="253"/>
      <c r="AIO118" s="253"/>
      <c r="AIP118" s="253"/>
      <c r="AIQ118" s="253"/>
      <c r="AIR118" s="253"/>
      <c r="AIS118" s="253"/>
      <c r="AIT118" s="253"/>
      <c r="AIU118" s="253"/>
      <c r="AIV118" s="253"/>
      <c r="AIW118" s="253"/>
      <c r="AIX118" s="253"/>
      <c r="AIY118" s="253"/>
      <c r="AIZ118" s="253"/>
      <c r="AJA118" s="253"/>
      <c r="AJB118" s="253"/>
      <c r="AJC118" s="253"/>
      <c r="AJD118" s="253"/>
      <c r="AJE118" s="253"/>
      <c r="AJF118" s="253"/>
      <c r="AJG118" s="253"/>
      <c r="AJH118" s="253"/>
      <c r="AJI118" s="253"/>
      <c r="AJJ118" s="253"/>
      <c r="AJK118" s="253"/>
      <c r="AJL118" s="253"/>
      <c r="AJM118" s="253"/>
      <c r="AJN118" s="253"/>
      <c r="AJO118" s="253"/>
      <c r="AJP118" s="253"/>
      <c r="AJQ118" s="253"/>
      <c r="AJR118" s="253"/>
      <c r="AJS118" s="253"/>
      <c r="AJT118" s="253"/>
      <c r="AJU118" s="253"/>
      <c r="AJV118" s="253"/>
      <c r="AJW118" s="253"/>
      <c r="AJX118" s="253"/>
      <c r="AJY118" s="253"/>
      <c r="AJZ118" s="253"/>
      <c r="AKA118" s="253"/>
      <c r="AKB118" s="253"/>
      <c r="AKC118" s="253"/>
      <c r="AKD118" s="253"/>
      <c r="AKE118" s="253"/>
      <c r="AKF118" s="253"/>
      <c r="AKG118" s="253"/>
      <c r="AKH118" s="253"/>
      <c r="AKI118" s="253"/>
      <c r="AKJ118" s="253"/>
      <c r="AKK118" s="253"/>
      <c r="AKL118" s="253"/>
      <c r="AKM118" s="253"/>
      <c r="AKN118" s="253"/>
      <c r="AKO118" s="253"/>
      <c r="AKP118" s="253"/>
      <c r="AKQ118" s="253"/>
      <c r="AKR118" s="253"/>
      <c r="AKS118" s="253"/>
      <c r="AKT118" s="253"/>
      <c r="AKU118" s="253"/>
      <c r="AKV118" s="253"/>
      <c r="AKW118" s="253"/>
      <c r="AKX118" s="253"/>
      <c r="AKY118" s="253"/>
      <c r="AKZ118" s="253"/>
      <c r="ALA118" s="253"/>
      <c r="ALB118" s="253"/>
      <c r="ALC118" s="253"/>
      <c r="ALD118" s="253"/>
      <c r="ALE118" s="253"/>
      <c r="ALF118" s="253"/>
      <c r="ALG118" s="253"/>
      <c r="ALH118" s="253"/>
      <c r="ALI118" s="253"/>
      <c r="ALJ118" s="253"/>
      <c r="ALK118" s="253"/>
      <c r="ALL118" s="253"/>
      <c r="ALM118" s="253"/>
      <c r="ALN118" s="253"/>
      <c r="ALO118" s="253"/>
      <c r="ALP118" s="253"/>
      <c r="ALQ118" s="253"/>
      <c r="ALR118" s="253"/>
      <c r="ALS118" s="253"/>
      <c r="ALT118" s="253"/>
      <c r="ALU118" s="253"/>
      <c r="ALV118" s="253"/>
      <c r="ALW118" s="253"/>
      <c r="ALX118" s="253"/>
      <c r="ALY118" s="253"/>
      <c r="ALZ118" s="253"/>
      <c r="AMA118" s="253"/>
      <c r="AMB118" s="253"/>
      <c r="AMC118" s="253"/>
      <c r="AMD118" s="253"/>
      <c r="AME118" s="253"/>
      <c r="AMF118" s="253"/>
      <c r="AMG118" s="253"/>
      <c r="AMH118" s="253"/>
      <c r="AMI118" s="253"/>
      <c r="AMJ118" s="253"/>
    </row>
    <row r="119" spans="1:1024" s="252" customFormat="1" ht="11.25">
      <c r="A119" s="298" t="s">
        <v>223</v>
      </c>
      <c r="B119" s="289"/>
      <c r="C119" s="289"/>
      <c r="D119" s="289"/>
      <c r="F119" s="253"/>
      <c r="G119" s="253"/>
      <c r="H119" s="253"/>
      <c r="I119" s="253"/>
      <c r="J119" s="253"/>
      <c r="K119" s="253"/>
      <c r="L119" s="253"/>
      <c r="M119" s="253"/>
      <c r="N119" s="253"/>
      <c r="O119" s="253"/>
      <c r="P119" s="253"/>
      <c r="Q119" s="253"/>
      <c r="R119" s="253"/>
      <c r="S119" s="253"/>
      <c r="T119" s="253"/>
      <c r="U119" s="253"/>
      <c r="V119" s="253"/>
      <c r="W119" s="253"/>
      <c r="X119" s="253"/>
      <c r="Y119" s="253"/>
      <c r="Z119" s="253"/>
      <c r="AA119" s="253"/>
      <c r="AB119" s="253"/>
      <c r="AC119" s="253"/>
      <c r="AD119" s="253"/>
      <c r="AE119" s="253"/>
      <c r="AF119" s="253"/>
      <c r="AG119" s="253"/>
      <c r="AH119" s="253"/>
      <c r="AI119" s="253"/>
      <c r="AJ119" s="253"/>
      <c r="AK119" s="253"/>
      <c r="AL119" s="253"/>
      <c r="AM119" s="253"/>
      <c r="AN119" s="253"/>
      <c r="AO119" s="253"/>
      <c r="AP119" s="253"/>
      <c r="AQ119" s="253"/>
      <c r="AR119" s="253"/>
      <c r="AS119" s="253"/>
      <c r="AT119" s="253"/>
      <c r="AU119" s="253"/>
      <c r="AV119" s="253"/>
      <c r="AW119" s="253"/>
      <c r="AX119" s="253"/>
      <c r="AY119" s="253"/>
      <c r="AZ119" s="253"/>
      <c r="BA119" s="253"/>
      <c r="BB119" s="253"/>
      <c r="BC119" s="253"/>
      <c r="BD119" s="253"/>
      <c r="BE119" s="253"/>
      <c r="BF119" s="253"/>
      <c r="BG119" s="253"/>
      <c r="BH119" s="253"/>
      <c r="BI119" s="253"/>
      <c r="BJ119" s="253"/>
      <c r="BK119" s="253"/>
      <c r="BL119" s="253"/>
      <c r="BM119" s="253"/>
      <c r="BN119" s="253"/>
      <c r="BO119" s="253"/>
      <c r="BP119" s="253"/>
      <c r="BQ119" s="253"/>
      <c r="BR119" s="253"/>
      <c r="BS119" s="253"/>
      <c r="BT119" s="253"/>
      <c r="BU119" s="253"/>
      <c r="BV119" s="253"/>
      <c r="BW119" s="253"/>
      <c r="BX119" s="253"/>
      <c r="BY119" s="253"/>
      <c r="BZ119" s="253"/>
      <c r="CA119" s="253"/>
      <c r="CB119" s="253"/>
      <c r="CC119" s="253"/>
      <c r="CD119" s="253"/>
      <c r="CE119" s="253"/>
      <c r="CF119" s="253"/>
      <c r="CG119" s="253"/>
      <c r="CH119" s="253"/>
      <c r="CI119" s="253"/>
      <c r="CJ119" s="253"/>
      <c r="CK119" s="253"/>
      <c r="CL119" s="253"/>
      <c r="CM119" s="253"/>
      <c r="CN119" s="253"/>
      <c r="CO119" s="253"/>
      <c r="CP119" s="253"/>
      <c r="CQ119" s="253"/>
      <c r="CR119" s="253"/>
      <c r="CS119" s="253"/>
      <c r="CT119" s="253"/>
      <c r="CU119" s="253"/>
      <c r="CV119" s="253"/>
      <c r="CW119" s="253"/>
      <c r="CX119" s="253"/>
      <c r="CY119" s="253"/>
      <c r="CZ119" s="253"/>
      <c r="DA119" s="253"/>
      <c r="DB119" s="253"/>
      <c r="DC119" s="253"/>
      <c r="DD119" s="253"/>
      <c r="DE119" s="253"/>
      <c r="DF119" s="253"/>
      <c r="DG119" s="253"/>
      <c r="DH119" s="253"/>
      <c r="DI119" s="253"/>
      <c r="DJ119" s="253"/>
      <c r="DK119" s="253"/>
      <c r="DL119" s="253"/>
      <c r="DM119" s="253"/>
      <c r="DN119" s="253"/>
      <c r="DO119" s="253"/>
      <c r="DP119" s="253"/>
      <c r="DQ119" s="253"/>
      <c r="DR119" s="253"/>
      <c r="DS119" s="253"/>
      <c r="DT119" s="253"/>
      <c r="DU119" s="253"/>
      <c r="DV119" s="253"/>
      <c r="DW119" s="253"/>
      <c r="DX119" s="253"/>
      <c r="DY119" s="253"/>
      <c r="DZ119" s="253"/>
      <c r="EA119" s="253"/>
      <c r="EB119" s="253"/>
      <c r="EC119" s="253"/>
      <c r="ED119" s="253"/>
      <c r="EE119" s="253"/>
      <c r="EF119" s="253"/>
      <c r="EG119" s="253"/>
      <c r="EH119" s="253"/>
      <c r="EI119" s="253"/>
      <c r="EJ119" s="253"/>
      <c r="EK119" s="253"/>
      <c r="EL119" s="253"/>
      <c r="EM119" s="253"/>
      <c r="EN119" s="253"/>
      <c r="EO119" s="253"/>
      <c r="EP119" s="253"/>
      <c r="EQ119" s="253"/>
      <c r="ER119" s="253"/>
      <c r="ES119" s="253"/>
      <c r="ET119" s="253"/>
      <c r="EU119" s="253"/>
      <c r="EV119" s="253"/>
      <c r="EW119" s="253"/>
      <c r="EX119" s="253"/>
      <c r="EY119" s="253"/>
      <c r="EZ119" s="253"/>
      <c r="FA119" s="253"/>
      <c r="FB119" s="253"/>
      <c r="FC119" s="253"/>
      <c r="FD119" s="253"/>
      <c r="FE119" s="253"/>
      <c r="FF119" s="253"/>
      <c r="FG119" s="253"/>
      <c r="FH119" s="253"/>
      <c r="FI119" s="253"/>
      <c r="FJ119" s="253"/>
      <c r="FK119" s="253"/>
      <c r="FL119" s="253"/>
      <c r="FM119" s="253"/>
      <c r="FN119" s="253"/>
      <c r="FO119" s="253"/>
      <c r="FP119" s="253"/>
      <c r="FQ119" s="253"/>
      <c r="FR119" s="253"/>
      <c r="FS119" s="253"/>
      <c r="FT119" s="253"/>
      <c r="FU119" s="253"/>
      <c r="FV119" s="253"/>
      <c r="FW119" s="253"/>
      <c r="FX119" s="253"/>
      <c r="FY119" s="253"/>
      <c r="FZ119" s="253"/>
      <c r="GA119" s="253"/>
      <c r="GB119" s="253"/>
      <c r="GC119" s="253"/>
      <c r="GD119" s="253"/>
      <c r="GE119" s="253"/>
      <c r="GF119" s="253"/>
      <c r="GG119" s="253"/>
      <c r="GH119" s="253"/>
      <c r="GI119" s="253"/>
      <c r="GJ119" s="253"/>
      <c r="GK119" s="253"/>
      <c r="GL119" s="253"/>
      <c r="GM119" s="253"/>
      <c r="GN119" s="253"/>
      <c r="GO119" s="253"/>
      <c r="GP119" s="253"/>
      <c r="GQ119" s="253"/>
      <c r="GR119" s="253"/>
      <c r="GS119" s="253"/>
      <c r="GT119" s="253"/>
      <c r="GU119" s="253"/>
      <c r="GV119" s="253"/>
      <c r="GW119" s="253"/>
      <c r="GX119" s="253"/>
      <c r="GY119" s="253"/>
      <c r="GZ119" s="253"/>
      <c r="HA119" s="253"/>
      <c r="HB119" s="253"/>
      <c r="HC119" s="253"/>
      <c r="HD119" s="253"/>
      <c r="HE119" s="253"/>
      <c r="HF119" s="253"/>
      <c r="HG119" s="253"/>
      <c r="HH119" s="253"/>
      <c r="HI119" s="253"/>
      <c r="HJ119" s="253"/>
      <c r="HK119" s="253"/>
      <c r="HL119" s="253"/>
      <c r="HM119" s="253"/>
      <c r="HN119" s="253"/>
      <c r="HO119" s="253"/>
      <c r="HP119" s="253"/>
      <c r="HQ119" s="253"/>
      <c r="HR119" s="253"/>
      <c r="HS119" s="253"/>
      <c r="HT119" s="253"/>
      <c r="HU119" s="253"/>
      <c r="HV119" s="253"/>
      <c r="HW119" s="253"/>
      <c r="HX119" s="253"/>
      <c r="HY119" s="253"/>
      <c r="HZ119" s="253"/>
      <c r="IA119" s="253"/>
      <c r="IB119" s="253"/>
      <c r="IC119" s="253"/>
      <c r="ID119" s="253"/>
      <c r="IE119" s="253"/>
      <c r="IF119" s="253"/>
      <c r="IG119" s="253"/>
      <c r="IH119" s="253"/>
      <c r="II119" s="253"/>
      <c r="IJ119" s="253"/>
      <c r="IK119" s="253"/>
      <c r="IL119" s="253"/>
      <c r="IM119" s="253"/>
      <c r="IN119" s="253"/>
      <c r="IO119" s="253"/>
      <c r="IP119" s="253"/>
      <c r="IQ119" s="253"/>
      <c r="IR119" s="253"/>
      <c r="IS119" s="253"/>
      <c r="IT119" s="253"/>
      <c r="IU119" s="253"/>
      <c r="IV119" s="253"/>
      <c r="IW119" s="253"/>
      <c r="IX119" s="253"/>
      <c r="IY119" s="253"/>
      <c r="IZ119" s="253"/>
      <c r="JA119" s="253"/>
      <c r="JB119" s="253"/>
      <c r="JC119" s="253"/>
      <c r="JD119" s="253"/>
      <c r="JE119" s="253"/>
      <c r="JF119" s="253"/>
      <c r="JG119" s="253"/>
      <c r="JH119" s="253"/>
      <c r="JI119" s="253"/>
      <c r="JJ119" s="253"/>
      <c r="JK119" s="253"/>
      <c r="JL119" s="253"/>
      <c r="JM119" s="253"/>
      <c r="JN119" s="253"/>
      <c r="JO119" s="253"/>
      <c r="JP119" s="253"/>
      <c r="JQ119" s="253"/>
      <c r="JR119" s="253"/>
      <c r="JS119" s="253"/>
      <c r="JT119" s="253"/>
      <c r="JU119" s="253"/>
      <c r="JV119" s="253"/>
      <c r="JW119" s="253"/>
      <c r="JX119" s="253"/>
      <c r="JY119" s="253"/>
      <c r="JZ119" s="253"/>
      <c r="KA119" s="253"/>
      <c r="KB119" s="253"/>
      <c r="KC119" s="253"/>
      <c r="KD119" s="253"/>
      <c r="KE119" s="253"/>
      <c r="KF119" s="253"/>
      <c r="KG119" s="253"/>
      <c r="KH119" s="253"/>
      <c r="KI119" s="253"/>
      <c r="KJ119" s="253"/>
      <c r="KK119" s="253"/>
      <c r="KL119" s="253"/>
      <c r="KM119" s="253"/>
      <c r="KN119" s="253"/>
      <c r="KO119" s="253"/>
      <c r="KP119" s="253"/>
      <c r="KQ119" s="253"/>
      <c r="KR119" s="253"/>
      <c r="KS119" s="253"/>
      <c r="KT119" s="253"/>
      <c r="KU119" s="253"/>
      <c r="KV119" s="253"/>
      <c r="KW119" s="253"/>
      <c r="KX119" s="253"/>
      <c r="KY119" s="253"/>
      <c r="KZ119" s="253"/>
      <c r="LA119" s="253"/>
      <c r="LB119" s="253"/>
      <c r="LC119" s="253"/>
      <c r="LD119" s="253"/>
      <c r="LE119" s="253"/>
      <c r="LF119" s="253"/>
      <c r="LG119" s="253"/>
      <c r="LH119" s="253"/>
      <c r="LI119" s="253"/>
      <c r="LJ119" s="253"/>
      <c r="LK119" s="253"/>
      <c r="LL119" s="253"/>
      <c r="LM119" s="253"/>
      <c r="LN119" s="253"/>
      <c r="LO119" s="253"/>
      <c r="LP119" s="253"/>
      <c r="LQ119" s="253"/>
      <c r="LR119" s="253"/>
      <c r="LS119" s="253"/>
      <c r="LT119" s="253"/>
      <c r="LU119" s="253"/>
      <c r="LV119" s="253"/>
      <c r="LW119" s="253"/>
      <c r="LX119" s="253"/>
      <c r="LY119" s="253"/>
      <c r="LZ119" s="253"/>
      <c r="MA119" s="253"/>
      <c r="MB119" s="253"/>
      <c r="MC119" s="253"/>
      <c r="MD119" s="253"/>
      <c r="ME119" s="253"/>
      <c r="MF119" s="253"/>
      <c r="MG119" s="253"/>
      <c r="MH119" s="253"/>
      <c r="MI119" s="253"/>
      <c r="MJ119" s="253"/>
      <c r="MK119" s="253"/>
      <c r="ML119" s="253"/>
      <c r="MM119" s="253"/>
      <c r="MN119" s="253"/>
      <c r="MO119" s="253"/>
      <c r="MP119" s="253"/>
      <c r="MQ119" s="253"/>
      <c r="MR119" s="253"/>
      <c r="MS119" s="253"/>
      <c r="MT119" s="253"/>
      <c r="MU119" s="253"/>
      <c r="MV119" s="253"/>
      <c r="MW119" s="253"/>
      <c r="MX119" s="253"/>
      <c r="MY119" s="253"/>
      <c r="MZ119" s="253"/>
      <c r="NA119" s="253"/>
      <c r="NB119" s="253"/>
      <c r="NC119" s="253"/>
      <c r="ND119" s="253"/>
      <c r="NE119" s="253"/>
      <c r="NF119" s="253"/>
      <c r="NG119" s="253"/>
      <c r="NH119" s="253"/>
      <c r="NI119" s="253"/>
      <c r="NJ119" s="253"/>
      <c r="NK119" s="253"/>
      <c r="NL119" s="253"/>
      <c r="NM119" s="253"/>
      <c r="NN119" s="253"/>
      <c r="NO119" s="253"/>
      <c r="NP119" s="253"/>
      <c r="NQ119" s="253"/>
      <c r="NR119" s="253"/>
      <c r="NS119" s="253"/>
      <c r="NT119" s="253"/>
      <c r="NU119" s="253"/>
      <c r="NV119" s="253"/>
      <c r="NW119" s="253"/>
      <c r="NX119" s="253"/>
      <c r="NY119" s="253"/>
      <c r="NZ119" s="253"/>
      <c r="OA119" s="253"/>
      <c r="OB119" s="253"/>
      <c r="OC119" s="253"/>
      <c r="OD119" s="253"/>
      <c r="OE119" s="253"/>
      <c r="OF119" s="253"/>
      <c r="OG119" s="253"/>
      <c r="OH119" s="253"/>
      <c r="OI119" s="253"/>
      <c r="OJ119" s="253"/>
      <c r="OK119" s="253"/>
      <c r="OL119" s="253"/>
      <c r="OM119" s="253"/>
      <c r="ON119" s="253"/>
      <c r="OO119" s="253"/>
      <c r="OP119" s="253"/>
      <c r="OQ119" s="253"/>
      <c r="OR119" s="253"/>
      <c r="OS119" s="253"/>
      <c r="OT119" s="253"/>
      <c r="OU119" s="253"/>
      <c r="OV119" s="253"/>
      <c r="OW119" s="253"/>
      <c r="OX119" s="253"/>
      <c r="OY119" s="253"/>
      <c r="OZ119" s="253"/>
      <c r="PA119" s="253"/>
      <c r="PB119" s="253"/>
      <c r="PC119" s="253"/>
      <c r="PD119" s="253"/>
      <c r="PE119" s="253"/>
      <c r="PF119" s="253"/>
      <c r="PG119" s="253"/>
      <c r="PH119" s="253"/>
      <c r="PI119" s="253"/>
      <c r="PJ119" s="253"/>
      <c r="PK119" s="253"/>
      <c r="PL119" s="253"/>
      <c r="PM119" s="253"/>
      <c r="PN119" s="253"/>
      <c r="PO119" s="253"/>
      <c r="PP119" s="253"/>
      <c r="PQ119" s="253"/>
      <c r="PR119" s="253"/>
      <c r="PS119" s="253"/>
      <c r="PT119" s="253"/>
      <c r="PU119" s="253"/>
      <c r="PV119" s="253"/>
      <c r="PW119" s="253"/>
      <c r="PX119" s="253"/>
      <c r="PY119" s="253"/>
      <c r="PZ119" s="253"/>
      <c r="QA119" s="253"/>
      <c r="QB119" s="253"/>
      <c r="QC119" s="253"/>
      <c r="QD119" s="253"/>
      <c r="QE119" s="253"/>
      <c r="QF119" s="253"/>
      <c r="QG119" s="253"/>
      <c r="QH119" s="253"/>
      <c r="QI119" s="253"/>
      <c r="QJ119" s="253"/>
      <c r="QK119" s="253"/>
      <c r="QL119" s="253"/>
      <c r="QM119" s="253"/>
      <c r="QN119" s="253"/>
      <c r="QO119" s="253"/>
      <c r="QP119" s="253"/>
      <c r="QQ119" s="253"/>
      <c r="QR119" s="253"/>
      <c r="QS119" s="253"/>
      <c r="QT119" s="253"/>
      <c r="QU119" s="253"/>
      <c r="QV119" s="253"/>
      <c r="QW119" s="253"/>
      <c r="QX119" s="253"/>
      <c r="QY119" s="253"/>
      <c r="QZ119" s="253"/>
      <c r="RA119" s="253"/>
      <c r="RB119" s="253"/>
      <c r="RC119" s="253"/>
      <c r="RD119" s="253"/>
      <c r="RE119" s="253"/>
      <c r="RF119" s="253"/>
      <c r="RG119" s="253"/>
      <c r="RH119" s="253"/>
      <c r="RI119" s="253"/>
      <c r="RJ119" s="253"/>
      <c r="RK119" s="253"/>
      <c r="RL119" s="253"/>
      <c r="RM119" s="253"/>
      <c r="RN119" s="253"/>
      <c r="RO119" s="253"/>
      <c r="RP119" s="253"/>
      <c r="RQ119" s="253"/>
      <c r="RR119" s="253"/>
      <c r="RS119" s="253"/>
      <c r="RT119" s="253"/>
      <c r="RU119" s="253"/>
      <c r="RV119" s="253"/>
      <c r="RW119" s="253"/>
      <c r="RX119" s="253"/>
      <c r="RY119" s="253"/>
      <c r="RZ119" s="253"/>
      <c r="SA119" s="253"/>
      <c r="SB119" s="253"/>
      <c r="SC119" s="253"/>
      <c r="SD119" s="253"/>
      <c r="SE119" s="253"/>
      <c r="SF119" s="253"/>
      <c r="SG119" s="253"/>
      <c r="SH119" s="253"/>
      <c r="SI119" s="253"/>
      <c r="SJ119" s="253"/>
      <c r="SK119" s="253"/>
      <c r="SL119" s="253"/>
      <c r="SM119" s="253"/>
      <c r="SN119" s="253"/>
      <c r="SO119" s="253"/>
      <c r="SP119" s="253"/>
      <c r="SQ119" s="253"/>
      <c r="SR119" s="253"/>
      <c r="SS119" s="253"/>
      <c r="ST119" s="253"/>
      <c r="SU119" s="253"/>
      <c r="SV119" s="253"/>
      <c r="SW119" s="253"/>
      <c r="SX119" s="253"/>
      <c r="SY119" s="253"/>
      <c r="SZ119" s="253"/>
      <c r="TA119" s="253"/>
      <c r="TB119" s="253"/>
      <c r="TC119" s="253"/>
      <c r="TD119" s="253"/>
      <c r="TE119" s="253"/>
      <c r="TF119" s="253"/>
      <c r="TG119" s="253"/>
      <c r="TH119" s="253"/>
      <c r="TI119" s="253"/>
      <c r="TJ119" s="253"/>
      <c r="TK119" s="253"/>
      <c r="TL119" s="253"/>
      <c r="TM119" s="253"/>
      <c r="TN119" s="253"/>
      <c r="TO119" s="253"/>
      <c r="TP119" s="253"/>
      <c r="TQ119" s="253"/>
      <c r="TR119" s="253"/>
      <c r="TS119" s="253"/>
      <c r="TT119" s="253"/>
      <c r="TU119" s="253"/>
      <c r="TV119" s="253"/>
      <c r="TW119" s="253"/>
      <c r="TX119" s="253"/>
      <c r="TY119" s="253"/>
      <c r="TZ119" s="253"/>
      <c r="UA119" s="253"/>
      <c r="UB119" s="253"/>
      <c r="UC119" s="253"/>
      <c r="UD119" s="253"/>
      <c r="UE119" s="253"/>
      <c r="UF119" s="253"/>
      <c r="UG119" s="253"/>
      <c r="UH119" s="253"/>
      <c r="UI119" s="253"/>
      <c r="UJ119" s="253"/>
      <c r="UK119" s="253"/>
      <c r="UL119" s="253"/>
      <c r="UM119" s="253"/>
      <c r="UN119" s="253"/>
      <c r="UO119" s="253"/>
      <c r="UP119" s="253"/>
      <c r="UQ119" s="253"/>
      <c r="UR119" s="253"/>
      <c r="US119" s="253"/>
      <c r="UT119" s="253"/>
      <c r="UU119" s="253"/>
      <c r="UV119" s="253"/>
      <c r="UW119" s="253"/>
      <c r="UX119" s="253"/>
      <c r="UY119" s="253"/>
      <c r="UZ119" s="253"/>
      <c r="VA119" s="253"/>
      <c r="VB119" s="253"/>
      <c r="VC119" s="253"/>
      <c r="VD119" s="253"/>
      <c r="VE119" s="253"/>
      <c r="VF119" s="253"/>
      <c r="VG119" s="253"/>
      <c r="VH119" s="253"/>
      <c r="VI119" s="253"/>
      <c r="VJ119" s="253"/>
      <c r="VK119" s="253"/>
      <c r="VL119" s="253"/>
      <c r="VM119" s="253"/>
      <c r="VN119" s="253"/>
      <c r="VO119" s="253"/>
      <c r="VP119" s="253"/>
      <c r="VQ119" s="253"/>
      <c r="VR119" s="253"/>
      <c r="VS119" s="253"/>
      <c r="VT119" s="253"/>
      <c r="VU119" s="253"/>
      <c r="VV119" s="253"/>
      <c r="VW119" s="253"/>
      <c r="VX119" s="253"/>
      <c r="VY119" s="253"/>
      <c r="VZ119" s="253"/>
      <c r="WA119" s="253"/>
      <c r="WB119" s="253"/>
      <c r="WC119" s="253"/>
      <c r="WD119" s="253"/>
      <c r="WE119" s="253"/>
      <c r="WF119" s="253"/>
      <c r="WG119" s="253"/>
      <c r="WH119" s="253"/>
      <c r="WI119" s="253"/>
      <c r="WJ119" s="253"/>
      <c r="WK119" s="253"/>
      <c r="WL119" s="253"/>
      <c r="WM119" s="253"/>
      <c r="WN119" s="253"/>
      <c r="WO119" s="253"/>
      <c r="WP119" s="253"/>
      <c r="WQ119" s="253"/>
      <c r="WR119" s="253"/>
      <c r="WS119" s="253"/>
      <c r="WT119" s="253"/>
      <c r="WU119" s="253"/>
      <c r="WV119" s="253"/>
      <c r="WW119" s="253"/>
      <c r="WX119" s="253"/>
      <c r="WY119" s="253"/>
      <c r="WZ119" s="253"/>
      <c r="XA119" s="253"/>
      <c r="XB119" s="253"/>
      <c r="XC119" s="253"/>
      <c r="XD119" s="253"/>
      <c r="XE119" s="253"/>
      <c r="XF119" s="253"/>
      <c r="XG119" s="253"/>
      <c r="XH119" s="253"/>
      <c r="XI119" s="253"/>
      <c r="XJ119" s="253"/>
      <c r="XK119" s="253"/>
      <c r="XL119" s="253"/>
      <c r="XM119" s="253"/>
      <c r="XN119" s="253"/>
      <c r="XO119" s="253"/>
      <c r="XP119" s="253"/>
      <c r="XQ119" s="253"/>
      <c r="XR119" s="253"/>
      <c r="XS119" s="253"/>
      <c r="XT119" s="253"/>
      <c r="XU119" s="253"/>
      <c r="XV119" s="253"/>
      <c r="XW119" s="253"/>
      <c r="XX119" s="253"/>
      <c r="XY119" s="253"/>
      <c r="XZ119" s="253"/>
      <c r="YA119" s="253"/>
      <c r="YB119" s="253"/>
      <c r="YC119" s="253"/>
      <c r="YD119" s="253"/>
      <c r="YE119" s="253"/>
      <c r="YF119" s="253"/>
      <c r="YG119" s="253"/>
      <c r="YH119" s="253"/>
      <c r="YI119" s="253"/>
      <c r="YJ119" s="253"/>
      <c r="YK119" s="253"/>
      <c r="YL119" s="253"/>
      <c r="YM119" s="253"/>
      <c r="YN119" s="253"/>
      <c r="YO119" s="253"/>
      <c r="YP119" s="253"/>
      <c r="YQ119" s="253"/>
      <c r="YR119" s="253"/>
      <c r="YS119" s="253"/>
      <c r="YT119" s="253"/>
      <c r="YU119" s="253"/>
      <c r="YV119" s="253"/>
      <c r="YW119" s="253"/>
      <c r="YX119" s="253"/>
      <c r="YY119" s="253"/>
      <c r="YZ119" s="253"/>
      <c r="ZA119" s="253"/>
      <c r="ZB119" s="253"/>
      <c r="ZC119" s="253"/>
      <c r="ZD119" s="253"/>
      <c r="ZE119" s="253"/>
      <c r="ZF119" s="253"/>
      <c r="ZG119" s="253"/>
      <c r="ZH119" s="253"/>
      <c r="ZI119" s="253"/>
      <c r="ZJ119" s="253"/>
      <c r="ZK119" s="253"/>
      <c r="ZL119" s="253"/>
      <c r="ZM119" s="253"/>
      <c r="ZN119" s="253"/>
      <c r="ZO119" s="253"/>
      <c r="ZP119" s="253"/>
      <c r="ZQ119" s="253"/>
      <c r="ZR119" s="253"/>
      <c r="ZS119" s="253"/>
      <c r="ZT119" s="253"/>
      <c r="ZU119" s="253"/>
      <c r="ZV119" s="253"/>
      <c r="ZW119" s="253"/>
      <c r="ZX119" s="253"/>
      <c r="ZY119" s="253"/>
      <c r="ZZ119" s="253"/>
      <c r="AAA119" s="253"/>
      <c r="AAB119" s="253"/>
      <c r="AAC119" s="253"/>
      <c r="AAD119" s="253"/>
      <c r="AAE119" s="253"/>
      <c r="AAF119" s="253"/>
      <c r="AAG119" s="253"/>
      <c r="AAH119" s="253"/>
      <c r="AAI119" s="253"/>
      <c r="AAJ119" s="253"/>
      <c r="AAK119" s="253"/>
      <c r="AAL119" s="253"/>
      <c r="AAM119" s="253"/>
      <c r="AAN119" s="253"/>
      <c r="AAO119" s="253"/>
      <c r="AAP119" s="253"/>
      <c r="AAQ119" s="253"/>
      <c r="AAR119" s="253"/>
      <c r="AAS119" s="253"/>
      <c r="AAT119" s="253"/>
      <c r="AAU119" s="253"/>
      <c r="AAV119" s="253"/>
      <c r="AAW119" s="253"/>
      <c r="AAX119" s="253"/>
      <c r="AAY119" s="253"/>
      <c r="AAZ119" s="253"/>
      <c r="ABA119" s="253"/>
      <c r="ABB119" s="253"/>
      <c r="ABC119" s="253"/>
      <c r="ABD119" s="253"/>
      <c r="ABE119" s="253"/>
      <c r="ABF119" s="253"/>
      <c r="ABG119" s="253"/>
      <c r="ABH119" s="253"/>
      <c r="ABI119" s="253"/>
      <c r="ABJ119" s="253"/>
      <c r="ABK119" s="253"/>
      <c r="ABL119" s="253"/>
      <c r="ABM119" s="253"/>
      <c r="ABN119" s="253"/>
      <c r="ABO119" s="253"/>
      <c r="ABP119" s="253"/>
      <c r="ABQ119" s="253"/>
      <c r="ABR119" s="253"/>
      <c r="ABS119" s="253"/>
      <c r="ABT119" s="253"/>
      <c r="ABU119" s="253"/>
      <c r="ABV119" s="253"/>
      <c r="ABW119" s="253"/>
      <c r="ABX119" s="253"/>
      <c r="ABY119" s="253"/>
      <c r="ABZ119" s="253"/>
      <c r="ACA119" s="253"/>
      <c r="ACB119" s="253"/>
      <c r="ACC119" s="253"/>
      <c r="ACD119" s="253"/>
      <c r="ACE119" s="253"/>
      <c r="ACF119" s="253"/>
      <c r="ACG119" s="253"/>
      <c r="ACH119" s="253"/>
      <c r="ACI119" s="253"/>
      <c r="ACJ119" s="253"/>
      <c r="ACK119" s="253"/>
      <c r="ACL119" s="253"/>
      <c r="ACM119" s="253"/>
      <c r="ACN119" s="253"/>
      <c r="ACO119" s="253"/>
      <c r="ACP119" s="253"/>
      <c r="ACQ119" s="253"/>
      <c r="ACR119" s="253"/>
      <c r="ACS119" s="253"/>
      <c r="ACT119" s="253"/>
      <c r="ACU119" s="253"/>
      <c r="ACV119" s="253"/>
      <c r="ACW119" s="253"/>
      <c r="ACX119" s="253"/>
      <c r="ACY119" s="253"/>
      <c r="ACZ119" s="253"/>
      <c r="ADA119" s="253"/>
      <c r="ADB119" s="253"/>
      <c r="ADC119" s="253"/>
      <c r="ADD119" s="253"/>
      <c r="ADE119" s="253"/>
      <c r="ADF119" s="253"/>
      <c r="ADG119" s="253"/>
      <c r="ADH119" s="253"/>
      <c r="ADI119" s="253"/>
      <c r="ADJ119" s="253"/>
      <c r="ADK119" s="253"/>
      <c r="ADL119" s="253"/>
      <c r="ADM119" s="253"/>
      <c r="ADN119" s="253"/>
      <c r="ADO119" s="253"/>
      <c r="ADP119" s="253"/>
      <c r="ADQ119" s="253"/>
      <c r="ADR119" s="253"/>
      <c r="ADS119" s="253"/>
      <c r="ADT119" s="253"/>
      <c r="ADU119" s="253"/>
      <c r="ADV119" s="253"/>
      <c r="ADW119" s="253"/>
      <c r="ADX119" s="253"/>
      <c r="ADY119" s="253"/>
      <c r="ADZ119" s="253"/>
      <c r="AEA119" s="253"/>
      <c r="AEB119" s="253"/>
      <c r="AEC119" s="253"/>
      <c r="AED119" s="253"/>
      <c r="AEE119" s="253"/>
      <c r="AEF119" s="253"/>
      <c r="AEG119" s="253"/>
      <c r="AEH119" s="253"/>
      <c r="AEI119" s="253"/>
      <c r="AEJ119" s="253"/>
      <c r="AEK119" s="253"/>
      <c r="AEL119" s="253"/>
      <c r="AEM119" s="253"/>
      <c r="AEN119" s="253"/>
      <c r="AEO119" s="253"/>
      <c r="AEP119" s="253"/>
      <c r="AEQ119" s="253"/>
      <c r="AER119" s="253"/>
      <c r="AES119" s="253"/>
      <c r="AET119" s="253"/>
      <c r="AEU119" s="253"/>
      <c r="AEV119" s="253"/>
      <c r="AEW119" s="253"/>
      <c r="AEX119" s="253"/>
      <c r="AEY119" s="253"/>
      <c r="AEZ119" s="253"/>
      <c r="AFA119" s="253"/>
      <c r="AFB119" s="253"/>
      <c r="AFC119" s="253"/>
      <c r="AFD119" s="253"/>
      <c r="AFE119" s="253"/>
      <c r="AFF119" s="253"/>
      <c r="AFG119" s="253"/>
      <c r="AFH119" s="253"/>
      <c r="AFI119" s="253"/>
      <c r="AFJ119" s="253"/>
      <c r="AFK119" s="253"/>
      <c r="AFL119" s="253"/>
      <c r="AFM119" s="253"/>
      <c r="AFN119" s="253"/>
      <c r="AFO119" s="253"/>
      <c r="AFP119" s="253"/>
      <c r="AFQ119" s="253"/>
      <c r="AFR119" s="253"/>
      <c r="AFS119" s="253"/>
      <c r="AFT119" s="253"/>
      <c r="AFU119" s="253"/>
      <c r="AFV119" s="253"/>
      <c r="AFW119" s="253"/>
      <c r="AFX119" s="253"/>
      <c r="AFY119" s="253"/>
      <c r="AFZ119" s="253"/>
      <c r="AGA119" s="253"/>
      <c r="AGB119" s="253"/>
      <c r="AGC119" s="253"/>
      <c r="AGD119" s="253"/>
      <c r="AGE119" s="253"/>
      <c r="AGF119" s="253"/>
      <c r="AGG119" s="253"/>
      <c r="AGH119" s="253"/>
      <c r="AGI119" s="253"/>
      <c r="AGJ119" s="253"/>
      <c r="AGK119" s="253"/>
      <c r="AGL119" s="253"/>
      <c r="AGM119" s="253"/>
      <c r="AGN119" s="253"/>
      <c r="AGO119" s="253"/>
      <c r="AGP119" s="253"/>
      <c r="AGQ119" s="253"/>
      <c r="AGR119" s="253"/>
      <c r="AGS119" s="253"/>
      <c r="AGT119" s="253"/>
      <c r="AGU119" s="253"/>
      <c r="AGV119" s="253"/>
      <c r="AGW119" s="253"/>
      <c r="AGX119" s="253"/>
      <c r="AGY119" s="253"/>
      <c r="AGZ119" s="253"/>
      <c r="AHA119" s="253"/>
      <c r="AHB119" s="253"/>
      <c r="AHC119" s="253"/>
      <c r="AHD119" s="253"/>
      <c r="AHE119" s="253"/>
      <c r="AHF119" s="253"/>
      <c r="AHG119" s="253"/>
      <c r="AHH119" s="253"/>
      <c r="AHI119" s="253"/>
      <c r="AHJ119" s="253"/>
      <c r="AHK119" s="253"/>
      <c r="AHL119" s="253"/>
      <c r="AHM119" s="253"/>
      <c r="AHN119" s="253"/>
      <c r="AHO119" s="253"/>
      <c r="AHP119" s="253"/>
      <c r="AHQ119" s="253"/>
      <c r="AHR119" s="253"/>
      <c r="AHS119" s="253"/>
      <c r="AHT119" s="253"/>
      <c r="AHU119" s="253"/>
      <c r="AHV119" s="253"/>
      <c r="AHW119" s="253"/>
      <c r="AHX119" s="253"/>
      <c r="AHY119" s="253"/>
      <c r="AHZ119" s="253"/>
      <c r="AIA119" s="253"/>
      <c r="AIB119" s="253"/>
      <c r="AIC119" s="253"/>
      <c r="AID119" s="253"/>
      <c r="AIE119" s="253"/>
      <c r="AIF119" s="253"/>
      <c r="AIG119" s="253"/>
      <c r="AIH119" s="253"/>
      <c r="AII119" s="253"/>
      <c r="AIJ119" s="253"/>
      <c r="AIK119" s="253"/>
      <c r="AIL119" s="253"/>
      <c r="AIM119" s="253"/>
      <c r="AIN119" s="253"/>
      <c r="AIO119" s="253"/>
      <c r="AIP119" s="253"/>
      <c r="AIQ119" s="253"/>
      <c r="AIR119" s="253"/>
      <c r="AIS119" s="253"/>
      <c r="AIT119" s="253"/>
      <c r="AIU119" s="253"/>
      <c r="AIV119" s="253"/>
      <c r="AIW119" s="253"/>
      <c r="AIX119" s="253"/>
      <c r="AIY119" s="253"/>
      <c r="AIZ119" s="253"/>
      <c r="AJA119" s="253"/>
      <c r="AJB119" s="253"/>
      <c r="AJC119" s="253"/>
      <c r="AJD119" s="253"/>
      <c r="AJE119" s="253"/>
      <c r="AJF119" s="253"/>
      <c r="AJG119" s="253"/>
      <c r="AJH119" s="253"/>
      <c r="AJI119" s="253"/>
      <c r="AJJ119" s="253"/>
      <c r="AJK119" s="253"/>
      <c r="AJL119" s="253"/>
      <c r="AJM119" s="253"/>
      <c r="AJN119" s="253"/>
      <c r="AJO119" s="253"/>
      <c r="AJP119" s="253"/>
      <c r="AJQ119" s="253"/>
      <c r="AJR119" s="253"/>
      <c r="AJS119" s="253"/>
      <c r="AJT119" s="253"/>
      <c r="AJU119" s="253"/>
      <c r="AJV119" s="253"/>
      <c r="AJW119" s="253"/>
      <c r="AJX119" s="253"/>
      <c r="AJY119" s="253"/>
      <c r="AJZ119" s="253"/>
      <c r="AKA119" s="253"/>
      <c r="AKB119" s="253"/>
      <c r="AKC119" s="253"/>
      <c r="AKD119" s="253"/>
      <c r="AKE119" s="253"/>
      <c r="AKF119" s="253"/>
      <c r="AKG119" s="253"/>
      <c r="AKH119" s="253"/>
      <c r="AKI119" s="253"/>
      <c r="AKJ119" s="253"/>
      <c r="AKK119" s="253"/>
      <c r="AKL119" s="253"/>
      <c r="AKM119" s="253"/>
      <c r="AKN119" s="253"/>
      <c r="AKO119" s="253"/>
      <c r="AKP119" s="253"/>
      <c r="AKQ119" s="253"/>
      <c r="AKR119" s="253"/>
      <c r="AKS119" s="253"/>
      <c r="AKT119" s="253"/>
      <c r="AKU119" s="253"/>
      <c r="AKV119" s="253"/>
      <c r="AKW119" s="253"/>
      <c r="AKX119" s="253"/>
      <c r="AKY119" s="253"/>
      <c r="AKZ119" s="253"/>
      <c r="ALA119" s="253"/>
      <c r="ALB119" s="253"/>
      <c r="ALC119" s="253"/>
      <c r="ALD119" s="253"/>
      <c r="ALE119" s="253"/>
      <c r="ALF119" s="253"/>
      <c r="ALG119" s="253"/>
      <c r="ALH119" s="253"/>
      <c r="ALI119" s="253"/>
      <c r="ALJ119" s="253"/>
      <c r="ALK119" s="253"/>
      <c r="ALL119" s="253"/>
      <c r="ALM119" s="253"/>
      <c r="ALN119" s="253"/>
      <c r="ALO119" s="253"/>
      <c r="ALP119" s="253"/>
      <c r="ALQ119" s="253"/>
      <c r="ALR119" s="253"/>
      <c r="ALS119" s="253"/>
      <c r="ALT119" s="253"/>
      <c r="ALU119" s="253"/>
      <c r="ALV119" s="253"/>
      <c r="ALW119" s="253"/>
      <c r="ALX119" s="253"/>
      <c r="ALY119" s="253"/>
      <c r="ALZ119" s="253"/>
      <c r="AMA119" s="253"/>
      <c r="AMB119" s="253"/>
      <c r="AMC119" s="253"/>
      <c r="AMD119" s="253"/>
      <c r="AME119" s="253"/>
      <c r="AMF119" s="253"/>
      <c r="AMG119" s="253"/>
      <c r="AMH119" s="253"/>
      <c r="AMI119" s="253"/>
      <c r="AMJ119" s="253"/>
    </row>
    <row r="120" spans="1:1024" s="252" customFormat="1" ht="11.25">
      <c r="A120" s="269" t="s">
        <v>224</v>
      </c>
      <c r="B120" s="299"/>
      <c r="C120" s="299">
        <f>C43</f>
        <v>0</v>
      </c>
      <c r="D120" s="299">
        <f>D43</f>
        <v>0</v>
      </c>
      <c r="F120" s="253"/>
      <c r="G120" s="253"/>
      <c r="H120" s="253"/>
      <c r="I120" s="253"/>
      <c r="J120" s="253"/>
      <c r="K120" s="253"/>
      <c r="L120" s="253"/>
      <c r="M120" s="253"/>
      <c r="N120" s="253"/>
      <c r="O120" s="253"/>
      <c r="P120" s="253"/>
      <c r="Q120" s="253"/>
      <c r="R120" s="253"/>
      <c r="S120" s="253"/>
      <c r="T120" s="253"/>
      <c r="U120" s="253"/>
      <c r="V120" s="253"/>
      <c r="W120" s="253"/>
      <c r="X120" s="253"/>
      <c r="Y120" s="253"/>
      <c r="Z120" s="253"/>
      <c r="AA120" s="253"/>
      <c r="AB120" s="253"/>
      <c r="AC120" s="253"/>
      <c r="AD120" s="253"/>
      <c r="AE120" s="253"/>
      <c r="AF120" s="253"/>
      <c r="AG120" s="253"/>
      <c r="AH120" s="253"/>
      <c r="AI120" s="253"/>
      <c r="AJ120" s="253"/>
      <c r="AK120" s="253"/>
      <c r="AL120" s="253"/>
      <c r="AM120" s="253"/>
      <c r="AN120" s="253"/>
      <c r="AO120" s="253"/>
      <c r="AP120" s="253"/>
      <c r="AQ120" s="253"/>
      <c r="AR120" s="253"/>
      <c r="AS120" s="253"/>
      <c r="AT120" s="253"/>
      <c r="AU120" s="253"/>
      <c r="AV120" s="253"/>
      <c r="AW120" s="253"/>
      <c r="AX120" s="253"/>
      <c r="AY120" s="253"/>
      <c r="AZ120" s="253"/>
      <c r="BA120" s="253"/>
      <c r="BB120" s="253"/>
      <c r="BC120" s="253"/>
      <c r="BD120" s="253"/>
      <c r="BE120" s="253"/>
      <c r="BF120" s="253"/>
      <c r="BG120" s="253"/>
      <c r="BH120" s="253"/>
      <c r="BI120" s="253"/>
      <c r="BJ120" s="253"/>
      <c r="BK120" s="253"/>
      <c r="BL120" s="253"/>
      <c r="BM120" s="253"/>
      <c r="BN120" s="253"/>
      <c r="BO120" s="253"/>
      <c r="BP120" s="253"/>
      <c r="BQ120" s="253"/>
      <c r="BR120" s="253"/>
      <c r="BS120" s="253"/>
      <c r="BT120" s="253"/>
      <c r="BU120" s="253"/>
      <c r="BV120" s="253"/>
      <c r="BW120" s="253"/>
      <c r="BX120" s="253"/>
      <c r="BY120" s="253"/>
      <c r="BZ120" s="253"/>
      <c r="CA120" s="253"/>
      <c r="CB120" s="253"/>
      <c r="CC120" s="253"/>
      <c r="CD120" s="253"/>
      <c r="CE120" s="253"/>
      <c r="CF120" s="253"/>
      <c r="CG120" s="253"/>
      <c r="CH120" s="253"/>
      <c r="CI120" s="253"/>
      <c r="CJ120" s="253"/>
      <c r="CK120" s="253"/>
      <c r="CL120" s="253"/>
      <c r="CM120" s="253"/>
      <c r="CN120" s="253"/>
      <c r="CO120" s="253"/>
      <c r="CP120" s="253"/>
      <c r="CQ120" s="253"/>
      <c r="CR120" s="253"/>
      <c r="CS120" s="253"/>
      <c r="CT120" s="253"/>
      <c r="CU120" s="253"/>
      <c r="CV120" s="253"/>
      <c r="CW120" s="253"/>
      <c r="CX120" s="253"/>
      <c r="CY120" s="253"/>
      <c r="CZ120" s="253"/>
      <c r="DA120" s="253"/>
      <c r="DB120" s="253"/>
      <c r="DC120" s="253"/>
      <c r="DD120" s="253"/>
      <c r="DE120" s="253"/>
      <c r="DF120" s="253"/>
      <c r="DG120" s="253"/>
      <c r="DH120" s="253"/>
      <c r="DI120" s="253"/>
      <c r="DJ120" s="253"/>
      <c r="DK120" s="253"/>
      <c r="DL120" s="253"/>
      <c r="DM120" s="253"/>
      <c r="DN120" s="253"/>
      <c r="DO120" s="253"/>
      <c r="DP120" s="253"/>
      <c r="DQ120" s="253"/>
      <c r="DR120" s="253"/>
      <c r="DS120" s="253"/>
      <c r="DT120" s="253"/>
      <c r="DU120" s="253"/>
      <c r="DV120" s="253"/>
      <c r="DW120" s="253"/>
      <c r="DX120" s="253"/>
      <c r="DY120" s="253"/>
      <c r="DZ120" s="253"/>
      <c r="EA120" s="253"/>
      <c r="EB120" s="253"/>
      <c r="EC120" s="253"/>
      <c r="ED120" s="253"/>
      <c r="EE120" s="253"/>
      <c r="EF120" s="253"/>
      <c r="EG120" s="253"/>
      <c r="EH120" s="253"/>
      <c r="EI120" s="253"/>
      <c r="EJ120" s="253"/>
      <c r="EK120" s="253"/>
      <c r="EL120" s="253"/>
      <c r="EM120" s="253"/>
      <c r="EN120" s="253"/>
      <c r="EO120" s="253"/>
      <c r="EP120" s="253"/>
      <c r="EQ120" s="253"/>
      <c r="ER120" s="253"/>
      <c r="ES120" s="253"/>
      <c r="ET120" s="253"/>
      <c r="EU120" s="253"/>
      <c r="EV120" s="253"/>
      <c r="EW120" s="253"/>
      <c r="EX120" s="253"/>
      <c r="EY120" s="253"/>
      <c r="EZ120" s="253"/>
      <c r="FA120" s="253"/>
      <c r="FB120" s="253"/>
      <c r="FC120" s="253"/>
      <c r="FD120" s="253"/>
      <c r="FE120" s="253"/>
      <c r="FF120" s="253"/>
      <c r="FG120" s="253"/>
      <c r="FH120" s="253"/>
      <c r="FI120" s="253"/>
      <c r="FJ120" s="253"/>
      <c r="FK120" s="253"/>
      <c r="FL120" s="253"/>
      <c r="FM120" s="253"/>
      <c r="FN120" s="253"/>
      <c r="FO120" s="253"/>
      <c r="FP120" s="253"/>
      <c r="FQ120" s="253"/>
      <c r="FR120" s="253"/>
      <c r="FS120" s="253"/>
      <c r="FT120" s="253"/>
      <c r="FU120" s="253"/>
      <c r="FV120" s="253"/>
      <c r="FW120" s="253"/>
      <c r="FX120" s="253"/>
      <c r="FY120" s="253"/>
      <c r="FZ120" s="253"/>
      <c r="GA120" s="253"/>
      <c r="GB120" s="253"/>
      <c r="GC120" s="253"/>
      <c r="GD120" s="253"/>
      <c r="GE120" s="253"/>
      <c r="GF120" s="253"/>
      <c r="GG120" s="253"/>
      <c r="GH120" s="253"/>
      <c r="GI120" s="253"/>
      <c r="GJ120" s="253"/>
      <c r="GK120" s="253"/>
      <c r="GL120" s="253"/>
      <c r="GM120" s="253"/>
      <c r="GN120" s="253"/>
      <c r="GO120" s="253"/>
      <c r="GP120" s="253"/>
      <c r="GQ120" s="253"/>
      <c r="GR120" s="253"/>
      <c r="GS120" s="253"/>
      <c r="GT120" s="253"/>
      <c r="GU120" s="253"/>
      <c r="GV120" s="253"/>
      <c r="GW120" s="253"/>
      <c r="GX120" s="253"/>
      <c r="GY120" s="253"/>
      <c r="GZ120" s="253"/>
      <c r="HA120" s="253"/>
      <c r="HB120" s="253"/>
      <c r="HC120" s="253"/>
      <c r="HD120" s="253"/>
      <c r="HE120" s="253"/>
      <c r="HF120" s="253"/>
      <c r="HG120" s="253"/>
      <c r="HH120" s="253"/>
      <c r="HI120" s="253"/>
      <c r="HJ120" s="253"/>
      <c r="HK120" s="253"/>
      <c r="HL120" s="253"/>
      <c r="HM120" s="253"/>
      <c r="HN120" s="253"/>
      <c r="HO120" s="253"/>
      <c r="HP120" s="253"/>
      <c r="HQ120" s="253"/>
      <c r="HR120" s="253"/>
      <c r="HS120" s="253"/>
      <c r="HT120" s="253"/>
      <c r="HU120" s="253"/>
      <c r="HV120" s="253"/>
      <c r="HW120" s="253"/>
      <c r="HX120" s="253"/>
      <c r="HY120" s="253"/>
      <c r="HZ120" s="253"/>
      <c r="IA120" s="253"/>
      <c r="IB120" s="253"/>
      <c r="IC120" s="253"/>
      <c r="ID120" s="253"/>
      <c r="IE120" s="253"/>
      <c r="IF120" s="253"/>
      <c r="IG120" s="253"/>
      <c r="IH120" s="253"/>
      <c r="II120" s="253"/>
      <c r="IJ120" s="253"/>
      <c r="IK120" s="253"/>
      <c r="IL120" s="253"/>
      <c r="IM120" s="253"/>
      <c r="IN120" s="253"/>
      <c r="IO120" s="253"/>
      <c r="IP120" s="253"/>
      <c r="IQ120" s="253"/>
      <c r="IR120" s="253"/>
      <c r="IS120" s="253"/>
      <c r="IT120" s="253"/>
      <c r="IU120" s="253"/>
      <c r="IV120" s="253"/>
      <c r="IW120" s="253"/>
      <c r="IX120" s="253"/>
      <c r="IY120" s="253"/>
      <c r="IZ120" s="253"/>
      <c r="JA120" s="253"/>
      <c r="JB120" s="253"/>
      <c r="JC120" s="253"/>
      <c r="JD120" s="253"/>
      <c r="JE120" s="253"/>
      <c r="JF120" s="253"/>
      <c r="JG120" s="253"/>
      <c r="JH120" s="253"/>
      <c r="JI120" s="253"/>
      <c r="JJ120" s="253"/>
      <c r="JK120" s="253"/>
      <c r="JL120" s="253"/>
      <c r="JM120" s="253"/>
      <c r="JN120" s="253"/>
      <c r="JO120" s="253"/>
      <c r="JP120" s="253"/>
      <c r="JQ120" s="253"/>
      <c r="JR120" s="253"/>
      <c r="JS120" s="253"/>
      <c r="JT120" s="253"/>
      <c r="JU120" s="253"/>
      <c r="JV120" s="253"/>
      <c r="JW120" s="253"/>
      <c r="JX120" s="253"/>
      <c r="JY120" s="253"/>
      <c r="JZ120" s="253"/>
      <c r="KA120" s="253"/>
      <c r="KB120" s="253"/>
      <c r="KC120" s="253"/>
      <c r="KD120" s="253"/>
      <c r="KE120" s="253"/>
      <c r="KF120" s="253"/>
      <c r="KG120" s="253"/>
      <c r="KH120" s="253"/>
      <c r="KI120" s="253"/>
      <c r="KJ120" s="253"/>
      <c r="KK120" s="253"/>
      <c r="KL120" s="253"/>
      <c r="KM120" s="253"/>
      <c r="KN120" s="253"/>
      <c r="KO120" s="253"/>
      <c r="KP120" s="253"/>
      <c r="KQ120" s="253"/>
      <c r="KR120" s="253"/>
      <c r="KS120" s="253"/>
      <c r="KT120" s="253"/>
      <c r="KU120" s="253"/>
      <c r="KV120" s="253"/>
      <c r="KW120" s="253"/>
      <c r="KX120" s="253"/>
      <c r="KY120" s="253"/>
      <c r="KZ120" s="253"/>
      <c r="LA120" s="253"/>
      <c r="LB120" s="253"/>
      <c r="LC120" s="253"/>
      <c r="LD120" s="253"/>
      <c r="LE120" s="253"/>
      <c r="LF120" s="253"/>
      <c r="LG120" s="253"/>
      <c r="LH120" s="253"/>
      <c r="LI120" s="253"/>
      <c r="LJ120" s="253"/>
      <c r="LK120" s="253"/>
      <c r="LL120" s="253"/>
      <c r="LM120" s="253"/>
      <c r="LN120" s="253"/>
      <c r="LO120" s="253"/>
      <c r="LP120" s="253"/>
      <c r="LQ120" s="253"/>
      <c r="LR120" s="253"/>
      <c r="LS120" s="253"/>
      <c r="LT120" s="253"/>
      <c r="LU120" s="253"/>
      <c r="LV120" s="253"/>
      <c r="LW120" s="253"/>
      <c r="LX120" s="253"/>
      <c r="LY120" s="253"/>
      <c r="LZ120" s="253"/>
      <c r="MA120" s="253"/>
      <c r="MB120" s="253"/>
      <c r="MC120" s="253"/>
      <c r="MD120" s="253"/>
      <c r="ME120" s="253"/>
      <c r="MF120" s="253"/>
      <c r="MG120" s="253"/>
      <c r="MH120" s="253"/>
      <c r="MI120" s="253"/>
      <c r="MJ120" s="253"/>
      <c r="MK120" s="253"/>
      <c r="ML120" s="253"/>
      <c r="MM120" s="253"/>
      <c r="MN120" s="253"/>
      <c r="MO120" s="253"/>
      <c r="MP120" s="253"/>
      <c r="MQ120" s="253"/>
      <c r="MR120" s="253"/>
      <c r="MS120" s="253"/>
      <c r="MT120" s="253"/>
      <c r="MU120" s="253"/>
      <c r="MV120" s="253"/>
      <c r="MW120" s="253"/>
      <c r="MX120" s="253"/>
      <c r="MY120" s="253"/>
      <c r="MZ120" s="253"/>
      <c r="NA120" s="253"/>
      <c r="NB120" s="253"/>
      <c r="NC120" s="253"/>
      <c r="ND120" s="253"/>
      <c r="NE120" s="253"/>
      <c r="NF120" s="253"/>
      <c r="NG120" s="253"/>
      <c r="NH120" s="253"/>
      <c r="NI120" s="253"/>
      <c r="NJ120" s="253"/>
      <c r="NK120" s="253"/>
      <c r="NL120" s="253"/>
      <c r="NM120" s="253"/>
      <c r="NN120" s="253"/>
      <c r="NO120" s="253"/>
      <c r="NP120" s="253"/>
      <c r="NQ120" s="253"/>
      <c r="NR120" s="253"/>
      <c r="NS120" s="253"/>
      <c r="NT120" s="253"/>
      <c r="NU120" s="253"/>
      <c r="NV120" s="253"/>
      <c r="NW120" s="253"/>
      <c r="NX120" s="253"/>
      <c r="NY120" s="253"/>
      <c r="NZ120" s="253"/>
      <c r="OA120" s="253"/>
      <c r="OB120" s="253"/>
      <c r="OC120" s="253"/>
      <c r="OD120" s="253"/>
      <c r="OE120" s="253"/>
      <c r="OF120" s="253"/>
      <c r="OG120" s="253"/>
      <c r="OH120" s="253"/>
      <c r="OI120" s="253"/>
      <c r="OJ120" s="253"/>
      <c r="OK120" s="253"/>
      <c r="OL120" s="253"/>
      <c r="OM120" s="253"/>
      <c r="ON120" s="253"/>
      <c r="OO120" s="253"/>
      <c r="OP120" s="253"/>
      <c r="OQ120" s="253"/>
      <c r="OR120" s="253"/>
      <c r="OS120" s="253"/>
      <c r="OT120" s="253"/>
      <c r="OU120" s="253"/>
      <c r="OV120" s="253"/>
      <c r="OW120" s="253"/>
      <c r="OX120" s="253"/>
      <c r="OY120" s="253"/>
      <c r="OZ120" s="253"/>
      <c r="PA120" s="253"/>
      <c r="PB120" s="253"/>
      <c r="PC120" s="253"/>
      <c r="PD120" s="253"/>
      <c r="PE120" s="253"/>
      <c r="PF120" s="253"/>
      <c r="PG120" s="253"/>
      <c r="PH120" s="253"/>
      <c r="PI120" s="253"/>
      <c r="PJ120" s="253"/>
      <c r="PK120" s="253"/>
      <c r="PL120" s="253"/>
      <c r="PM120" s="253"/>
      <c r="PN120" s="253"/>
      <c r="PO120" s="253"/>
      <c r="PP120" s="253"/>
      <c r="PQ120" s="253"/>
      <c r="PR120" s="253"/>
      <c r="PS120" s="253"/>
      <c r="PT120" s="253"/>
      <c r="PU120" s="253"/>
      <c r="PV120" s="253"/>
      <c r="PW120" s="253"/>
      <c r="PX120" s="253"/>
      <c r="PY120" s="253"/>
      <c r="PZ120" s="253"/>
      <c r="QA120" s="253"/>
      <c r="QB120" s="253"/>
      <c r="QC120" s="253"/>
      <c r="QD120" s="253"/>
      <c r="QE120" s="253"/>
      <c r="QF120" s="253"/>
      <c r="QG120" s="253"/>
      <c r="QH120" s="253"/>
      <c r="QI120" s="253"/>
      <c r="QJ120" s="253"/>
      <c r="QK120" s="253"/>
      <c r="QL120" s="253"/>
      <c r="QM120" s="253"/>
      <c r="QN120" s="253"/>
      <c r="QO120" s="253"/>
      <c r="QP120" s="253"/>
      <c r="QQ120" s="253"/>
      <c r="QR120" s="253"/>
      <c r="QS120" s="253"/>
      <c r="QT120" s="253"/>
      <c r="QU120" s="253"/>
      <c r="QV120" s="253"/>
      <c r="QW120" s="253"/>
      <c r="QX120" s="253"/>
      <c r="QY120" s="253"/>
      <c r="QZ120" s="253"/>
      <c r="RA120" s="253"/>
      <c r="RB120" s="253"/>
      <c r="RC120" s="253"/>
      <c r="RD120" s="253"/>
      <c r="RE120" s="253"/>
      <c r="RF120" s="253"/>
      <c r="RG120" s="253"/>
      <c r="RH120" s="253"/>
      <c r="RI120" s="253"/>
      <c r="RJ120" s="253"/>
      <c r="RK120" s="253"/>
      <c r="RL120" s="253"/>
      <c r="RM120" s="253"/>
      <c r="RN120" s="253"/>
      <c r="RO120" s="253"/>
      <c r="RP120" s="253"/>
      <c r="RQ120" s="253"/>
      <c r="RR120" s="253"/>
      <c r="RS120" s="253"/>
      <c r="RT120" s="253"/>
      <c r="RU120" s="253"/>
      <c r="RV120" s="253"/>
      <c r="RW120" s="253"/>
      <c r="RX120" s="253"/>
      <c r="RY120" s="253"/>
      <c r="RZ120" s="253"/>
      <c r="SA120" s="253"/>
      <c r="SB120" s="253"/>
      <c r="SC120" s="253"/>
      <c r="SD120" s="253"/>
      <c r="SE120" s="253"/>
      <c r="SF120" s="253"/>
      <c r="SG120" s="253"/>
      <c r="SH120" s="253"/>
      <c r="SI120" s="253"/>
      <c r="SJ120" s="253"/>
      <c r="SK120" s="253"/>
      <c r="SL120" s="253"/>
      <c r="SM120" s="253"/>
      <c r="SN120" s="253"/>
      <c r="SO120" s="253"/>
      <c r="SP120" s="253"/>
      <c r="SQ120" s="253"/>
      <c r="SR120" s="253"/>
      <c r="SS120" s="253"/>
      <c r="ST120" s="253"/>
      <c r="SU120" s="253"/>
      <c r="SV120" s="253"/>
      <c r="SW120" s="253"/>
      <c r="SX120" s="253"/>
      <c r="SY120" s="253"/>
      <c r="SZ120" s="253"/>
      <c r="TA120" s="253"/>
      <c r="TB120" s="253"/>
      <c r="TC120" s="253"/>
      <c r="TD120" s="253"/>
      <c r="TE120" s="253"/>
      <c r="TF120" s="253"/>
      <c r="TG120" s="253"/>
      <c r="TH120" s="253"/>
      <c r="TI120" s="253"/>
      <c r="TJ120" s="253"/>
      <c r="TK120" s="253"/>
      <c r="TL120" s="253"/>
      <c r="TM120" s="253"/>
      <c r="TN120" s="253"/>
      <c r="TO120" s="253"/>
      <c r="TP120" s="253"/>
      <c r="TQ120" s="253"/>
      <c r="TR120" s="253"/>
      <c r="TS120" s="253"/>
      <c r="TT120" s="253"/>
      <c r="TU120" s="253"/>
      <c r="TV120" s="253"/>
      <c r="TW120" s="253"/>
      <c r="TX120" s="253"/>
      <c r="TY120" s="253"/>
      <c r="TZ120" s="253"/>
      <c r="UA120" s="253"/>
      <c r="UB120" s="253"/>
      <c r="UC120" s="253"/>
      <c r="UD120" s="253"/>
      <c r="UE120" s="253"/>
      <c r="UF120" s="253"/>
      <c r="UG120" s="253"/>
      <c r="UH120" s="253"/>
      <c r="UI120" s="253"/>
      <c r="UJ120" s="253"/>
      <c r="UK120" s="253"/>
      <c r="UL120" s="253"/>
      <c r="UM120" s="253"/>
      <c r="UN120" s="253"/>
      <c r="UO120" s="253"/>
      <c r="UP120" s="253"/>
      <c r="UQ120" s="253"/>
      <c r="UR120" s="253"/>
      <c r="US120" s="253"/>
      <c r="UT120" s="253"/>
      <c r="UU120" s="253"/>
      <c r="UV120" s="253"/>
      <c r="UW120" s="253"/>
      <c r="UX120" s="253"/>
      <c r="UY120" s="253"/>
      <c r="UZ120" s="253"/>
      <c r="VA120" s="253"/>
      <c r="VB120" s="253"/>
      <c r="VC120" s="253"/>
      <c r="VD120" s="253"/>
      <c r="VE120" s="253"/>
      <c r="VF120" s="253"/>
      <c r="VG120" s="253"/>
      <c r="VH120" s="253"/>
      <c r="VI120" s="253"/>
      <c r="VJ120" s="253"/>
      <c r="VK120" s="253"/>
      <c r="VL120" s="253"/>
      <c r="VM120" s="253"/>
      <c r="VN120" s="253"/>
      <c r="VO120" s="253"/>
      <c r="VP120" s="253"/>
      <c r="VQ120" s="253"/>
      <c r="VR120" s="253"/>
      <c r="VS120" s="253"/>
      <c r="VT120" s="253"/>
      <c r="VU120" s="253"/>
      <c r="VV120" s="253"/>
      <c r="VW120" s="253"/>
      <c r="VX120" s="253"/>
      <c r="VY120" s="253"/>
      <c r="VZ120" s="253"/>
      <c r="WA120" s="253"/>
      <c r="WB120" s="253"/>
      <c r="WC120" s="253"/>
      <c r="WD120" s="253"/>
      <c r="WE120" s="253"/>
      <c r="WF120" s="253"/>
      <c r="WG120" s="253"/>
      <c r="WH120" s="253"/>
      <c r="WI120" s="253"/>
      <c r="WJ120" s="253"/>
      <c r="WK120" s="253"/>
      <c r="WL120" s="253"/>
      <c r="WM120" s="253"/>
      <c r="WN120" s="253"/>
      <c r="WO120" s="253"/>
      <c r="WP120" s="253"/>
      <c r="WQ120" s="253"/>
      <c r="WR120" s="253"/>
      <c r="WS120" s="253"/>
      <c r="WT120" s="253"/>
      <c r="WU120" s="253"/>
      <c r="WV120" s="253"/>
      <c r="WW120" s="253"/>
      <c r="WX120" s="253"/>
      <c r="WY120" s="253"/>
      <c r="WZ120" s="253"/>
      <c r="XA120" s="253"/>
      <c r="XB120" s="253"/>
      <c r="XC120" s="253"/>
      <c r="XD120" s="253"/>
      <c r="XE120" s="253"/>
      <c r="XF120" s="253"/>
      <c r="XG120" s="253"/>
      <c r="XH120" s="253"/>
      <c r="XI120" s="253"/>
      <c r="XJ120" s="253"/>
      <c r="XK120" s="253"/>
      <c r="XL120" s="253"/>
      <c r="XM120" s="253"/>
      <c r="XN120" s="253"/>
      <c r="XO120" s="253"/>
      <c r="XP120" s="253"/>
      <c r="XQ120" s="253"/>
      <c r="XR120" s="253"/>
      <c r="XS120" s="253"/>
      <c r="XT120" s="253"/>
      <c r="XU120" s="253"/>
      <c r="XV120" s="253"/>
      <c r="XW120" s="253"/>
      <c r="XX120" s="253"/>
      <c r="XY120" s="253"/>
      <c r="XZ120" s="253"/>
      <c r="YA120" s="253"/>
      <c r="YB120" s="253"/>
      <c r="YC120" s="253"/>
      <c r="YD120" s="253"/>
      <c r="YE120" s="253"/>
      <c r="YF120" s="253"/>
      <c r="YG120" s="253"/>
      <c r="YH120" s="253"/>
      <c r="YI120" s="253"/>
      <c r="YJ120" s="253"/>
      <c r="YK120" s="253"/>
      <c r="YL120" s="253"/>
      <c r="YM120" s="253"/>
      <c r="YN120" s="253"/>
      <c r="YO120" s="253"/>
      <c r="YP120" s="253"/>
      <c r="YQ120" s="253"/>
      <c r="YR120" s="253"/>
      <c r="YS120" s="253"/>
      <c r="YT120" s="253"/>
      <c r="YU120" s="253"/>
      <c r="YV120" s="253"/>
      <c r="YW120" s="253"/>
      <c r="YX120" s="253"/>
      <c r="YY120" s="253"/>
      <c r="YZ120" s="253"/>
      <c r="ZA120" s="253"/>
      <c r="ZB120" s="253"/>
      <c r="ZC120" s="253"/>
      <c r="ZD120" s="253"/>
      <c r="ZE120" s="253"/>
      <c r="ZF120" s="253"/>
      <c r="ZG120" s="253"/>
      <c r="ZH120" s="253"/>
      <c r="ZI120" s="253"/>
      <c r="ZJ120" s="253"/>
      <c r="ZK120" s="253"/>
      <c r="ZL120" s="253"/>
      <c r="ZM120" s="253"/>
      <c r="ZN120" s="253"/>
      <c r="ZO120" s="253"/>
      <c r="ZP120" s="253"/>
      <c r="ZQ120" s="253"/>
      <c r="ZR120" s="253"/>
      <c r="ZS120" s="253"/>
      <c r="ZT120" s="253"/>
      <c r="ZU120" s="253"/>
      <c r="ZV120" s="253"/>
      <c r="ZW120" s="253"/>
      <c r="ZX120" s="253"/>
      <c r="ZY120" s="253"/>
      <c r="ZZ120" s="253"/>
      <c r="AAA120" s="253"/>
      <c r="AAB120" s="253"/>
      <c r="AAC120" s="253"/>
      <c r="AAD120" s="253"/>
      <c r="AAE120" s="253"/>
      <c r="AAF120" s="253"/>
      <c r="AAG120" s="253"/>
      <c r="AAH120" s="253"/>
      <c r="AAI120" s="253"/>
      <c r="AAJ120" s="253"/>
      <c r="AAK120" s="253"/>
      <c r="AAL120" s="253"/>
      <c r="AAM120" s="253"/>
      <c r="AAN120" s="253"/>
      <c r="AAO120" s="253"/>
      <c r="AAP120" s="253"/>
      <c r="AAQ120" s="253"/>
      <c r="AAR120" s="253"/>
      <c r="AAS120" s="253"/>
      <c r="AAT120" s="253"/>
      <c r="AAU120" s="253"/>
      <c r="AAV120" s="253"/>
      <c r="AAW120" s="253"/>
      <c r="AAX120" s="253"/>
      <c r="AAY120" s="253"/>
      <c r="AAZ120" s="253"/>
      <c r="ABA120" s="253"/>
      <c r="ABB120" s="253"/>
      <c r="ABC120" s="253"/>
      <c r="ABD120" s="253"/>
      <c r="ABE120" s="253"/>
      <c r="ABF120" s="253"/>
      <c r="ABG120" s="253"/>
      <c r="ABH120" s="253"/>
      <c r="ABI120" s="253"/>
      <c r="ABJ120" s="253"/>
      <c r="ABK120" s="253"/>
      <c r="ABL120" s="253"/>
      <c r="ABM120" s="253"/>
      <c r="ABN120" s="253"/>
      <c r="ABO120" s="253"/>
      <c r="ABP120" s="253"/>
      <c r="ABQ120" s="253"/>
      <c r="ABR120" s="253"/>
      <c r="ABS120" s="253"/>
      <c r="ABT120" s="253"/>
      <c r="ABU120" s="253"/>
      <c r="ABV120" s="253"/>
      <c r="ABW120" s="253"/>
      <c r="ABX120" s="253"/>
      <c r="ABY120" s="253"/>
      <c r="ABZ120" s="253"/>
      <c r="ACA120" s="253"/>
      <c r="ACB120" s="253"/>
      <c r="ACC120" s="253"/>
      <c r="ACD120" s="253"/>
      <c r="ACE120" s="253"/>
      <c r="ACF120" s="253"/>
      <c r="ACG120" s="253"/>
      <c r="ACH120" s="253"/>
      <c r="ACI120" s="253"/>
      <c r="ACJ120" s="253"/>
      <c r="ACK120" s="253"/>
      <c r="ACL120" s="253"/>
      <c r="ACM120" s="253"/>
      <c r="ACN120" s="253"/>
      <c r="ACO120" s="253"/>
      <c r="ACP120" s="253"/>
      <c r="ACQ120" s="253"/>
      <c r="ACR120" s="253"/>
      <c r="ACS120" s="253"/>
      <c r="ACT120" s="253"/>
      <c r="ACU120" s="253"/>
      <c r="ACV120" s="253"/>
      <c r="ACW120" s="253"/>
      <c r="ACX120" s="253"/>
      <c r="ACY120" s="253"/>
      <c r="ACZ120" s="253"/>
      <c r="ADA120" s="253"/>
      <c r="ADB120" s="253"/>
      <c r="ADC120" s="253"/>
      <c r="ADD120" s="253"/>
      <c r="ADE120" s="253"/>
      <c r="ADF120" s="253"/>
      <c r="ADG120" s="253"/>
      <c r="ADH120" s="253"/>
      <c r="ADI120" s="253"/>
      <c r="ADJ120" s="253"/>
      <c r="ADK120" s="253"/>
      <c r="ADL120" s="253"/>
      <c r="ADM120" s="253"/>
      <c r="ADN120" s="253"/>
      <c r="ADO120" s="253"/>
      <c r="ADP120" s="253"/>
      <c r="ADQ120" s="253"/>
      <c r="ADR120" s="253"/>
      <c r="ADS120" s="253"/>
      <c r="ADT120" s="253"/>
      <c r="ADU120" s="253"/>
      <c r="ADV120" s="253"/>
      <c r="ADW120" s="253"/>
      <c r="ADX120" s="253"/>
      <c r="ADY120" s="253"/>
      <c r="ADZ120" s="253"/>
      <c r="AEA120" s="253"/>
      <c r="AEB120" s="253"/>
      <c r="AEC120" s="253"/>
      <c r="AED120" s="253"/>
      <c r="AEE120" s="253"/>
      <c r="AEF120" s="253"/>
      <c r="AEG120" s="253"/>
      <c r="AEH120" s="253"/>
      <c r="AEI120" s="253"/>
      <c r="AEJ120" s="253"/>
      <c r="AEK120" s="253"/>
      <c r="AEL120" s="253"/>
      <c r="AEM120" s="253"/>
      <c r="AEN120" s="253"/>
      <c r="AEO120" s="253"/>
      <c r="AEP120" s="253"/>
      <c r="AEQ120" s="253"/>
      <c r="AER120" s="253"/>
      <c r="AES120" s="253"/>
      <c r="AET120" s="253"/>
      <c r="AEU120" s="253"/>
      <c r="AEV120" s="253"/>
      <c r="AEW120" s="253"/>
      <c r="AEX120" s="253"/>
      <c r="AEY120" s="253"/>
      <c r="AEZ120" s="253"/>
      <c r="AFA120" s="253"/>
      <c r="AFB120" s="253"/>
      <c r="AFC120" s="253"/>
      <c r="AFD120" s="253"/>
      <c r="AFE120" s="253"/>
      <c r="AFF120" s="253"/>
      <c r="AFG120" s="253"/>
      <c r="AFH120" s="253"/>
      <c r="AFI120" s="253"/>
      <c r="AFJ120" s="253"/>
      <c r="AFK120" s="253"/>
      <c r="AFL120" s="253"/>
      <c r="AFM120" s="253"/>
      <c r="AFN120" s="253"/>
      <c r="AFO120" s="253"/>
      <c r="AFP120" s="253"/>
      <c r="AFQ120" s="253"/>
      <c r="AFR120" s="253"/>
      <c r="AFS120" s="253"/>
      <c r="AFT120" s="253"/>
      <c r="AFU120" s="253"/>
      <c r="AFV120" s="253"/>
      <c r="AFW120" s="253"/>
      <c r="AFX120" s="253"/>
      <c r="AFY120" s="253"/>
      <c r="AFZ120" s="253"/>
      <c r="AGA120" s="253"/>
      <c r="AGB120" s="253"/>
      <c r="AGC120" s="253"/>
      <c r="AGD120" s="253"/>
      <c r="AGE120" s="253"/>
      <c r="AGF120" s="253"/>
      <c r="AGG120" s="253"/>
      <c r="AGH120" s="253"/>
      <c r="AGI120" s="253"/>
      <c r="AGJ120" s="253"/>
      <c r="AGK120" s="253"/>
      <c r="AGL120" s="253"/>
      <c r="AGM120" s="253"/>
      <c r="AGN120" s="253"/>
      <c r="AGO120" s="253"/>
      <c r="AGP120" s="253"/>
      <c r="AGQ120" s="253"/>
      <c r="AGR120" s="253"/>
      <c r="AGS120" s="253"/>
      <c r="AGT120" s="253"/>
      <c r="AGU120" s="253"/>
      <c r="AGV120" s="253"/>
      <c r="AGW120" s="253"/>
      <c r="AGX120" s="253"/>
      <c r="AGY120" s="253"/>
      <c r="AGZ120" s="253"/>
      <c r="AHA120" s="253"/>
      <c r="AHB120" s="253"/>
      <c r="AHC120" s="253"/>
      <c r="AHD120" s="253"/>
      <c r="AHE120" s="253"/>
      <c r="AHF120" s="253"/>
      <c r="AHG120" s="253"/>
      <c r="AHH120" s="253"/>
      <c r="AHI120" s="253"/>
      <c r="AHJ120" s="253"/>
      <c r="AHK120" s="253"/>
      <c r="AHL120" s="253"/>
      <c r="AHM120" s="253"/>
      <c r="AHN120" s="253"/>
      <c r="AHO120" s="253"/>
      <c r="AHP120" s="253"/>
      <c r="AHQ120" s="253"/>
      <c r="AHR120" s="253"/>
      <c r="AHS120" s="253"/>
      <c r="AHT120" s="253"/>
      <c r="AHU120" s="253"/>
      <c r="AHV120" s="253"/>
      <c r="AHW120" s="253"/>
      <c r="AHX120" s="253"/>
      <c r="AHY120" s="253"/>
      <c r="AHZ120" s="253"/>
      <c r="AIA120" s="253"/>
      <c r="AIB120" s="253"/>
      <c r="AIC120" s="253"/>
      <c r="AID120" s="253"/>
      <c r="AIE120" s="253"/>
      <c r="AIF120" s="253"/>
      <c r="AIG120" s="253"/>
      <c r="AIH120" s="253"/>
      <c r="AII120" s="253"/>
      <c r="AIJ120" s="253"/>
      <c r="AIK120" s="253"/>
      <c r="AIL120" s="253"/>
      <c r="AIM120" s="253"/>
      <c r="AIN120" s="253"/>
      <c r="AIO120" s="253"/>
      <c r="AIP120" s="253"/>
      <c r="AIQ120" s="253"/>
      <c r="AIR120" s="253"/>
      <c r="AIS120" s="253"/>
      <c r="AIT120" s="253"/>
      <c r="AIU120" s="253"/>
      <c r="AIV120" s="253"/>
      <c r="AIW120" s="253"/>
      <c r="AIX120" s="253"/>
      <c r="AIY120" s="253"/>
      <c r="AIZ120" s="253"/>
      <c r="AJA120" s="253"/>
      <c r="AJB120" s="253"/>
      <c r="AJC120" s="253"/>
      <c r="AJD120" s="253"/>
      <c r="AJE120" s="253"/>
      <c r="AJF120" s="253"/>
      <c r="AJG120" s="253"/>
      <c r="AJH120" s="253"/>
      <c r="AJI120" s="253"/>
      <c r="AJJ120" s="253"/>
      <c r="AJK120" s="253"/>
      <c r="AJL120" s="253"/>
      <c r="AJM120" s="253"/>
      <c r="AJN120" s="253"/>
      <c r="AJO120" s="253"/>
      <c r="AJP120" s="253"/>
      <c r="AJQ120" s="253"/>
      <c r="AJR120" s="253"/>
      <c r="AJS120" s="253"/>
      <c r="AJT120" s="253"/>
      <c r="AJU120" s="253"/>
      <c r="AJV120" s="253"/>
      <c r="AJW120" s="253"/>
      <c r="AJX120" s="253"/>
      <c r="AJY120" s="253"/>
      <c r="AJZ120" s="253"/>
      <c r="AKA120" s="253"/>
      <c r="AKB120" s="253"/>
      <c r="AKC120" s="253"/>
      <c r="AKD120" s="253"/>
      <c r="AKE120" s="253"/>
      <c r="AKF120" s="253"/>
      <c r="AKG120" s="253"/>
      <c r="AKH120" s="253"/>
      <c r="AKI120" s="253"/>
      <c r="AKJ120" s="253"/>
      <c r="AKK120" s="253"/>
      <c r="AKL120" s="253"/>
      <c r="AKM120" s="253"/>
      <c r="AKN120" s="253"/>
      <c r="AKO120" s="253"/>
      <c r="AKP120" s="253"/>
      <c r="AKQ120" s="253"/>
      <c r="AKR120" s="253"/>
      <c r="AKS120" s="253"/>
      <c r="AKT120" s="253"/>
      <c r="AKU120" s="253"/>
      <c r="AKV120" s="253"/>
      <c r="AKW120" s="253"/>
      <c r="AKX120" s="253"/>
      <c r="AKY120" s="253"/>
      <c r="AKZ120" s="253"/>
      <c r="ALA120" s="253"/>
      <c r="ALB120" s="253"/>
      <c r="ALC120" s="253"/>
      <c r="ALD120" s="253"/>
      <c r="ALE120" s="253"/>
      <c r="ALF120" s="253"/>
      <c r="ALG120" s="253"/>
      <c r="ALH120" s="253"/>
      <c r="ALI120" s="253"/>
      <c r="ALJ120" s="253"/>
      <c r="ALK120" s="253"/>
      <c r="ALL120" s="253"/>
      <c r="ALM120" s="253"/>
      <c r="ALN120" s="253"/>
      <c r="ALO120" s="253"/>
      <c r="ALP120" s="253"/>
      <c r="ALQ120" s="253"/>
      <c r="ALR120" s="253"/>
      <c r="ALS120" s="253"/>
      <c r="ALT120" s="253"/>
      <c r="ALU120" s="253"/>
      <c r="ALV120" s="253"/>
      <c r="ALW120" s="253"/>
      <c r="ALX120" s="253"/>
      <c r="ALY120" s="253"/>
      <c r="ALZ120" s="253"/>
      <c r="AMA120" s="253"/>
      <c r="AMB120" s="253"/>
      <c r="AMC120" s="253"/>
      <c r="AMD120" s="253"/>
      <c r="AME120" s="253"/>
      <c r="AMF120" s="253"/>
      <c r="AMG120" s="253"/>
      <c r="AMH120" s="253"/>
      <c r="AMI120" s="253"/>
      <c r="AMJ120" s="253"/>
    </row>
    <row r="121" spans="1:1024" s="252" customFormat="1" ht="11.25">
      <c r="A121" s="269" t="s">
        <v>225</v>
      </c>
      <c r="B121" s="299"/>
      <c r="C121" s="299">
        <f>C34</f>
        <v>0</v>
      </c>
      <c r="D121" s="299">
        <f>D34</f>
        <v>0</v>
      </c>
      <c r="F121" s="253"/>
      <c r="G121" s="253"/>
      <c r="H121" s="253"/>
      <c r="I121" s="253"/>
      <c r="J121" s="253"/>
      <c r="K121" s="253"/>
      <c r="L121" s="253"/>
      <c r="M121" s="253"/>
      <c r="N121" s="253"/>
      <c r="O121" s="253"/>
      <c r="P121" s="253"/>
      <c r="Q121" s="253"/>
      <c r="R121" s="253"/>
      <c r="S121" s="253"/>
      <c r="T121" s="253"/>
      <c r="U121" s="253"/>
      <c r="V121" s="253"/>
      <c r="W121" s="253"/>
      <c r="X121" s="253"/>
      <c r="Y121" s="253"/>
      <c r="Z121" s="253"/>
      <c r="AA121" s="253"/>
      <c r="AB121" s="253"/>
      <c r="AC121" s="253"/>
      <c r="AD121" s="253"/>
      <c r="AE121" s="253"/>
      <c r="AF121" s="253"/>
      <c r="AG121" s="253"/>
      <c r="AH121" s="253"/>
      <c r="AI121" s="253"/>
      <c r="AJ121" s="253"/>
      <c r="AK121" s="253"/>
      <c r="AL121" s="253"/>
      <c r="AM121" s="253"/>
      <c r="AN121" s="253"/>
      <c r="AO121" s="253"/>
      <c r="AP121" s="253"/>
      <c r="AQ121" s="253"/>
      <c r="AR121" s="253"/>
      <c r="AS121" s="253"/>
      <c r="AT121" s="253"/>
      <c r="AU121" s="253"/>
      <c r="AV121" s="253"/>
      <c r="AW121" s="253"/>
      <c r="AX121" s="253"/>
      <c r="AY121" s="253"/>
      <c r="AZ121" s="253"/>
      <c r="BA121" s="253"/>
      <c r="BB121" s="253"/>
      <c r="BC121" s="253"/>
      <c r="BD121" s="253"/>
      <c r="BE121" s="253"/>
      <c r="BF121" s="253"/>
      <c r="BG121" s="253"/>
      <c r="BH121" s="253"/>
      <c r="BI121" s="253"/>
      <c r="BJ121" s="253"/>
      <c r="BK121" s="253"/>
      <c r="BL121" s="253"/>
      <c r="BM121" s="253"/>
      <c r="BN121" s="253"/>
      <c r="BO121" s="253"/>
      <c r="BP121" s="253"/>
      <c r="BQ121" s="253"/>
      <c r="BR121" s="253"/>
      <c r="BS121" s="253"/>
      <c r="BT121" s="253"/>
      <c r="BU121" s="253"/>
      <c r="BV121" s="253"/>
      <c r="BW121" s="253"/>
      <c r="BX121" s="253"/>
      <c r="BY121" s="253"/>
      <c r="BZ121" s="253"/>
      <c r="CA121" s="253"/>
      <c r="CB121" s="253"/>
      <c r="CC121" s="253"/>
      <c r="CD121" s="253"/>
      <c r="CE121" s="253"/>
      <c r="CF121" s="253"/>
      <c r="CG121" s="253"/>
      <c r="CH121" s="253"/>
      <c r="CI121" s="253"/>
      <c r="CJ121" s="253"/>
      <c r="CK121" s="253"/>
      <c r="CL121" s="253"/>
      <c r="CM121" s="253"/>
      <c r="CN121" s="253"/>
      <c r="CO121" s="253"/>
      <c r="CP121" s="253"/>
      <c r="CQ121" s="253"/>
      <c r="CR121" s="253"/>
      <c r="CS121" s="253"/>
      <c r="CT121" s="253"/>
      <c r="CU121" s="253"/>
      <c r="CV121" s="253"/>
      <c r="CW121" s="253"/>
      <c r="CX121" s="253"/>
      <c r="CY121" s="253"/>
      <c r="CZ121" s="253"/>
      <c r="DA121" s="253"/>
      <c r="DB121" s="253"/>
      <c r="DC121" s="253"/>
      <c r="DD121" s="253"/>
      <c r="DE121" s="253"/>
      <c r="DF121" s="253"/>
      <c r="DG121" s="253"/>
      <c r="DH121" s="253"/>
      <c r="DI121" s="253"/>
      <c r="DJ121" s="253"/>
      <c r="DK121" s="253"/>
      <c r="DL121" s="253"/>
      <c r="DM121" s="253"/>
      <c r="DN121" s="253"/>
      <c r="DO121" s="253"/>
      <c r="DP121" s="253"/>
      <c r="DQ121" s="253"/>
      <c r="DR121" s="253"/>
      <c r="DS121" s="253"/>
      <c r="DT121" s="253"/>
      <c r="DU121" s="253"/>
      <c r="DV121" s="253"/>
      <c r="DW121" s="253"/>
      <c r="DX121" s="253"/>
      <c r="DY121" s="253"/>
      <c r="DZ121" s="253"/>
      <c r="EA121" s="253"/>
      <c r="EB121" s="253"/>
      <c r="EC121" s="253"/>
      <c r="ED121" s="253"/>
      <c r="EE121" s="253"/>
      <c r="EF121" s="253"/>
      <c r="EG121" s="253"/>
      <c r="EH121" s="253"/>
      <c r="EI121" s="253"/>
      <c r="EJ121" s="253"/>
      <c r="EK121" s="253"/>
      <c r="EL121" s="253"/>
      <c r="EM121" s="253"/>
      <c r="EN121" s="253"/>
      <c r="EO121" s="253"/>
      <c r="EP121" s="253"/>
      <c r="EQ121" s="253"/>
      <c r="ER121" s="253"/>
      <c r="ES121" s="253"/>
      <c r="ET121" s="253"/>
      <c r="EU121" s="253"/>
      <c r="EV121" s="253"/>
      <c r="EW121" s="253"/>
      <c r="EX121" s="253"/>
      <c r="EY121" s="253"/>
      <c r="EZ121" s="253"/>
      <c r="FA121" s="253"/>
      <c r="FB121" s="253"/>
      <c r="FC121" s="253"/>
      <c r="FD121" s="253"/>
      <c r="FE121" s="253"/>
      <c r="FF121" s="253"/>
      <c r="FG121" s="253"/>
      <c r="FH121" s="253"/>
      <c r="FI121" s="253"/>
      <c r="FJ121" s="253"/>
      <c r="FK121" s="253"/>
      <c r="FL121" s="253"/>
      <c r="FM121" s="253"/>
      <c r="FN121" s="253"/>
      <c r="FO121" s="253"/>
      <c r="FP121" s="253"/>
      <c r="FQ121" s="253"/>
      <c r="FR121" s="253"/>
      <c r="FS121" s="253"/>
      <c r="FT121" s="253"/>
      <c r="FU121" s="253"/>
      <c r="FV121" s="253"/>
      <c r="FW121" s="253"/>
      <c r="FX121" s="253"/>
      <c r="FY121" s="253"/>
      <c r="FZ121" s="253"/>
      <c r="GA121" s="253"/>
      <c r="GB121" s="253"/>
      <c r="GC121" s="253"/>
      <c r="GD121" s="253"/>
      <c r="GE121" s="253"/>
      <c r="GF121" s="253"/>
      <c r="GG121" s="253"/>
      <c r="GH121" s="253"/>
      <c r="GI121" s="253"/>
      <c r="GJ121" s="253"/>
      <c r="GK121" s="253"/>
      <c r="GL121" s="253"/>
      <c r="GM121" s="253"/>
      <c r="GN121" s="253"/>
      <c r="GO121" s="253"/>
      <c r="GP121" s="253"/>
      <c r="GQ121" s="253"/>
      <c r="GR121" s="253"/>
      <c r="GS121" s="253"/>
      <c r="GT121" s="253"/>
      <c r="GU121" s="253"/>
      <c r="GV121" s="253"/>
      <c r="GW121" s="253"/>
      <c r="GX121" s="253"/>
      <c r="GY121" s="253"/>
      <c r="GZ121" s="253"/>
      <c r="HA121" s="253"/>
      <c r="HB121" s="253"/>
      <c r="HC121" s="253"/>
      <c r="HD121" s="253"/>
      <c r="HE121" s="253"/>
      <c r="HF121" s="253"/>
      <c r="HG121" s="253"/>
      <c r="HH121" s="253"/>
      <c r="HI121" s="253"/>
      <c r="HJ121" s="253"/>
      <c r="HK121" s="253"/>
      <c r="HL121" s="253"/>
      <c r="HM121" s="253"/>
      <c r="HN121" s="253"/>
      <c r="HO121" s="253"/>
      <c r="HP121" s="253"/>
      <c r="HQ121" s="253"/>
      <c r="HR121" s="253"/>
      <c r="HS121" s="253"/>
      <c r="HT121" s="253"/>
      <c r="HU121" s="253"/>
      <c r="HV121" s="253"/>
      <c r="HW121" s="253"/>
      <c r="HX121" s="253"/>
      <c r="HY121" s="253"/>
      <c r="HZ121" s="253"/>
      <c r="IA121" s="253"/>
      <c r="IB121" s="253"/>
      <c r="IC121" s="253"/>
      <c r="ID121" s="253"/>
      <c r="IE121" s="253"/>
      <c r="IF121" s="253"/>
      <c r="IG121" s="253"/>
      <c r="IH121" s="253"/>
      <c r="II121" s="253"/>
      <c r="IJ121" s="253"/>
      <c r="IK121" s="253"/>
      <c r="IL121" s="253"/>
      <c r="IM121" s="253"/>
      <c r="IN121" s="253"/>
      <c r="IO121" s="253"/>
      <c r="IP121" s="253"/>
      <c r="IQ121" s="253"/>
      <c r="IR121" s="253"/>
      <c r="IS121" s="253"/>
      <c r="IT121" s="253"/>
      <c r="IU121" s="253"/>
      <c r="IV121" s="253"/>
      <c r="IW121" s="253"/>
      <c r="IX121" s="253"/>
      <c r="IY121" s="253"/>
      <c r="IZ121" s="253"/>
      <c r="JA121" s="253"/>
      <c r="JB121" s="253"/>
      <c r="JC121" s="253"/>
      <c r="JD121" s="253"/>
      <c r="JE121" s="253"/>
      <c r="JF121" s="253"/>
      <c r="JG121" s="253"/>
      <c r="JH121" s="253"/>
      <c r="JI121" s="253"/>
      <c r="JJ121" s="253"/>
      <c r="JK121" s="253"/>
      <c r="JL121" s="253"/>
      <c r="JM121" s="253"/>
      <c r="JN121" s="253"/>
      <c r="JO121" s="253"/>
      <c r="JP121" s="253"/>
      <c r="JQ121" s="253"/>
      <c r="JR121" s="253"/>
      <c r="JS121" s="253"/>
      <c r="JT121" s="253"/>
      <c r="JU121" s="253"/>
      <c r="JV121" s="253"/>
      <c r="JW121" s="253"/>
      <c r="JX121" s="253"/>
      <c r="JY121" s="253"/>
      <c r="JZ121" s="253"/>
      <c r="KA121" s="253"/>
      <c r="KB121" s="253"/>
      <c r="KC121" s="253"/>
      <c r="KD121" s="253"/>
      <c r="KE121" s="253"/>
      <c r="KF121" s="253"/>
      <c r="KG121" s="253"/>
      <c r="KH121" s="253"/>
      <c r="KI121" s="253"/>
      <c r="KJ121" s="253"/>
      <c r="KK121" s="253"/>
      <c r="KL121" s="253"/>
      <c r="KM121" s="253"/>
      <c r="KN121" s="253"/>
      <c r="KO121" s="253"/>
      <c r="KP121" s="253"/>
      <c r="KQ121" s="253"/>
      <c r="KR121" s="253"/>
      <c r="KS121" s="253"/>
      <c r="KT121" s="253"/>
      <c r="KU121" s="253"/>
      <c r="KV121" s="253"/>
      <c r="KW121" s="253"/>
      <c r="KX121" s="253"/>
      <c r="KY121" s="253"/>
      <c r="KZ121" s="253"/>
      <c r="LA121" s="253"/>
      <c r="LB121" s="253"/>
      <c r="LC121" s="253"/>
      <c r="LD121" s="253"/>
      <c r="LE121" s="253"/>
      <c r="LF121" s="253"/>
      <c r="LG121" s="253"/>
      <c r="LH121" s="253"/>
      <c r="LI121" s="253"/>
      <c r="LJ121" s="253"/>
      <c r="LK121" s="253"/>
      <c r="LL121" s="253"/>
      <c r="LM121" s="253"/>
      <c r="LN121" s="253"/>
      <c r="LO121" s="253"/>
      <c r="LP121" s="253"/>
      <c r="LQ121" s="253"/>
      <c r="LR121" s="253"/>
      <c r="LS121" s="253"/>
      <c r="LT121" s="253"/>
      <c r="LU121" s="253"/>
      <c r="LV121" s="253"/>
      <c r="LW121" s="253"/>
      <c r="LX121" s="253"/>
      <c r="LY121" s="253"/>
      <c r="LZ121" s="253"/>
      <c r="MA121" s="253"/>
      <c r="MB121" s="253"/>
      <c r="MC121" s="253"/>
      <c r="MD121" s="253"/>
      <c r="ME121" s="253"/>
      <c r="MF121" s="253"/>
      <c r="MG121" s="253"/>
      <c r="MH121" s="253"/>
      <c r="MI121" s="253"/>
      <c r="MJ121" s="253"/>
      <c r="MK121" s="253"/>
      <c r="ML121" s="253"/>
      <c r="MM121" s="253"/>
      <c r="MN121" s="253"/>
      <c r="MO121" s="253"/>
      <c r="MP121" s="253"/>
      <c r="MQ121" s="253"/>
      <c r="MR121" s="253"/>
      <c r="MS121" s="253"/>
      <c r="MT121" s="253"/>
      <c r="MU121" s="253"/>
      <c r="MV121" s="253"/>
      <c r="MW121" s="253"/>
      <c r="MX121" s="253"/>
      <c r="MY121" s="253"/>
      <c r="MZ121" s="253"/>
      <c r="NA121" s="253"/>
      <c r="NB121" s="253"/>
      <c r="NC121" s="253"/>
      <c r="ND121" s="253"/>
      <c r="NE121" s="253"/>
      <c r="NF121" s="253"/>
      <c r="NG121" s="253"/>
      <c r="NH121" s="253"/>
      <c r="NI121" s="253"/>
      <c r="NJ121" s="253"/>
      <c r="NK121" s="253"/>
      <c r="NL121" s="253"/>
      <c r="NM121" s="253"/>
      <c r="NN121" s="253"/>
      <c r="NO121" s="253"/>
      <c r="NP121" s="253"/>
      <c r="NQ121" s="253"/>
      <c r="NR121" s="253"/>
      <c r="NS121" s="253"/>
      <c r="NT121" s="253"/>
      <c r="NU121" s="253"/>
      <c r="NV121" s="253"/>
      <c r="NW121" s="253"/>
      <c r="NX121" s="253"/>
      <c r="NY121" s="253"/>
      <c r="NZ121" s="253"/>
      <c r="OA121" s="253"/>
      <c r="OB121" s="253"/>
      <c r="OC121" s="253"/>
      <c r="OD121" s="253"/>
      <c r="OE121" s="253"/>
      <c r="OF121" s="253"/>
      <c r="OG121" s="253"/>
      <c r="OH121" s="253"/>
      <c r="OI121" s="253"/>
      <c r="OJ121" s="253"/>
      <c r="OK121" s="253"/>
      <c r="OL121" s="253"/>
      <c r="OM121" s="253"/>
      <c r="ON121" s="253"/>
      <c r="OO121" s="253"/>
      <c r="OP121" s="253"/>
      <c r="OQ121" s="253"/>
      <c r="OR121" s="253"/>
      <c r="OS121" s="253"/>
      <c r="OT121" s="253"/>
      <c r="OU121" s="253"/>
      <c r="OV121" s="253"/>
      <c r="OW121" s="253"/>
      <c r="OX121" s="253"/>
      <c r="OY121" s="253"/>
      <c r="OZ121" s="253"/>
      <c r="PA121" s="253"/>
      <c r="PB121" s="253"/>
      <c r="PC121" s="253"/>
      <c r="PD121" s="253"/>
      <c r="PE121" s="253"/>
      <c r="PF121" s="253"/>
      <c r="PG121" s="253"/>
      <c r="PH121" s="253"/>
      <c r="PI121" s="253"/>
      <c r="PJ121" s="253"/>
      <c r="PK121" s="253"/>
      <c r="PL121" s="253"/>
      <c r="PM121" s="253"/>
      <c r="PN121" s="253"/>
      <c r="PO121" s="253"/>
      <c r="PP121" s="253"/>
      <c r="PQ121" s="253"/>
      <c r="PR121" s="253"/>
      <c r="PS121" s="253"/>
      <c r="PT121" s="253"/>
      <c r="PU121" s="253"/>
      <c r="PV121" s="253"/>
      <c r="PW121" s="253"/>
      <c r="PX121" s="253"/>
      <c r="PY121" s="253"/>
      <c r="PZ121" s="253"/>
      <c r="QA121" s="253"/>
      <c r="QB121" s="253"/>
      <c r="QC121" s="253"/>
      <c r="QD121" s="253"/>
      <c r="QE121" s="253"/>
      <c r="QF121" s="253"/>
      <c r="QG121" s="253"/>
      <c r="QH121" s="253"/>
      <c r="QI121" s="253"/>
      <c r="QJ121" s="253"/>
      <c r="QK121" s="253"/>
      <c r="QL121" s="253"/>
      <c r="QM121" s="253"/>
      <c r="QN121" s="253"/>
      <c r="QO121" s="253"/>
      <c r="QP121" s="253"/>
      <c r="QQ121" s="253"/>
      <c r="QR121" s="253"/>
      <c r="QS121" s="253"/>
      <c r="QT121" s="253"/>
      <c r="QU121" s="253"/>
      <c r="QV121" s="253"/>
      <c r="QW121" s="253"/>
      <c r="QX121" s="253"/>
      <c r="QY121" s="253"/>
      <c r="QZ121" s="253"/>
      <c r="RA121" s="253"/>
      <c r="RB121" s="253"/>
      <c r="RC121" s="253"/>
      <c r="RD121" s="253"/>
      <c r="RE121" s="253"/>
      <c r="RF121" s="253"/>
      <c r="RG121" s="253"/>
      <c r="RH121" s="253"/>
      <c r="RI121" s="253"/>
      <c r="RJ121" s="253"/>
      <c r="RK121" s="253"/>
      <c r="RL121" s="253"/>
      <c r="RM121" s="253"/>
      <c r="RN121" s="253"/>
      <c r="RO121" s="253"/>
      <c r="RP121" s="253"/>
      <c r="RQ121" s="253"/>
      <c r="RR121" s="253"/>
      <c r="RS121" s="253"/>
      <c r="RT121" s="253"/>
      <c r="RU121" s="253"/>
      <c r="RV121" s="253"/>
      <c r="RW121" s="253"/>
      <c r="RX121" s="253"/>
      <c r="RY121" s="253"/>
      <c r="RZ121" s="253"/>
      <c r="SA121" s="253"/>
      <c r="SB121" s="253"/>
      <c r="SC121" s="253"/>
      <c r="SD121" s="253"/>
      <c r="SE121" s="253"/>
      <c r="SF121" s="253"/>
      <c r="SG121" s="253"/>
      <c r="SH121" s="253"/>
      <c r="SI121" s="253"/>
      <c r="SJ121" s="253"/>
      <c r="SK121" s="253"/>
      <c r="SL121" s="253"/>
      <c r="SM121" s="253"/>
      <c r="SN121" s="253"/>
      <c r="SO121" s="253"/>
      <c r="SP121" s="253"/>
      <c r="SQ121" s="253"/>
      <c r="SR121" s="253"/>
      <c r="SS121" s="253"/>
      <c r="ST121" s="253"/>
      <c r="SU121" s="253"/>
      <c r="SV121" s="253"/>
      <c r="SW121" s="253"/>
      <c r="SX121" s="253"/>
      <c r="SY121" s="253"/>
      <c r="SZ121" s="253"/>
      <c r="TA121" s="253"/>
      <c r="TB121" s="253"/>
      <c r="TC121" s="253"/>
      <c r="TD121" s="253"/>
      <c r="TE121" s="253"/>
      <c r="TF121" s="253"/>
      <c r="TG121" s="253"/>
      <c r="TH121" s="253"/>
      <c r="TI121" s="253"/>
      <c r="TJ121" s="253"/>
      <c r="TK121" s="253"/>
      <c r="TL121" s="253"/>
      <c r="TM121" s="253"/>
      <c r="TN121" s="253"/>
      <c r="TO121" s="253"/>
      <c r="TP121" s="253"/>
      <c r="TQ121" s="253"/>
      <c r="TR121" s="253"/>
      <c r="TS121" s="253"/>
      <c r="TT121" s="253"/>
      <c r="TU121" s="253"/>
      <c r="TV121" s="253"/>
      <c r="TW121" s="253"/>
      <c r="TX121" s="253"/>
      <c r="TY121" s="253"/>
      <c r="TZ121" s="253"/>
      <c r="UA121" s="253"/>
      <c r="UB121" s="253"/>
      <c r="UC121" s="253"/>
      <c r="UD121" s="253"/>
      <c r="UE121" s="253"/>
      <c r="UF121" s="253"/>
      <c r="UG121" s="253"/>
      <c r="UH121" s="253"/>
      <c r="UI121" s="253"/>
      <c r="UJ121" s="253"/>
      <c r="UK121" s="253"/>
      <c r="UL121" s="253"/>
      <c r="UM121" s="253"/>
      <c r="UN121" s="253"/>
      <c r="UO121" s="253"/>
      <c r="UP121" s="253"/>
      <c r="UQ121" s="253"/>
      <c r="UR121" s="253"/>
      <c r="US121" s="253"/>
      <c r="UT121" s="253"/>
      <c r="UU121" s="253"/>
      <c r="UV121" s="253"/>
      <c r="UW121" s="253"/>
      <c r="UX121" s="253"/>
      <c r="UY121" s="253"/>
      <c r="UZ121" s="253"/>
      <c r="VA121" s="253"/>
      <c r="VB121" s="253"/>
      <c r="VC121" s="253"/>
      <c r="VD121" s="253"/>
      <c r="VE121" s="253"/>
      <c r="VF121" s="253"/>
      <c r="VG121" s="253"/>
      <c r="VH121" s="253"/>
      <c r="VI121" s="253"/>
      <c r="VJ121" s="253"/>
      <c r="VK121" s="253"/>
      <c r="VL121" s="253"/>
      <c r="VM121" s="253"/>
      <c r="VN121" s="253"/>
      <c r="VO121" s="253"/>
      <c r="VP121" s="253"/>
      <c r="VQ121" s="253"/>
      <c r="VR121" s="253"/>
      <c r="VS121" s="253"/>
      <c r="VT121" s="253"/>
      <c r="VU121" s="253"/>
      <c r="VV121" s="253"/>
      <c r="VW121" s="253"/>
      <c r="VX121" s="253"/>
      <c r="VY121" s="253"/>
      <c r="VZ121" s="253"/>
      <c r="WA121" s="253"/>
      <c r="WB121" s="253"/>
      <c r="WC121" s="253"/>
      <c r="WD121" s="253"/>
      <c r="WE121" s="253"/>
      <c r="WF121" s="253"/>
      <c r="WG121" s="253"/>
      <c r="WH121" s="253"/>
      <c r="WI121" s="253"/>
      <c r="WJ121" s="253"/>
      <c r="WK121" s="253"/>
      <c r="WL121" s="253"/>
      <c r="WM121" s="253"/>
      <c r="WN121" s="253"/>
      <c r="WO121" s="253"/>
      <c r="WP121" s="253"/>
      <c r="WQ121" s="253"/>
      <c r="WR121" s="253"/>
      <c r="WS121" s="253"/>
      <c r="WT121" s="253"/>
      <c r="WU121" s="253"/>
      <c r="WV121" s="253"/>
      <c r="WW121" s="253"/>
      <c r="WX121" s="253"/>
      <c r="WY121" s="253"/>
      <c r="WZ121" s="253"/>
      <c r="XA121" s="253"/>
      <c r="XB121" s="253"/>
      <c r="XC121" s="253"/>
      <c r="XD121" s="253"/>
      <c r="XE121" s="253"/>
      <c r="XF121" s="253"/>
      <c r="XG121" s="253"/>
      <c r="XH121" s="253"/>
      <c r="XI121" s="253"/>
      <c r="XJ121" s="253"/>
      <c r="XK121" s="253"/>
      <c r="XL121" s="253"/>
      <c r="XM121" s="253"/>
      <c r="XN121" s="253"/>
      <c r="XO121" s="253"/>
      <c r="XP121" s="253"/>
      <c r="XQ121" s="253"/>
      <c r="XR121" s="253"/>
      <c r="XS121" s="253"/>
      <c r="XT121" s="253"/>
      <c r="XU121" s="253"/>
      <c r="XV121" s="253"/>
      <c r="XW121" s="253"/>
      <c r="XX121" s="253"/>
      <c r="XY121" s="253"/>
      <c r="XZ121" s="253"/>
      <c r="YA121" s="253"/>
      <c r="YB121" s="253"/>
      <c r="YC121" s="253"/>
      <c r="YD121" s="253"/>
      <c r="YE121" s="253"/>
      <c r="YF121" s="253"/>
      <c r="YG121" s="253"/>
      <c r="YH121" s="253"/>
      <c r="YI121" s="253"/>
      <c r="YJ121" s="253"/>
      <c r="YK121" s="253"/>
      <c r="YL121" s="253"/>
      <c r="YM121" s="253"/>
      <c r="YN121" s="253"/>
      <c r="YO121" s="253"/>
      <c r="YP121" s="253"/>
      <c r="YQ121" s="253"/>
      <c r="YR121" s="253"/>
      <c r="YS121" s="253"/>
      <c r="YT121" s="253"/>
      <c r="YU121" s="253"/>
      <c r="YV121" s="253"/>
      <c r="YW121" s="253"/>
      <c r="YX121" s="253"/>
      <c r="YY121" s="253"/>
      <c r="YZ121" s="253"/>
      <c r="ZA121" s="253"/>
      <c r="ZB121" s="253"/>
      <c r="ZC121" s="253"/>
      <c r="ZD121" s="253"/>
      <c r="ZE121" s="253"/>
      <c r="ZF121" s="253"/>
      <c r="ZG121" s="253"/>
      <c r="ZH121" s="253"/>
      <c r="ZI121" s="253"/>
      <c r="ZJ121" s="253"/>
      <c r="ZK121" s="253"/>
      <c r="ZL121" s="253"/>
      <c r="ZM121" s="253"/>
      <c r="ZN121" s="253"/>
      <c r="ZO121" s="253"/>
      <c r="ZP121" s="253"/>
      <c r="ZQ121" s="253"/>
      <c r="ZR121" s="253"/>
      <c r="ZS121" s="253"/>
      <c r="ZT121" s="253"/>
      <c r="ZU121" s="253"/>
      <c r="ZV121" s="253"/>
      <c r="ZW121" s="253"/>
      <c r="ZX121" s="253"/>
      <c r="ZY121" s="253"/>
      <c r="ZZ121" s="253"/>
      <c r="AAA121" s="253"/>
      <c r="AAB121" s="253"/>
      <c r="AAC121" s="253"/>
      <c r="AAD121" s="253"/>
      <c r="AAE121" s="253"/>
      <c r="AAF121" s="253"/>
      <c r="AAG121" s="253"/>
      <c r="AAH121" s="253"/>
      <c r="AAI121" s="253"/>
      <c r="AAJ121" s="253"/>
      <c r="AAK121" s="253"/>
      <c r="AAL121" s="253"/>
      <c r="AAM121" s="253"/>
      <c r="AAN121" s="253"/>
      <c r="AAO121" s="253"/>
      <c r="AAP121" s="253"/>
      <c r="AAQ121" s="253"/>
      <c r="AAR121" s="253"/>
      <c r="AAS121" s="253"/>
      <c r="AAT121" s="253"/>
      <c r="AAU121" s="253"/>
      <c r="AAV121" s="253"/>
      <c r="AAW121" s="253"/>
      <c r="AAX121" s="253"/>
      <c r="AAY121" s="253"/>
      <c r="AAZ121" s="253"/>
      <c r="ABA121" s="253"/>
      <c r="ABB121" s="253"/>
      <c r="ABC121" s="253"/>
      <c r="ABD121" s="253"/>
      <c r="ABE121" s="253"/>
      <c r="ABF121" s="253"/>
      <c r="ABG121" s="253"/>
      <c r="ABH121" s="253"/>
      <c r="ABI121" s="253"/>
      <c r="ABJ121" s="253"/>
      <c r="ABK121" s="253"/>
      <c r="ABL121" s="253"/>
      <c r="ABM121" s="253"/>
      <c r="ABN121" s="253"/>
      <c r="ABO121" s="253"/>
      <c r="ABP121" s="253"/>
      <c r="ABQ121" s="253"/>
      <c r="ABR121" s="253"/>
      <c r="ABS121" s="253"/>
      <c r="ABT121" s="253"/>
      <c r="ABU121" s="253"/>
      <c r="ABV121" s="253"/>
      <c r="ABW121" s="253"/>
      <c r="ABX121" s="253"/>
      <c r="ABY121" s="253"/>
      <c r="ABZ121" s="253"/>
      <c r="ACA121" s="253"/>
      <c r="ACB121" s="253"/>
      <c r="ACC121" s="253"/>
      <c r="ACD121" s="253"/>
      <c r="ACE121" s="253"/>
      <c r="ACF121" s="253"/>
      <c r="ACG121" s="253"/>
      <c r="ACH121" s="253"/>
      <c r="ACI121" s="253"/>
      <c r="ACJ121" s="253"/>
      <c r="ACK121" s="253"/>
      <c r="ACL121" s="253"/>
      <c r="ACM121" s="253"/>
      <c r="ACN121" s="253"/>
      <c r="ACO121" s="253"/>
      <c r="ACP121" s="253"/>
      <c r="ACQ121" s="253"/>
      <c r="ACR121" s="253"/>
      <c r="ACS121" s="253"/>
      <c r="ACT121" s="253"/>
      <c r="ACU121" s="253"/>
      <c r="ACV121" s="253"/>
      <c r="ACW121" s="253"/>
      <c r="ACX121" s="253"/>
      <c r="ACY121" s="253"/>
      <c r="ACZ121" s="253"/>
      <c r="ADA121" s="253"/>
      <c r="ADB121" s="253"/>
      <c r="ADC121" s="253"/>
      <c r="ADD121" s="253"/>
      <c r="ADE121" s="253"/>
      <c r="ADF121" s="253"/>
      <c r="ADG121" s="253"/>
      <c r="ADH121" s="253"/>
      <c r="ADI121" s="253"/>
      <c r="ADJ121" s="253"/>
      <c r="ADK121" s="253"/>
      <c r="ADL121" s="253"/>
      <c r="ADM121" s="253"/>
      <c r="ADN121" s="253"/>
      <c r="ADO121" s="253"/>
      <c r="ADP121" s="253"/>
      <c r="ADQ121" s="253"/>
      <c r="ADR121" s="253"/>
      <c r="ADS121" s="253"/>
      <c r="ADT121" s="253"/>
      <c r="ADU121" s="253"/>
      <c r="ADV121" s="253"/>
      <c r="ADW121" s="253"/>
      <c r="ADX121" s="253"/>
      <c r="ADY121" s="253"/>
      <c r="ADZ121" s="253"/>
      <c r="AEA121" s="253"/>
      <c r="AEB121" s="253"/>
      <c r="AEC121" s="253"/>
      <c r="AED121" s="253"/>
      <c r="AEE121" s="253"/>
      <c r="AEF121" s="253"/>
      <c r="AEG121" s="253"/>
      <c r="AEH121" s="253"/>
      <c r="AEI121" s="253"/>
      <c r="AEJ121" s="253"/>
      <c r="AEK121" s="253"/>
      <c r="AEL121" s="253"/>
      <c r="AEM121" s="253"/>
      <c r="AEN121" s="253"/>
      <c r="AEO121" s="253"/>
      <c r="AEP121" s="253"/>
      <c r="AEQ121" s="253"/>
      <c r="AER121" s="253"/>
      <c r="AES121" s="253"/>
      <c r="AET121" s="253"/>
      <c r="AEU121" s="253"/>
      <c r="AEV121" s="253"/>
      <c r="AEW121" s="253"/>
      <c r="AEX121" s="253"/>
      <c r="AEY121" s="253"/>
      <c r="AEZ121" s="253"/>
      <c r="AFA121" s="253"/>
      <c r="AFB121" s="253"/>
      <c r="AFC121" s="253"/>
      <c r="AFD121" s="253"/>
      <c r="AFE121" s="253"/>
      <c r="AFF121" s="253"/>
      <c r="AFG121" s="253"/>
      <c r="AFH121" s="253"/>
      <c r="AFI121" s="253"/>
      <c r="AFJ121" s="253"/>
      <c r="AFK121" s="253"/>
      <c r="AFL121" s="253"/>
      <c r="AFM121" s="253"/>
      <c r="AFN121" s="253"/>
      <c r="AFO121" s="253"/>
      <c r="AFP121" s="253"/>
      <c r="AFQ121" s="253"/>
      <c r="AFR121" s="253"/>
      <c r="AFS121" s="253"/>
      <c r="AFT121" s="253"/>
      <c r="AFU121" s="253"/>
      <c r="AFV121" s="253"/>
      <c r="AFW121" s="253"/>
      <c r="AFX121" s="253"/>
      <c r="AFY121" s="253"/>
      <c r="AFZ121" s="253"/>
      <c r="AGA121" s="253"/>
      <c r="AGB121" s="253"/>
      <c r="AGC121" s="253"/>
      <c r="AGD121" s="253"/>
      <c r="AGE121" s="253"/>
      <c r="AGF121" s="253"/>
      <c r="AGG121" s="253"/>
      <c r="AGH121" s="253"/>
      <c r="AGI121" s="253"/>
      <c r="AGJ121" s="253"/>
      <c r="AGK121" s="253"/>
      <c r="AGL121" s="253"/>
      <c r="AGM121" s="253"/>
      <c r="AGN121" s="253"/>
      <c r="AGO121" s="253"/>
      <c r="AGP121" s="253"/>
      <c r="AGQ121" s="253"/>
      <c r="AGR121" s="253"/>
      <c r="AGS121" s="253"/>
      <c r="AGT121" s="253"/>
      <c r="AGU121" s="253"/>
      <c r="AGV121" s="253"/>
      <c r="AGW121" s="253"/>
      <c r="AGX121" s="253"/>
      <c r="AGY121" s="253"/>
      <c r="AGZ121" s="253"/>
      <c r="AHA121" s="253"/>
      <c r="AHB121" s="253"/>
      <c r="AHC121" s="253"/>
      <c r="AHD121" s="253"/>
      <c r="AHE121" s="253"/>
      <c r="AHF121" s="253"/>
      <c r="AHG121" s="253"/>
      <c r="AHH121" s="253"/>
      <c r="AHI121" s="253"/>
      <c r="AHJ121" s="253"/>
      <c r="AHK121" s="253"/>
      <c r="AHL121" s="253"/>
      <c r="AHM121" s="253"/>
      <c r="AHN121" s="253"/>
      <c r="AHO121" s="253"/>
      <c r="AHP121" s="253"/>
      <c r="AHQ121" s="253"/>
      <c r="AHR121" s="253"/>
      <c r="AHS121" s="253"/>
      <c r="AHT121" s="253"/>
      <c r="AHU121" s="253"/>
      <c r="AHV121" s="253"/>
      <c r="AHW121" s="253"/>
      <c r="AHX121" s="253"/>
      <c r="AHY121" s="253"/>
      <c r="AHZ121" s="253"/>
      <c r="AIA121" s="253"/>
      <c r="AIB121" s="253"/>
      <c r="AIC121" s="253"/>
      <c r="AID121" s="253"/>
      <c r="AIE121" s="253"/>
      <c r="AIF121" s="253"/>
      <c r="AIG121" s="253"/>
      <c r="AIH121" s="253"/>
      <c r="AII121" s="253"/>
      <c r="AIJ121" s="253"/>
      <c r="AIK121" s="253"/>
      <c r="AIL121" s="253"/>
      <c r="AIM121" s="253"/>
      <c r="AIN121" s="253"/>
      <c r="AIO121" s="253"/>
      <c r="AIP121" s="253"/>
      <c r="AIQ121" s="253"/>
      <c r="AIR121" s="253"/>
      <c r="AIS121" s="253"/>
      <c r="AIT121" s="253"/>
      <c r="AIU121" s="253"/>
      <c r="AIV121" s="253"/>
      <c r="AIW121" s="253"/>
      <c r="AIX121" s="253"/>
      <c r="AIY121" s="253"/>
      <c r="AIZ121" s="253"/>
      <c r="AJA121" s="253"/>
      <c r="AJB121" s="253"/>
      <c r="AJC121" s="253"/>
      <c r="AJD121" s="253"/>
      <c r="AJE121" s="253"/>
      <c r="AJF121" s="253"/>
      <c r="AJG121" s="253"/>
      <c r="AJH121" s="253"/>
      <c r="AJI121" s="253"/>
      <c r="AJJ121" s="253"/>
      <c r="AJK121" s="253"/>
      <c r="AJL121" s="253"/>
      <c r="AJM121" s="253"/>
      <c r="AJN121" s="253"/>
      <c r="AJO121" s="253"/>
      <c r="AJP121" s="253"/>
      <c r="AJQ121" s="253"/>
      <c r="AJR121" s="253"/>
      <c r="AJS121" s="253"/>
      <c r="AJT121" s="253"/>
      <c r="AJU121" s="253"/>
      <c r="AJV121" s="253"/>
      <c r="AJW121" s="253"/>
      <c r="AJX121" s="253"/>
      <c r="AJY121" s="253"/>
      <c r="AJZ121" s="253"/>
      <c r="AKA121" s="253"/>
      <c r="AKB121" s="253"/>
      <c r="AKC121" s="253"/>
      <c r="AKD121" s="253"/>
      <c r="AKE121" s="253"/>
      <c r="AKF121" s="253"/>
      <c r="AKG121" s="253"/>
      <c r="AKH121" s="253"/>
      <c r="AKI121" s="253"/>
      <c r="AKJ121" s="253"/>
      <c r="AKK121" s="253"/>
      <c r="AKL121" s="253"/>
      <c r="AKM121" s="253"/>
      <c r="AKN121" s="253"/>
      <c r="AKO121" s="253"/>
      <c r="AKP121" s="253"/>
      <c r="AKQ121" s="253"/>
      <c r="AKR121" s="253"/>
      <c r="AKS121" s="253"/>
      <c r="AKT121" s="253"/>
      <c r="AKU121" s="253"/>
      <c r="AKV121" s="253"/>
      <c r="AKW121" s="253"/>
      <c r="AKX121" s="253"/>
      <c r="AKY121" s="253"/>
      <c r="AKZ121" s="253"/>
      <c r="ALA121" s="253"/>
      <c r="ALB121" s="253"/>
      <c r="ALC121" s="253"/>
      <c r="ALD121" s="253"/>
      <c r="ALE121" s="253"/>
      <c r="ALF121" s="253"/>
      <c r="ALG121" s="253"/>
      <c r="ALH121" s="253"/>
      <c r="ALI121" s="253"/>
      <c r="ALJ121" s="253"/>
      <c r="ALK121" s="253"/>
      <c r="ALL121" s="253"/>
      <c r="ALM121" s="253"/>
      <c r="ALN121" s="253"/>
      <c r="ALO121" s="253"/>
      <c r="ALP121" s="253"/>
      <c r="ALQ121" s="253"/>
      <c r="ALR121" s="253"/>
      <c r="ALS121" s="253"/>
      <c r="ALT121" s="253"/>
      <c r="ALU121" s="253"/>
      <c r="ALV121" s="253"/>
      <c r="ALW121" s="253"/>
      <c r="ALX121" s="253"/>
      <c r="ALY121" s="253"/>
      <c r="ALZ121" s="253"/>
      <c r="AMA121" s="253"/>
      <c r="AMB121" s="253"/>
      <c r="AMC121" s="253"/>
      <c r="AMD121" s="253"/>
      <c r="AME121" s="253"/>
      <c r="AMF121" s="253"/>
      <c r="AMG121" s="253"/>
      <c r="AMH121" s="253"/>
      <c r="AMI121" s="253"/>
      <c r="AMJ121" s="253"/>
    </row>
    <row r="122" spans="1:1024" s="252" customFormat="1" ht="11.25">
      <c r="A122" s="269" t="s">
        <v>2007</v>
      </c>
      <c r="B122" s="299"/>
      <c r="C122" s="299">
        <f>C75-B75-C34</f>
        <v>0</v>
      </c>
      <c r="D122" s="299">
        <f>D75-C75-D34</f>
        <v>0</v>
      </c>
      <c r="F122" s="253"/>
      <c r="G122" s="253"/>
      <c r="H122" s="253"/>
      <c r="I122" s="253"/>
      <c r="J122" s="253"/>
      <c r="K122" s="253"/>
      <c r="L122" s="253"/>
      <c r="M122" s="253"/>
      <c r="N122" s="253"/>
      <c r="O122" s="253"/>
      <c r="P122" s="253"/>
      <c r="Q122" s="253"/>
      <c r="R122" s="253"/>
      <c r="S122" s="253"/>
      <c r="T122" s="253"/>
      <c r="U122" s="253"/>
      <c r="V122" s="253"/>
      <c r="W122" s="253"/>
      <c r="X122" s="253"/>
      <c r="Y122" s="253"/>
      <c r="Z122" s="253"/>
      <c r="AA122" s="253"/>
      <c r="AB122" s="253"/>
      <c r="AC122" s="253"/>
      <c r="AD122" s="253"/>
      <c r="AE122" s="253"/>
      <c r="AF122" s="253"/>
      <c r="AG122" s="253"/>
      <c r="AH122" s="253"/>
      <c r="AI122" s="253"/>
      <c r="AJ122" s="253"/>
      <c r="AK122" s="253"/>
      <c r="AL122" s="253"/>
      <c r="AM122" s="253"/>
      <c r="AN122" s="253"/>
      <c r="AO122" s="253"/>
      <c r="AP122" s="253"/>
      <c r="AQ122" s="253"/>
      <c r="AR122" s="253"/>
      <c r="AS122" s="253"/>
      <c r="AT122" s="253"/>
      <c r="AU122" s="253"/>
      <c r="AV122" s="253"/>
      <c r="AW122" s="253"/>
      <c r="AX122" s="253"/>
      <c r="AY122" s="253"/>
      <c r="AZ122" s="253"/>
      <c r="BA122" s="253"/>
      <c r="BB122" s="253"/>
      <c r="BC122" s="253"/>
      <c r="BD122" s="253"/>
      <c r="BE122" s="253"/>
      <c r="BF122" s="253"/>
      <c r="BG122" s="253"/>
      <c r="BH122" s="253"/>
      <c r="BI122" s="253"/>
      <c r="BJ122" s="253"/>
      <c r="BK122" s="253"/>
      <c r="BL122" s="253"/>
      <c r="BM122" s="253"/>
      <c r="BN122" s="253"/>
      <c r="BO122" s="253"/>
      <c r="BP122" s="253"/>
      <c r="BQ122" s="253"/>
      <c r="BR122" s="253"/>
      <c r="BS122" s="253"/>
      <c r="BT122" s="253"/>
      <c r="BU122" s="253"/>
      <c r="BV122" s="253"/>
      <c r="BW122" s="253"/>
      <c r="BX122" s="253"/>
      <c r="BY122" s="253"/>
      <c r="BZ122" s="253"/>
      <c r="CA122" s="253"/>
      <c r="CB122" s="253"/>
      <c r="CC122" s="253"/>
      <c r="CD122" s="253"/>
      <c r="CE122" s="253"/>
      <c r="CF122" s="253"/>
      <c r="CG122" s="253"/>
      <c r="CH122" s="253"/>
      <c r="CI122" s="253"/>
      <c r="CJ122" s="253"/>
      <c r="CK122" s="253"/>
      <c r="CL122" s="253"/>
      <c r="CM122" s="253"/>
      <c r="CN122" s="253"/>
      <c r="CO122" s="253"/>
      <c r="CP122" s="253"/>
      <c r="CQ122" s="253"/>
      <c r="CR122" s="253"/>
      <c r="CS122" s="253"/>
      <c r="CT122" s="253"/>
      <c r="CU122" s="253"/>
      <c r="CV122" s="253"/>
      <c r="CW122" s="253"/>
      <c r="CX122" s="253"/>
      <c r="CY122" s="253"/>
      <c r="CZ122" s="253"/>
      <c r="DA122" s="253"/>
      <c r="DB122" s="253"/>
      <c r="DC122" s="253"/>
      <c r="DD122" s="253"/>
      <c r="DE122" s="253"/>
      <c r="DF122" s="253"/>
      <c r="DG122" s="253"/>
      <c r="DH122" s="253"/>
      <c r="DI122" s="253"/>
      <c r="DJ122" s="253"/>
      <c r="DK122" s="253"/>
      <c r="DL122" s="253"/>
      <c r="DM122" s="253"/>
      <c r="DN122" s="253"/>
      <c r="DO122" s="253"/>
      <c r="DP122" s="253"/>
      <c r="DQ122" s="253"/>
      <c r="DR122" s="253"/>
      <c r="DS122" s="253"/>
      <c r="DT122" s="253"/>
      <c r="DU122" s="253"/>
      <c r="DV122" s="253"/>
      <c r="DW122" s="253"/>
      <c r="DX122" s="253"/>
      <c r="DY122" s="253"/>
      <c r="DZ122" s="253"/>
      <c r="EA122" s="253"/>
      <c r="EB122" s="253"/>
      <c r="EC122" s="253"/>
      <c r="ED122" s="253"/>
      <c r="EE122" s="253"/>
      <c r="EF122" s="253"/>
      <c r="EG122" s="253"/>
      <c r="EH122" s="253"/>
      <c r="EI122" s="253"/>
      <c r="EJ122" s="253"/>
      <c r="EK122" s="253"/>
      <c r="EL122" s="253"/>
      <c r="EM122" s="253"/>
      <c r="EN122" s="253"/>
      <c r="EO122" s="253"/>
      <c r="EP122" s="253"/>
      <c r="EQ122" s="253"/>
      <c r="ER122" s="253"/>
      <c r="ES122" s="253"/>
      <c r="ET122" s="253"/>
      <c r="EU122" s="253"/>
      <c r="EV122" s="253"/>
      <c r="EW122" s="253"/>
      <c r="EX122" s="253"/>
      <c r="EY122" s="253"/>
      <c r="EZ122" s="253"/>
      <c r="FA122" s="253"/>
      <c r="FB122" s="253"/>
      <c r="FC122" s="253"/>
      <c r="FD122" s="253"/>
      <c r="FE122" s="253"/>
      <c r="FF122" s="253"/>
      <c r="FG122" s="253"/>
      <c r="FH122" s="253"/>
      <c r="FI122" s="253"/>
      <c r="FJ122" s="253"/>
      <c r="FK122" s="253"/>
      <c r="FL122" s="253"/>
      <c r="FM122" s="253"/>
      <c r="FN122" s="253"/>
      <c r="FO122" s="253"/>
      <c r="FP122" s="253"/>
      <c r="FQ122" s="253"/>
      <c r="FR122" s="253"/>
      <c r="FS122" s="253"/>
      <c r="FT122" s="253"/>
      <c r="FU122" s="253"/>
      <c r="FV122" s="253"/>
      <c r="FW122" s="253"/>
      <c r="FX122" s="253"/>
      <c r="FY122" s="253"/>
      <c r="FZ122" s="253"/>
      <c r="GA122" s="253"/>
      <c r="GB122" s="253"/>
      <c r="GC122" s="253"/>
      <c r="GD122" s="253"/>
      <c r="GE122" s="253"/>
      <c r="GF122" s="253"/>
      <c r="GG122" s="253"/>
      <c r="GH122" s="253"/>
      <c r="GI122" s="253"/>
      <c r="GJ122" s="253"/>
      <c r="GK122" s="253"/>
      <c r="GL122" s="253"/>
      <c r="GM122" s="253"/>
      <c r="GN122" s="253"/>
      <c r="GO122" s="253"/>
      <c r="GP122" s="253"/>
      <c r="GQ122" s="253"/>
      <c r="GR122" s="253"/>
      <c r="GS122" s="253"/>
      <c r="GT122" s="253"/>
      <c r="GU122" s="253"/>
      <c r="GV122" s="253"/>
      <c r="GW122" s="253"/>
      <c r="GX122" s="253"/>
      <c r="GY122" s="253"/>
      <c r="GZ122" s="253"/>
      <c r="HA122" s="253"/>
      <c r="HB122" s="253"/>
      <c r="HC122" s="253"/>
      <c r="HD122" s="253"/>
      <c r="HE122" s="253"/>
      <c r="HF122" s="253"/>
      <c r="HG122" s="253"/>
      <c r="HH122" s="253"/>
      <c r="HI122" s="253"/>
      <c r="HJ122" s="253"/>
      <c r="HK122" s="253"/>
      <c r="HL122" s="253"/>
      <c r="HM122" s="253"/>
      <c r="HN122" s="253"/>
      <c r="HO122" s="253"/>
      <c r="HP122" s="253"/>
      <c r="HQ122" s="253"/>
      <c r="HR122" s="253"/>
      <c r="HS122" s="253"/>
      <c r="HT122" s="253"/>
      <c r="HU122" s="253"/>
      <c r="HV122" s="253"/>
      <c r="HW122" s="253"/>
      <c r="HX122" s="253"/>
      <c r="HY122" s="253"/>
      <c r="HZ122" s="253"/>
      <c r="IA122" s="253"/>
      <c r="IB122" s="253"/>
      <c r="IC122" s="253"/>
      <c r="ID122" s="253"/>
      <c r="IE122" s="253"/>
      <c r="IF122" s="253"/>
      <c r="IG122" s="253"/>
      <c r="IH122" s="253"/>
      <c r="II122" s="253"/>
      <c r="IJ122" s="253"/>
      <c r="IK122" s="253"/>
      <c r="IL122" s="253"/>
      <c r="IM122" s="253"/>
      <c r="IN122" s="253"/>
      <c r="IO122" s="253"/>
      <c r="IP122" s="253"/>
      <c r="IQ122" s="253"/>
      <c r="IR122" s="253"/>
      <c r="IS122" s="253"/>
      <c r="IT122" s="253"/>
      <c r="IU122" s="253"/>
      <c r="IV122" s="253"/>
      <c r="IW122" s="253"/>
      <c r="IX122" s="253"/>
      <c r="IY122" s="253"/>
      <c r="IZ122" s="253"/>
      <c r="JA122" s="253"/>
      <c r="JB122" s="253"/>
      <c r="JC122" s="253"/>
      <c r="JD122" s="253"/>
      <c r="JE122" s="253"/>
      <c r="JF122" s="253"/>
      <c r="JG122" s="253"/>
      <c r="JH122" s="253"/>
      <c r="JI122" s="253"/>
      <c r="JJ122" s="253"/>
      <c r="JK122" s="253"/>
      <c r="JL122" s="253"/>
      <c r="JM122" s="253"/>
      <c r="JN122" s="253"/>
      <c r="JO122" s="253"/>
      <c r="JP122" s="253"/>
      <c r="JQ122" s="253"/>
      <c r="JR122" s="253"/>
      <c r="JS122" s="253"/>
      <c r="JT122" s="253"/>
      <c r="JU122" s="253"/>
      <c r="JV122" s="253"/>
      <c r="JW122" s="253"/>
      <c r="JX122" s="253"/>
      <c r="JY122" s="253"/>
      <c r="JZ122" s="253"/>
      <c r="KA122" s="253"/>
      <c r="KB122" s="253"/>
      <c r="KC122" s="253"/>
      <c r="KD122" s="253"/>
      <c r="KE122" s="253"/>
      <c r="KF122" s="253"/>
      <c r="KG122" s="253"/>
      <c r="KH122" s="253"/>
      <c r="KI122" s="253"/>
      <c r="KJ122" s="253"/>
      <c r="KK122" s="253"/>
      <c r="KL122" s="253"/>
      <c r="KM122" s="253"/>
      <c r="KN122" s="253"/>
      <c r="KO122" s="253"/>
      <c r="KP122" s="253"/>
      <c r="KQ122" s="253"/>
      <c r="KR122" s="253"/>
      <c r="KS122" s="253"/>
      <c r="KT122" s="253"/>
      <c r="KU122" s="253"/>
      <c r="KV122" s="253"/>
      <c r="KW122" s="253"/>
      <c r="KX122" s="253"/>
      <c r="KY122" s="253"/>
      <c r="KZ122" s="253"/>
      <c r="LA122" s="253"/>
      <c r="LB122" s="253"/>
      <c r="LC122" s="253"/>
      <c r="LD122" s="253"/>
      <c r="LE122" s="253"/>
      <c r="LF122" s="253"/>
      <c r="LG122" s="253"/>
      <c r="LH122" s="253"/>
      <c r="LI122" s="253"/>
      <c r="LJ122" s="253"/>
      <c r="LK122" s="253"/>
      <c r="LL122" s="253"/>
      <c r="LM122" s="253"/>
      <c r="LN122" s="253"/>
      <c r="LO122" s="253"/>
      <c r="LP122" s="253"/>
      <c r="LQ122" s="253"/>
      <c r="LR122" s="253"/>
      <c r="LS122" s="253"/>
      <c r="LT122" s="253"/>
      <c r="LU122" s="253"/>
      <c r="LV122" s="253"/>
      <c r="LW122" s="253"/>
      <c r="LX122" s="253"/>
      <c r="LY122" s="253"/>
      <c r="LZ122" s="253"/>
      <c r="MA122" s="253"/>
      <c r="MB122" s="253"/>
      <c r="MC122" s="253"/>
      <c r="MD122" s="253"/>
      <c r="ME122" s="253"/>
      <c r="MF122" s="253"/>
      <c r="MG122" s="253"/>
      <c r="MH122" s="253"/>
      <c r="MI122" s="253"/>
      <c r="MJ122" s="253"/>
      <c r="MK122" s="253"/>
      <c r="ML122" s="253"/>
      <c r="MM122" s="253"/>
      <c r="MN122" s="253"/>
      <c r="MO122" s="253"/>
      <c r="MP122" s="253"/>
      <c r="MQ122" s="253"/>
      <c r="MR122" s="253"/>
      <c r="MS122" s="253"/>
      <c r="MT122" s="253"/>
      <c r="MU122" s="253"/>
      <c r="MV122" s="253"/>
      <c r="MW122" s="253"/>
      <c r="MX122" s="253"/>
      <c r="MY122" s="253"/>
      <c r="MZ122" s="253"/>
      <c r="NA122" s="253"/>
      <c r="NB122" s="253"/>
      <c r="NC122" s="253"/>
      <c r="ND122" s="253"/>
      <c r="NE122" s="253"/>
      <c r="NF122" s="253"/>
      <c r="NG122" s="253"/>
      <c r="NH122" s="253"/>
      <c r="NI122" s="253"/>
      <c r="NJ122" s="253"/>
      <c r="NK122" s="253"/>
      <c r="NL122" s="253"/>
      <c r="NM122" s="253"/>
      <c r="NN122" s="253"/>
      <c r="NO122" s="253"/>
      <c r="NP122" s="253"/>
      <c r="NQ122" s="253"/>
      <c r="NR122" s="253"/>
      <c r="NS122" s="253"/>
      <c r="NT122" s="253"/>
      <c r="NU122" s="253"/>
      <c r="NV122" s="253"/>
      <c r="NW122" s="253"/>
      <c r="NX122" s="253"/>
      <c r="NY122" s="253"/>
      <c r="NZ122" s="253"/>
      <c r="OA122" s="253"/>
      <c r="OB122" s="253"/>
      <c r="OC122" s="253"/>
      <c r="OD122" s="253"/>
      <c r="OE122" s="253"/>
      <c r="OF122" s="253"/>
      <c r="OG122" s="253"/>
      <c r="OH122" s="253"/>
      <c r="OI122" s="253"/>
      <c r="OJ122" s="253"/>
      <c r="OK122" s="253"/>
      <c r="OL122" s="253"/>
      <c r="OM122" s="253"/>
      <c r="ON122" s="253"/>
      <c r="OO122" s="253"/>
      <c r="OP122" s="253"/>
      <c r="OQ122" s="253"/>
      <c r="OR122" s="253"/>
      <c r="OS122" s="253"/>
      <c r="OT122" s="253"/>
      <c r="OU122" s="253"/>
      <c r="OV122" s="253"/>
      <c r="OW122" s="253"/>
      <c r="OX122" s="253"/>
      <c r="OY122" s="253"/>
      <c r="OZ122" s="253"/>
      <c r="PA122" s="253"/>
      <c r="PB122" s="253"/>
      <c r="PC122" s="253"/>
      <c r="PD122" s="253"/>
      <c r="PE122" s="253"/>
      <c r="PF122" s="253"/>
      <c r="PG122" s="253"/>
      <c r="PH122" s="253"/>
      <c r="PI122" s="253"/>
      <c r="PJ122" s="253"/>
      <c r="PK122" s="253"/>
      <c r="PL122" s="253"/>
      <c r="PM122" s="253"/>
      <c r="PN122" s="253"/>
      <c r="PO122" s="253"/>
      <c r="PP122" s="253"/>
      <c r="PQ122" s="253"/>
      <c r="PR122" s="253"/>
      <c r="PS122" s="253"/>
      <c r="PT122" s="253"/>
      <c r="PU122" s="253"/>
      <c r="PV122" s="253"/>
      <c r="PW122" s="253"/>
      <c r="PX122" s="253"/>
      <c r="PY122" s="253"/>
      <c r="PZ122" s="253"/>
      <c r="QA122" s="253"/>
      <c r="QB122" s="253"/>
      <c r="QC122" s="253"/>
      <c r="QD122" s="253"/>
      <c r="QE122" s="253"/>
      <c r="QF122" s="253"/>
      <c r="QG122" s="253"/>
      <c r="QH122" s="253"/>
      <c r="QI122" s="253"/>
      <c r="QJ122" s="253"/>
      <c r="QK122" s="253"/>
      <c r="QL122" s="253"/>
      <c r="QM122" s="253"/>
      <c r="QN122" s="253"/>
      <c r="QO122" s="253"/>
      <c r="QP122" s="253"/>
      <c r="QQ122" s="253"/>
      <c r="QR122" s="253"/>
      <c r="QS122" s="253"/>
      <c r="QT122" s="253"/>
      <c r="QU122" s="253"/>
      <c r="QV122" s="253"/>
      <c r="QW122" s="253"/>
      <c r="QX122" s="253"/>
      <c r="QY122" s="253"/>
      <c r="QZ122" s="253"/>
      <c r="RA122" s="253"/>
      <c r="RB122" s="253"/>
      <c r="RC122" s="253"/>
      <c r="RD122" s="253"/>
      <c r="RE122" s="253"/>
      <c r="RF122" s="253"/>
      <c r="RG122" s="253"/>
      <c r="RH122" s="253"/>
      <c r="RI122" s="253"/>
      <c r="RJ122" s="253"/>
      <c r="RK122" s="253"/>
      <c r="RL122" s="253"/>
      <c r="RM122" s="253"/>
      <c r="RN122" s="253"/>
      <c r="RO122" s="253"/>
      <c r="RP122" s="253"/>
      <c r="RQ122" s="253"/>
      <c r="RR122" s="253"/>
      <c r="RS122" s="253"/>
      <c r="RT122" s="253"/>
      <c r="RU122" s="253"/>
      <c r="RV122" s="253"/>
      <c r="RW122" s="253"/>
      <c r="RX122" s="253"/>
      <c r="RY122" s="253"/>
      <c r="RZ122" s="253"/>
      <c r="SA122" s="253"/>
      <c r="SB122" s="253"/>
      <c r="SC122" s="253"/>
      <c r="SD122" s="253"/>
      <c r="SE122" s="253"/>
      <c r="SF122" s="253"/>
      <c r="SG122" s="253"/>
      <c r="SH122" s="253"/>
      <c r="SI122" s="253"/>
      <c r="SJ122" s="253"/>
      <c r="SK122" s="253"/>
      <c r="SL122" s="253"/>
      <c r="SM122" s="253"/>
      <c r="SN122" s="253"/>
      <c r="SO122" s="253"/>
      <c r="SP122" s="253"/>
      <c r="SQ122" s="253"/>
      <c r="SR122" s="253"/>
      <c r="SS122" s="253"/>
      <c r="ST122" s="253"/>
      <c r="SU122" s="253"/>
      <c r="SV122" s="253"/>
      <c r="SW122" s="253"/>
      <c r="SX122" s="253"/>
      <c r="SY122" s="253"/>
      <c r="SZ122" s="253"/>
      <c r="TA122" s="253"/>
      <c r="TB122" s="253"/>
      <c r="TC122" s="253"/>
      <c r="TD122" s="253"/>
      <c r="TE122" s="253"/>
      <c r="TF122" s="253"/>
      <c r="TG122" s="253"/>
      <c r="TH122" s="253"/>
      <c r="TI122" s="253"/>
      <c r="TJ122" s="253"/>
      <c r="TK122" s="253"/>
      <c r="TL122" s="253"/>
      <c r="TM122" s="253"/>
      <c r="TN122" s="253"/>
      <c r="TO122" s="253"/>
      <c r="TP122" s="253"/>
      <c r="TQ122" s="253"/>
      <c r="TR122" s="253"/>
      <c r="TS122" s="253"/>
      <c r="TT122" s="253"/>
      <c r="TU122" s="253"/>
      <c r="TV122" s="253"/>
      <c r="TW122" s="253"/>
      <c r="TX122" s="253"/>
      <c r="TY122" s="253"/>
      <c r="TZ122" s="253"/>
      <c r="UA122" s="253"/>
      <c r="UB122" s="253"/>
      <c r="UC122" s="253"/>
      <c r="UD122" s="253"/>
      <c r="UE122" s="253"/>
      <c r="UF122" s="253"/>
      <c r="UG122" s="253"/>
      <c r="UH122" s="253"/>
      <c r="UI122" s="253"/>
      <c r="UJ122" s="253"/>
      <c r="UK122" s="253"/>
      <c r="UL122" s="253"/>
      <c r="UM122" s="253"/>
      <c r="UN122" s="253"/>
      <c r="UO122" s="253"/>
      <c r="UP122" s="253"/>
      <c r="UQ122" s="253"/>
      <c r="UR122" s="253"/>
      <c r="US122" s="253"/>
      <c r="UT122" s="253"/>
      <c r="UU122" s="253"/>
      <c r="UV122" s="253"/>
      <c r="UW122" s="253"/>
      <c r="UX122" s="253"/>
      <c r="UY122" s="253"/>
      <c r="UZ122" s="253"/>
      <c r="VA122" s="253"/>
      <c r="VB122" s="253"/>
      <c r="VC122" s="253"/>
      <c r="VD122" s="253"/>
      <c r="VE122" s="253"/>
      <c r="VF122" s="253"/>
      <c r="VG122" s="253"/>
      <c r="VH122" s="253"/>
      <c r="VI122" s="253"/>
      <c r="VJ122" s="253"/>
      <c r="VK122" s="253"/>
      <c r="VL122" s="253"/>
      <c r="VM122" s="253"/>
      <c r="VN122" s="253"/>
      <c r="VO122" s="253"/>
      <c r="VP122" s="253"/>
      <c r="VQ122" s="253"/>
      <c r="VR122" s="253"/>
      <c r="VS122" s="253"/>
      <c r="VT122" s="253"/>
      <c r="VU122" s="253"/>
      <c r="VV122" s="253"/>
      <c r="VW122" s="253"/>
      <c r="VX122" s="253"/>
      <c r="VY122" s="253"/>
      <c r="VZ122" s="253"/>
      <c r="WA122" s="253"/>
      <c r="WB122" s="253"/>
      <c r="WC122" s="253"/>
      <c r="WD122" s="253"/>
      <c r="WE122" s="253"/>
      <c r="WF122" s="253"/>
      <c r="WG122" s="253"/>
      <c r="WH122" s="253"/>
      <c r="WI122" s="253"/>
      <c r="WJ122" s="253"/>
      <c r="WK122" s="253"/>
      <c r="WL122" s="253"/>
      <c r="WM122" s="253"/>
      <c r="WN122" s="253"/>
      <c r="WO122" s="253"/>
      <c r="WP122" s="253"/>
      <c r="WQ122" s="253"/>
      <c r="WR122" s="253"/>
      <c r="WS122" s="253"/>
      <c r="WT122" s="253"/>
      <c r="WU122" s="253"/>
      <c r="WV122" s="253"/>
      <c r="WW122" s="253"/>
      <c r="WX122" s="253"/>
      <c r="WY122" s="253"/>
      <c r="WZ122" s="253"/>
      <c r="XA122" s="253"/>
      <c r="XB122" s="253"/>
      <c r="XC122" s="253"/>
      <c r="XD122" s="253"/>
      <c r="XE122" s="253"/>
      <c r="XF122" s="253"/>
      <c r="XG122" s="253"/>
      <c r="XH122" s="253"/>
      <c r="XI122" s="253"/>
      <c r="XJ122" s="253"/>
      <c r="XK122" s="253"/>
      <c r="XL122" s="253"/>
      <c r="XM122" s="253"/>
      <c r="XN122" s="253"/>
      <c r="XO122" s="253"/>
      <c r="XP122" s="253"/>
      <c r="XQ122" s="253"/>
      <c r="XR122" s="253"/>
      <c r="XS122" s="253"/>
      <c r="XT122" s="253"/>
      <c r="XU122" s="253"/>
      <c r="XV122" s="253"/>
      <c r="XW122" s="253"/>
      <c r="XX122" s="253"/>
      <c r="XY122" s="253"/>
      <c r="XZ122" s="253"/>
      <c r="YA122" s="253"/>
      <c r="YB122" s="253"/>
      <c r="YC122" s="253"/>
      <c r="YD122" s="253"/>
      <c r="YE122" s="253"/>
      <c r="YF122" s="253"/>
      <c r="YG122" s="253"/>
      <c r="YH122" s="253"/>
      <c r="YI122" s="253"/>
      <c r="YJ122" s="253"/>
      <c r="YK122" s="253"/>
      <c r="YL122" s="253"/>
      <c r="YM122" s="253"/>
      <c r="YN122" s="253"/>
      <c r="YO122" s="253"/>
      <c r="YP122" s="253"/>
      <c r="YQ122" s="253"/>
      <c r="YR122" s="253"/>
      <c r="YS122" s="253"/>
      <c r="YT122" s="253"/>
      <c r="YU122" s="253"/>
      <c r="YV122" s="253"/>
      <c r="YW122" s="253"/>
      <c r="YX122" s="253"/>
      <c r="YY122" s="253"/>
      <c r="YZ122" s="253"/>
      <c r="ZA122" s="253"/>
      <c r="ZB122" s="253"/>
      <c r="ZC122" s="253"/>
      <c r="ZD122" s="253"/>
      <c r="ZE122" s="253"/>
      <c r="ZF122" s="253"/>
      <c r="ZG122" s="253"/>
      <c r="ZH122" s="253"/>
      <c r="ZI122" s="253"/>
      <c r="ZJ122" s="253"/>
      <c r="ZK122" s="253"/>
      <c r="ZL122" s="253"/>
      <c r="ZM122" s="253"/>
      <c r="ZN122" s="253"/>
      <c r="ZO122" s="253"/>
      <c r="ZP122" s="253"/>
      <c r="ZQ122" s="253"/>
      <c r="ZR122" s="253"/>
      <c r="ZS122" s="253"/>
      <c r="ZT122" s="253"/>
      <c r="ZU122" s="253"/>
      <c r="ZV122" s="253"/>
      <c r="ZW122" s="253"/>
      <c r="ZX122" s="253"/>
      <c r="ZY122" s="253"/>
      <c r="ZZ122" s="253"/>
      <c r="AAA122" s="253"/>
      <c r="AAB122" s="253"/>
      <c r="AAC122" s="253"/>
      <c r="AAD122" s="253"/>
      <c r="AAE122" s="253"/>
      <c r="AAF122" s="253"/>
      <c r="AAG122" s="253"/>
      <c r="AAH122" s="253"/>
      <c r="AAI122" s="253"/>
      <c r="AAJ122" s="253"/>
      <c r="AAK122" s="253"/>
      <c r="AAL122" s="253"/>
      <c r="AAM122" s="253"/>
      <c r="AAN122" s="253"/>
      <c r="AAO122" s="253"/>
      <c r="AAP122" s="253"/>
      <c r="AAQ122" s="253"/>
      <c r="AAR122" s="253"/>
      <c r="AAS122" s="253"/>
      <c r="AAT122" s="253"/>
      <c r="AAU122" s="253"/>
      <c r="AAV122" s="253"/>
      <c r="AAW122" s="253"/>
      <c r="AAX122" s="253"/>
      <c r="AAY122" s="253"/>
      <c r="AAZ122" s="253"/>
      <c r="ABA122" s="253"/>
      <c r="ABB122" s="253"/>
      <c r="ABC122" s="253"/>
      <c r="ABD122" s="253"/>
      <c r="ABE122" s="253"/>
      <c r="ABF122" s="253"/>
      <c r="ABG122" s="253"/>
      <c r="ABH122" s="253"/>
      <c r="ABI122" s="253"/>
      <c r="ABJ122" s="253"/>
      <c r="ABK122" s="253"/>
      <c r="ABL122" s="253"/>
      <c r="ABM122" s="253"/>
      <c r="ABN122" s="253"/>
      <c r="ABO122" s="253"/>
      <c r="ABP122" s="253"/>
      <c r="ABQ122" s="253"/>
      <c r="ABR122" s="253"/>
      <c r="ABS122" s="253"/>
      <c r="ABT122" s="253"/>
      <c r="ABU122" s="253"/>
      <c r="ABV122" s="253"/>
      <c r="ABW122" s="253"/>
      <c r="ABX122" s="253"/>
      <c r="ABY122" s="253"/>
      <c r="ABZ122" s="253"/>
      <c r="ACA122" s="253"/>
      <c r="ACB122" s="253"/>
      <c r="ACC122" s="253"/>
      <c r="ACD122" s="253"/>
      <c r="ACE122" s="253"/>
      <c r="ACF122" s="253"/>
      <c r="ACG122" s="253"/>
      <c r="ACH122" s="253"/>
      <c r="ACI122" s="253"/>
      <c r="ACJ122" s="253"/>
      <c r="ACK122" s="253"/>
      <c r="ACL122" s="253"/>
      <c r="ACM122" s="253"/>
      <c r="ACN122" s="253"/>
      <c r="ACO122" s="253"/>
      <c r="ACP122" s="253"/>
      <c r="ACQ122" s="253"/>
      <c r="ACR122" s="253"/>
      <c r="ACS122" s="253"/>
      <c r="ACT122" s="253"/>
      <c r="ACU122" s="253"/>
      <c r="ACV122" s="253"/>
      <c r="ACW122" s="253"/>
      <c r="ACX122" s="253"/>
      <c r="ACY122" s="253"/>
      <c r="ACZ122" s="253"/>
      <c r="ADA122" s="253"/>
      <c r="ADB122" s="253"/>
      <c r="ADC122" s="253"/>
      <c r="ADD122" s="253"/>
      <c r="ADE122" s="253"/>
      <c r="ADF122" s="253"/>
      <c r="ADG122" s="253"/>
      <c r="ADH122" s="253"/>
      <c r="ADI122" s="253"/>
      <c r="ADJ122" s="253"/>
      <c r="ADK122" s="253"/>
      <c r="ADL122" s="253"/>
      <c r="ADM122" s="253"/>
      <c r="ADN122" s="253"/>
      <c r="ADO122" s="253"/>
      <c r="ADP122" s="253"/>
      <c r="ADQ122" s="253"/>
      <c r="ADR122" s="253"/>
      <c r="ADS122" s="253"/>
      <c r="ADT122" s="253"/>
      <c r="ADU122" s="253"/>
      <c r="ADV122" s="253"/>
      <c r="ADW122" s="253"/>
      <c r="ADX122" s="253"/>
      <c r="ADY122" s="253"/>
      <c r="ADZ122" s="253"/>
      <c r="AEA122" s="253"/>
      <c r="AEB122" s="253"/>
      <c r="AEC122" s="253"/>
      <c r="AED122" s="253"/>
      <c r="AEE122" s="253"/>
      <c r="AEF122" s="253"/>
      <c r="AEG122" s="253"/>
      <c r="AEH122" s="253"/>
      <c r="AEI122" s="253"/>
      <c r="AEJ122" s="253"/>
      <c r="AEK122" s="253"/>
      <c r="AEL122" s="253"/>
      <c r="AEM122" s="253"/>
      <c r="AEN122" s="253"/>
      <c r="AEO122" s="253"/>
      <c r="AEP122" s="253"/>
      <c r="AEQ122" s="253"/>
      <c r="AER122" s="253"/>
      <c r="AES122" s="253"/>
      <c r="AET122" s="253"/>
      <c r="AEU122" s="253"/>
      <c r="AEV122" s="253"/>
      <c r="AEW122" s="253"/>
      <c r="AEX122" s="253"/>
      <c r="AEY122" s="253"/>
      <c r="AEZ122" s="253"/>
      <c r="AFA122" s="253"/>
      <c r="AFB122" s="253"/>
      <c r="AFC122" s="253"/>
      <c r="AFD122" s="253"/>
      <c r="AFE122" s="253"/>
      <c r="AFF122" s="253"/>
      <c r="AFG122" s="253"/>
      <c r="AFH122" s="253"/>
      <c r="AFI122" s="253"/>
      <c r="AFJ122" s="253"/>
      <c r="AFK122" s="253"/>
      <c r="AFL122" s="253"/>
      <c r="AFM122" s="253"/>
      <c r="AFN122" s="253"/>
      <c r="AFO122" s="253"/>
      <c r="AFP122" s="253"/>
      <c r="AFQ122" s="253"/>
      <c r="AFR122" s="253"/>
      <c r="AFS122" s="253"/>
      <c r="AFT122" s="253"/>
      <c r="AFU122" s="253"/>
      <c r="AFV122" s="253"/>
      <c r="AFW122" s="253"/>
      <c r="AFX122" s="253"/>
      <c r="AFY122" s="253"/>
      <c r="AFZ122" s="253"/>
      <c r="AGA122" s="253"/>
      <c r="AGB122" s="253"/>
      <c r="AGC122" s="253"/>
      <c r="AGD122" s="253"/>
      <c r="AGE122" s="253"/>
      <c r="AGF122" s="253"/>
      <c r="AGG122" s="253"/>
      <c r="AGH122" s="253"/>
      <c r="AGI122" s="253"/>
      <c r="AGJ122" s="253"/>
      <c r="AGK122" s="253"/>
      <c r="AGL122" s="253"/>
      <c r="AGM122" s="253"/>
      <c r="AGN122" s="253"/>
      <c r="AGO122" s="253"/>
      <c r="AGP122" s="253"/>
      <c r="AGQ122" s="253"/>
      <c r="AGR122" s="253"/>
      <c r="AGS122" s="253"/>
      <c r="AGT122" s="253"/>
      <c r="AGU122" s="253"/>
      <c r="AGV122" s="253"/>
      <c r="AGW122" s="253"/>
      <c r="AGX122" s="253"/>
      <c r="AGY122" s="253"/>
      <c r="AGZ122" s="253"/>
      <c r="AHA122" s="253"/>
      <c r="AHB122" s="253"/>
      <c r="AHC122" s="253"/>
      <c r="AHD122" s="253"/>
      <c r="AHE122" s="253"/>
      <c r="AHF122" s="253"/>
      <c r="AHG122" s="253"/>
      <c r="AHH122" s="253"/>
      <c r="AHI122" s="253"/>
      <c r="AHJ122" s="253"/>
      <c r="AHK122" s="253"/>
      <c r="AHL122" s="253"/>
      <c r="AHM122" s="253"/>
      <c r="AHN122" s="253"/>
      <c r="AHO122" s="253"/>
      <c r="AHP122" s="253"/>
      <c r="AHQ122" s="253"/>
      <c r="AHR122" s="253"/>
      <c r="AHS122" s="253"/>
      <c r="AHT122" s="253"/>
      <c r="AHU122" s="253"/>
      <c r="AHV122" s="253"/>
      <c r="AHW122" s="253"/>
      <c r="AHX122" s="253"/>
      <c r="AHY122" s="253"/>
      <c r="AHZ122" s="253"/>
      <c r="AIA122" s="253"/>
      <c r="AIB122" s="253"/>
      <c r="AIC122" s="253"/>
      <c r="AID122" s="253"/>
      <c r="AIE122" s="253"/>
      <c r="AIF122" s="253"/>
      <c r="AIG122" s="253"/>
      <c r="AIH122" s="253"/>
      <c r="AII122" s="253"/>
      <c r="AIJ122" s="253"/>
      <c r="AIK122" s="253"/>
      <c r="AIL122" s="253"/>
      <c r="AIM122" s="253"/>
      <c r="AIN122" s="253"/>
      <c r="AIO122" s="253"/>
      <c r="AIP122" s="253"/>
      <c r="AIQ122" s="253"/>
      <c r="AIR122" s="253"/>
      <c r="AIS122" s="253"/>
      <c r="AIT122" s="253"/>
      <c r="AIU122" s="253"/>
      <c r="AIV122" s="253"/>
      <c r="AIW122" s="253"/>
      <c r="AIX122" s="253"/>
      <c r="AIY122" s="253"/>
      <c r="AIZ122" s="253"/>
      <c r="AJA122" s="253"/>
      <c r="AJB122" s="253"/>
      <c r="AJC122" s="253"/>
      <c r="AJD122" s="253"/>
      <c r="AJE122" s="253"/>
      <c r="AJF122" s="253"/>
      <c r="AJG122" s="253"/>
      <c r="AJH122" s="253"/>
      <c r="AJI122" s="253"/>
      <c r="AJJ122" s="253"/>
      <c r="AJK122" s="253"/>
      <c r="AJL122" s="253"/>
      <c r="AJM122" s="253"/>
      <c r="AJN122" s="253"/>
      <c r="AJO122" s="253"/>
      <c r="AJP122" s="253"/>
      <c r="AJQ122" s="253"/>
      <c r="AJR122" s="253"/>
      <c r="AJS122" s="253"/>
      <c r="AJT122" s="253"/>
      <c r="AJU122" s="253"/>
      <c r="AJV122" s="253"/>
      <c r="AJW122" s="253"/>
      <c r="AJX122" s="253"/>
      <c r="AJY122" s="253"/>
      <c r="AJZ122" s="253"/>
      <c r="AKA122" s="253"/>
      <c r="AKB122" s="253"/>
      <c r="AKC122" s="253"/>
      <c r="AKD122" s="253"/>
      <c r="AKE122" s="253"/>
      <c r="AKF122" s="253"/>
      <c r="AKG122" s="253"/>
      <c r="AKH122" s="253"/>
      <c r="AKI122" s="253"/>
      <c r="AKJ122" s="253"/>
      <c r="AKK122" s="253"/>
      <c r="AKL122" s="253"/>
      <c r="AKM122" s="253"/>
      <c r="AKN122" s="253"/>
      <c r="AKO122" s="253"/>
      <c r="AKP122" s="253"/>
      <c r="AKQ122" s="253"/>
      <c r="AKR122" s="253"/>
      <c r="AKS122" s="253"/>
      <c r="AKT122" s="253"/>
      <c r="AKU122" s="253"/>
      <c r="AKV122" s="253"/>
      <c r="AKW122" s="253"/>
      <c r="AKX122" s="253"/>
      <c r="AKY122" s="253"/>
      <c r="AKZ122" s="253"/>
      <c r="ALA122" s="253"/>
      <c r="ALB122" s="253"/>
      <c r="ALC122" s="253"/>
      <c r="ALD122" s="253"/>
      <c r="ALE122" s="253"/>
      <c r="ALF122" s="253"/>
      <c r="ALG122" s="253"/>
      <c r="ALH122" s="253"/>
      <c r="ALI122" s="253"/>
      <c r="ALJ122" s="253"/>
      <c r="ALK122" s="253"/>
      <c r="ALL122" s="253"/>
      <c r="ALM122" s="253"/>
      <c r="ALN122" s="253"/>
      <c r="ALO122" s="253"/>
      <c r="ALP122" s="253"/>
      <c r="ALQ122" s="253"/>
      <c r="ALR122" s="253"/>
      <c r="ALS122" s="253"/>
      <c r="ALT122" s="253"/>
      <c r="ALU122" s="253"/>
      <c r="ALV122" s="253"/>
      <c r="ALW122" s="253"/>
      <c r="ALX122" s="253"/>
      <c r="ALY122" s="253"/>
      <c r="ALZ122" s="253"/>
      <c r="AMA122" s="253"/>
      <c r="AMB122" s="253"/>
      <c r="AMC122" s="253"/>
      <c r="AMD122" s="253"/>
      <c r="AME122" s="253"/>
      <c r="AMF122" s="253"/>
      <c r="AMG122" s="253"/>
      <c r="AMH122" s="253"/>
      <c r="AMI122" s="253"/>
      <c r="AMJ122" s="253"/>
    </row>
    <row r="123" spans="1:1024" s="252" customFormat="1" ht="11.25">
      <c r="A123" s="269" t="s">
        <v>2008</v>
      </c>
      <c r="B123" s="299"/>
      <c r="C123" s="299">
        <f>C35</f>
        <v>0</v>
      </c>
      <c r="D123" s="299">
        <f>D35</f>
        <v>0</v>
      </c>
      <c r="F123" s="253"/>
      <c r="G123" s="253"/>
      <c r="H123" s="253"/>
      <c r="I123" s="253"/>
      <c r="J123" s="253"/>
      <c r="K123" s="253"/>
      <c r="L123" s="253"/>
      <c r="M123" s="253"/>
      <c r="N123" s="253"/>
      <c r="O123" s="253"/>
      <c r="P123" s="253"/>
      <c r="Q123" s="253"/>
      <c r="R123" s="253"/>
      <c r="S123" s="253"/>
      <c r="T123" s="253"/>
      <c r="U123" s="253"/>
      <c r="V123" s="253"/>
      <c r="W123" s="253"/>
      <c r="X123" s="253"/>
      <c r="Y123" s="253"/>
      <c r="Z123" s="253"/>
      <c r="AA123" s="253"/>
      <c r="AB123" s="253"/>
      <c r="AC123" s="253"/>
      <c r="AD123" s="253"/>
      <c r="AE123" s="253"/>
      <c r="AF123" s="253"/>
      <c r="AG123" s="253"/>
      <c r="AH123" s="253"/>
      <c r="AI123" s="253"/>
      <c r="AJ123" s="253"/>
      <c r="AK123" s="253"/>
      <c r="AL123" s="253"/>
      <c r="AM123" s="253"/>
      <c r="AN123" s="253"/>
      <c r="AO123" s="253"/>
      <c r="AP123" s="253"/>
      <c r="AQ123" s="253"/>
      <c r="AR123" s="253"/>
      <c r="AS123" s="253"/>
      <c r="AT123" s="253"/>
      <c r="AU123" s="253"/>
      <c r="AV123" s="253"/>
      <c r="AW123" s="253"/>
      <c r="AX123" s="253"/>
      <c r="AY123" s="253"/>
      <c r="AZ123" s="253"/>
      <c r="BA123" s="253"/>
      <c r="BB123" s="253"/>
      <c r="BC123" s="253"/>
      <c r="BD123" s="253"/>
      <c r="BE123" s="253"/>
      <c r="BF123" s="253"/>
      <c r="BG123" s="253"/>
      <c r="BH123" s="253"/>
      <c r="BI123" s="253"/>
      <c r="BJ123" s="253"/>
      <c r="BK123" s="253"/>
      <c r="BL123" s="253"/>
      <c r="BM123" s="253"/>
      <c r="BN123" s="253"/>
      <c r="BO123" s="253"/>
      <c r="BP123" s="253"/>
      <c r="BQ123" s="253"/>
      <c r="BR123" s="253"/>
      <c r="BS123" s="253"/>
      <c r="BT123" s="253"/>
      <c r="BU123" s="253"/>
      <c r="BV123" s="253"/>
      <c r="BW123" s="253"/>
      <c r="BX123" s="253"/>
      <c r="BY123" s="253"/>
      <c r="BZ123" s="253"/>
      <c r="CA123" s="253"/>
      <c r="CB123" s="253"/>
      <c r="CC123" s="253"/>
      <c r="CD123" s="253"/>
      <c r="CE123" s="253"/>
      <c r="CF123" s="253"/>
      <c r="CG123" s="253"/>
      <c r="CH123" s="253"/>
      <c r="CI123" s="253"/>
      <c r="CJ123" s="253"/>
      <c r="CK123" s="253"/>
      <c r="CL123" s="253"/>
      <c r="CM123" s="253"/>
      <c r="CN123" s="253"/>
      <c r="CO123" s="253"/>
      <c r="CP123" s="253"/>
      <c r="CQ123" s="253"/>
      <c r="CR123" s="253"/>
      <c r="CS123" s="253"/>
      <c r="CT123" s="253"/>
      <c r="CU123" s="253"/>
      <c r="CV123" s="253"/>
      <c r="CW123" s="253"/>
      <c r="CX123" s="253"/>
      <c r="CY123" s="253"/>
      <c r="CZ123" s="253"/>
      <c r="DA123" s="253"/>
      <c r="DB123" s="253"/>
      <c r="DC123" s="253"/>
      <c r="DD123" s="253"/>
      <c r="DE123" s="253"/>
      <c r="DF123" s="253"/>
      <c r="DG123" s="253"/>
      <c r="DH123" s="253"/>
      <c r="DI123" s="253"/>
      <c r="DJ123" s="253"/>
      <c r="DK123" s="253"/>
      <c r="DL123" s="253"/>
      <c r="DM123" s="253"/>
      <c r="DN123" s="253"/>
      <c r="DO123" s="253"/>
      <c r="DP123" s="253"/>
      <c r="DQ123" s="253"/>
      <c r="DR123" s="253"/>
      <c r="DS123" s="253"/>
      <c r="DT123" s="253"/>
      <c r="DU123" s="253"/>
      <c r="DV123" s="253"/>
      <c r="DW123" s="253"/>
      <c r="DX123" s="253"/>
      <c r="DY123" s="253"/>
      <c r="DZ123" s="253"/>
      <c r="EA123" s="253"/>
      <c r="EB123" s="253"/>
      <c r="EC123" s="253"/>
      <c r="ED123" s="253"/>
      <c r="EE123" s="253"/>
      <c r="EF123" s="253"/>
      <c r="EG123" s="253"/>
      <c r="EH123" s="253"/>
      <c r="EI123" s="253"/>
      <c r="EJ123" s="253"/>
      <c r="EK123" s="253"/>
      <c r="EL123" s="253"/>
      <c r="EM123" s="253"/>
      <c r="EN123" s="253"/>
      <c r="EO123" s="253"/>
      <c r="EP123" s="253"/>
      <c r="EQ123" s="253"/>
      <c r="ER123" s="253"/>
      <c r="ES123" s="253"/>
      <c r="ET123" s="253"/>
      <c r="EU123" s="253"/>
      <c r="EV123" s="253"/>
      <c r="EW123" s="253"/>
      <c r="EX123" s="253"/>
      <c r="EY123" s="253"/>
      <c r="EZ123" s="253"/>
      <c r="FA123" s="253"/>
      <c r="FB123" s="253"/>
      <c r="FC123" s="253"/>
      <c r="FD123" s="253"/>
      <c r="FE123" s="253"/>
      <c r="FF123" s="253"/>
      <c r="FG123" s="253"/>
      <c r="FH123" s="253"/>
      <c r="FI123" s="253"/>
      <c r="FJ123" s="253"/>
      <c r="FK123" s="253"/>
      <c r="FL123" s="253"/>
      <c r="FM123" s="253"/>
      <c r="FN123" s="253"/>
      <c r="FO123" s="253"/>
      <c r="FP123" s="253"/>
      <c r="FQ123" s="253"/>
      <c r="FR123" s="253"/>
      <c r="FS123" s="253"/>
      <c r="FT123" s="253"/>
      <c r="FU123" s="253"/>
      <c r="FV123" s="253"/>
      <c r="FW123" s="253"/>
      <c r="FX123" s="253"/>
      <c r="FY123" s="253"/>
      <c r="FZ123" s="253"/>
      <c r="GA123" s="253"/>
      <c r="GB123" s="253"/>
      <c r="GC123" s="253"/>
      <c r="GD123" s="253"/>
      <c r="GE123" s="253"/>
      <c r="GF123" s="253"/>
      <c r="GG123" s="253"/>
      <c r="GH123" s="253"/>
      <c r="GI123" s="253"/>
      <c r="GJ123" s="253"/>
      <c r="GK123" s="253"/>
      <c r="GL123" s="253"/>
      <c r="GM123" s="253"/>
      <c r="GN123" s="253"/>
      <c r="GO123" s="253"/>
      <c r="GP123" s="253"/>
      <c r="GQ123" s="253"/>
      <c r="GR123" s="253"/>
      <c r="GS123" s="253"/>
      <c r="GT123" s="253"/>
      <c r="GU123" s="253"/>
      <c r="GV123" s="253"/>
      <c r="GW123" s="253"/>
      <c r="GX123" s="253"/>
      <c r="GY123" s="253"/>
      <c r="GZ123" s="253"/>
      <c r="HA123" s="253"/>
      <c r="HB123" s="253"/>
      <c r="HC123" s="253"/>
      <c r="HD123" s="253"/>
      <c r="HE123" s="253"/>
      <c r="HF123" s="253"/>
      <c r="HG123" s="253"/>
      <c r="HH123" s="253"/>
      <c r="HI123" s="253"/>
      <c r="HJ123" s="253"/>
      <c r="HK123" s="253"/>
      <c r="HL123" s="253"/>
      <c r="HM123" s="253"/>
      <c r="HN123" s="253"/>
      <c r="HO123" s="253"/>
      <c r="HP123" s="253"/>
      <c r="HQ123" s="253"/>
      <c r="HR123" s="253"/>
      <c r="HS123" s="253"/>
      <c r="HT123" s="253"/>
      <c r="HU123" s="253"/>
      <c r="HV123" s="253"/>
      <c r="HW123" s="253"/>
      <c r="HX123" s="253"/>
      <c r="HY123" s="253"/>
      <c r="HZ123" s="253"/>
      <c r="IA123" s="253"/>
      <c r="IB123" s="253"/>
      <c r="IC123" s="253"/>
      <c r="ID123" s="253"/>
      <c r="IE123" s="253"/>
      <c r="IF123" s="253"/>
      <c r="IG123" s="253"/>
      <c r="IH123" s="253"/>
      <c r="II123" s="253"/>
      <c r="IJ123" s="253"/>
      <c r="IK123" s="253"/>
      <c r="IL123" s="253"/>
      <c r="IM123" s="253"/>
      <c r="IN123" s="253"/>
      <c r="IO123" s="253"/>
      <c r="IP123" s="253"/>
      <c r="IQ123" s="253"/>
      <c r="IR123" s="253"/>
      <c r="IS123" s="253"/>
      <c r="IT123" s="253"/>
      <c r="IU123" s="253"/>
      <c r="IV123" s="253"/>
      <c r="IW123" s="253"/>
      <c r="IX123" s="253"/>
      <c r="IY123" s="253"/>
      <c r="IZ123" s="253"/>
      <c r="JA123" s="253"/>
      <c r="JB123" s="253"/>
      <c r="JC123" s="253"/>
      <c r="JD123" s="253"/>
      <c r="JE123" s="253"/>
      <c r="JF123" s="253"/>
      <c r="JG123" s="253"/>
      <c r="JH123" s="253"/>
      <c r="JI123" s="253"/>
      <c r="JJ123" s="253"/>
      <c r="JK123" s="253"/>
      <c r="JL123" s="253"/>
      <c r="JM123" s="253"/>
      <c r="JN123" s="253"/>
      <c r="JO123" s="253"/>
      <c r="JP123" s="253"/>
      <c r="JQ123" s="253"/>
      <c r="JR123" s="253"/>
      <c r="JS123" s="253"/>
      <c r="JT123" s="253"/>
      <c r="JU123" s="253"/>
      <c r="JV123" s="253"/>
      <c r="JW123" s="253"/>
      <c r="JX123" s="253"/>
      <c r="JY123" s="253"/>
      <c r="JZ123" s="253"/>
      <c r="KA123" s="253"/>
      <c r="KB123" s="253"/>
      <c r="KC123" s="253"/>
      <c r="KD123" s="253"/>
      <c r="KE123" s="253"/>
      <c r="KF123" s="253"/>
      <c r="KG123" s="253"/>
      <c r="KH123" s="253"/>
      <c r="KI123" s="253"/>
      <c r="KJ123" s="253"/>
      <c r="KK123" s="253"/>
      <c r="KL123" s="253"/>
      <c r="KM123" s="253"/>
      <c r="KN123" s="253"/>
      <c r="KO123" s="253"/>
      <c r="KP123" s="253"/>
      <c r="KQ123" s="253"/>
      <c r="KR123" s="253"/>
      <c r="KS123" s="253"/>
      <c r="KT123" s="253"/>
      <c r="KU123" s="253"/>
      <c r="KV123" s="253"/>
      <c r="KW123" s="253"/>
      <c r="KX123" s="253"/>
      <c r="KY123" s="253"/>
      <c r="KZ123" s="253"/>
      <c r="LA123" s="253"/>
      <c r="LB123" s="253"/>
      <c r="LC123" s="253"/>
      <c r="LD123" s="253"/>
      <c r="LE123" s="253"/>
      <c r="LF123" s="253"/>
      <c r="LG123" s="253"/>
      <c r="LH123" s="253"/>
      <c r="LI123" s="253"/>
      <c r="LJ123" s="253"/>
      <c r="LK123" s="253"/>
      <c r="LL123" s="253"/>
      <c r="LM123" s="253"/>
      <c r="LN123" s="253"/>
      <c r="LO123" s="253"/>
      <c r="LP123" s="253"/>
      <c r="LQ123" s="253"/>
      <c r="LR123" s="253"/>
      <c r="LS123" s="253"/>
      <c r="LT123" s="253"/>
      <c r="LU123" s="253"/>
      <c r="LV123" s="253"/>
      <c r="LW123" s="253"/>
      <c r="LX123" s="253"/>
      <c r="LY123" s="253"/>
      <c r="LZ123" s="253"/>
      <c r="MA123" s="253"/>
      <c r="MB123" s="253"/>
      <c r="MC123" s="253"/>
      <c r="MD123" s="253"/>
      <c r="ME123" s="253"/>
      <c r="MF123" s="253"/>
      <c r="MG123" s="253"/>
      <c r="MH123" s="253"/>
      <c r="MI123" s="253"/>
      <c r="MJ123" s="253"/>
      <c r="MK123" s="253"/>
      <c r="ML123" s="253"/>
      <c r="MM123" s="253"/>
      <c r="MN123" s="253"/>
      <c r="MO123" s="253"/>
      <c r="MP123" s="253"/>
      <c r="MQ123" s="253"/>
      <c r="MR123" s="253"/>
      <c r="MS123" s="253"/>
      <c r="MT123" s="253"/>
      <c r="MU123" s="253"/>
      <c r="MV123" s="253"/>
      <c r="MW123" s="253"/>
      <c r="MX123" s="253"/>
      <c r="MY123" s="253"/>
      <c r="MZ123" s="253"/>
      <c r="NA123" s="253"/>
      <c r="NB123" s="253"/>
      <c r="NC123" s="253"/>
      <c r="ND123" s="253"/>
      <c r="NE123" s="253"/>
      <c r="NF123" s="253"/>
      <c r="NG123" s="253"/>
      <c r="NH123" s="253"/>
      <c r="NI123" s="253"/>
      <c r="NJ123" s="253"/>
      <c r="NK123" s="253"/>
      <c r="NL123" s="253"/>
      <c r="NM123" s="253"/>
      <c r="NN123" s="253"/>
      <c r="NO123" s="253"/>
      <c r="NP123" s="253"/>
      <c r="NQ123" s="253"/>
      <c r="NR123" s="253"/>
      <c r="NS123" s="253"/>
      <c r="NT123" s="253"/>
      <c r="NU123" s="253"/>
      <c r="NV123" s="253"/>
      <c r="NW123" s="253"/>
      <c r="NX123" s="253"/>
      <c r="NY123" s="253"/>
      <c r="NZ123" s="253"/>
      <c r="OA123" s="253"/>
      <c r="OB123" s="253"/>
      <c r="OC123" s="253"/>
      <c r="OD123" s="253"/>
      <c r="OE123" s="253"/>
      <c r="OF123" s="253"/>
      <c r="OG123" s="253"/>
      <c r="OH123" s="253"/>
      <c r="OI123" s="253"/>
      <c r="OJ123" s="253"/>
      <c r="OK123" s="253"/>
      <c r="OL123" s="253"/>
      <c r="OM123" s="253"/>
      <c r="ON123" s="253"/>
      <c r="OO123" s="253"/>
      <c r="OP123" s="253"/>
      <c r="OQ123" s="253"/>
      <c r="OR123" s="253"/>
      <c r="OS123" s="253"/>
      <c r="OT123" s="253"/>
      <c r="OU123" s="253"/>
      <c r="OV123" s="253"/>
      <c r="OW123" s="253"/>
      <c r="OX123" s="253"/>
      <c r="OY123" s="253"/>
      <c r="OZ123" s="253"/>
      <c r="PA123" s="253"/>
      <c r="PB123" s="253"/>
      <c r="PC123" s="253"/>
      <c r="PD123" s="253"/>
      <c r="PE123" s="253"/>
      <c r="PF123" s="253"/>
      <c r="PG123" s="253"/>
      <c r="PH123" s="253"/>
      <c r="PI123" s="253"/>
      <c r="PJ123" s="253"/>
      <c r="PK123" s="253"/>
      <c r="PL123" s="253"/>
      <c r="PM123" s="253"/>
      <c r="PN123" s="253"/>
      <c r="PO123" s="253"/>
      <c r="PP123" s="253"/>
      <c r="PQ123" s="253"/>
      <c r="PR123" s="253"/>
      <c r="PS123" s="253"/>
      <c r="PT123" s="253"/>
      <c r="PU123" s="253"/>
      <c r="PV123" s="253"/>
      <c r="PW123" s="253"/>
      <c r="PX123" s="253"/>
      <c r="PY123" s="253"/>
      <c r="PZ123" s="253"/>
      <c r="QA123" s="253"/>
      <c r="QB123" s="253"/>
      <c r="QC123" s="253"/>
      <c r="QD123" s="253"/>
      <c r="QE123" s="253"/>
      <c r="QF123" s="253"/>
      <c r="QG123" s="253"/>
      <c r="QH123" s="253"/>
      <c r="QI123" s="253"/>
      <c r="QJ123" s="253"/>
      <c r="QK123" s="253"/>
      <c r="QL123" s="253"/>
      <c r="QM123" s="253"/>
      <c r="QN123" s="253"/>
      <c r="QO123" s="253"/>
      <c r="QP123" s="253"/>
      <c r="QQ123" s="253"/>
      <c r="QR123" s="253"/>
      <c r="QS123" s="253"/>
      <c r="QT123" s="253"/>
      <c r="QU123" s="253"/>
      <c r="QV123" s="253"/>
      <c r="QW123" s="253"/>
      <c r="QX123" s="253"/>
      <c r="QY123" s="253"/>
      <c r="QZ123" s="253"/>
      <c r="RA123" s="253"/>
      <c r="RB123" s="253"/>
      <c r="RC123" s="253"/>
      <c r="RD123" s="253"/>
      <c r="RE123" s="253"/>
      <c r="RF123" s="253"/>
      <c r="RG123" s="253"/>
      <c r="RH123" s="253"/>
      <c r="RI123" s="253"/>
      <c r="RJ123" s="253"/>
      <c r="RK123" s="253"/>
      <c r="RL123" s="253"/>
      <c r="RM123" s="253"/>
      <c r="RN123" s="253"/>
      <c r="RO123" s="253"/>
      <c r="RP123" s="253"/>
      <c r="RQ123" s="253"/>
      <c r="RR123" s="253"/>
      <c r="RS123" s="253"/>
      <c r="RT123" s="253"/>
      <c r="RU123" s="253"/>
      <c r="RV123" s="253"/>
      <c r="RW123" s="253"/>
      <c r="RX123" s="253"/>
      <c r="RY123" s="253"/>
      <c r="RZ123" s="253"/>
      <c r="SA123" s="253"/>
      <c r="SB123" s="253"/>
      <c r="SC123" s="253"/>
      <c r="SD123" s="253"/>
      <c r="SE123" s="253"/>
      <c r="SF123" s="253"/>
      <c r="SG123" s="253"/>
      <c r="SH123" s="253"/>
      <c r="SI123" s="253"/>
      <c r="SJ123" s="253"/>
      <c r="SK123" s="253"/>
      <c r="SL123" s="253"/>
      <c r="SM123" s="253"/>
      <c r="SN123" s="253"/>
      <c r="SO123" s="253"/>
      <c r="SP123" s="253"/>
      <c r="SQ123" s="253"/>
      <c r="SR123" s="253"/>
      <c r="SS123" s="253"/>
      <c r="ST123" s="253"/>
      <c r="SU123" s="253"/>
      <c r="SV123" s="253"/>
      <c r="SW123" s="253"/>
      <c r="SX123" s="253"/>
      <c r="SY123" s="253"/>
      <c r="SZ123" s="253"/>
      <c r="TA123" s="253"/>
      <c r="TB123" s="253"/>
      <c r="TC123" s="253"/>
      <c r="TD123" s="253"/>
      <c r="TE123" s="253"/>
      <c r="TF123" s="253"/>
      <c r="TG123" s="253"/>
      <c r="TH123" s="253"/>
      <c r="TI123" s="253"/>
      <c r="TJ123" s="253"/>
      <c r="TK123" s="253"/>
      <c r="TL123" s="253"/>
      <c r="TM123" s="253"/>
      <c r="TN123" s="253"/>
      <c r="TO123" s="253"/>
      <c r="TP123" s="253"/>
      <c r="TQ123" s="253"/>
      <c r="TR123" s="253"/>
      <c r="TS123" s="253"/>
      <c r="TT123" s="253"/>
      <c r="TU123" s="253"/>
      <c r="TV123" s="253"/>
      <c r="TW123" s="253"/>
      <c r="TX123" s="253"/>
      <c r="TY123" s="253"/>
      <c r="TZ123" s="253"/>
      <c r="UA123" s="253"/>
      <c r="UB123" s="253"/>
      <c r="UC123" s="253"/>
      <c r="UD123" s="253"/>
      <c r="UE123" s="253"/>
      <c r="UF123" s="253"/>
      <c r="UG123" s="253"/>
      <c r="UH123" s="253"/>
      <c r="UI123" s="253"/>
      <c r="UJ123" s="253"/>
      <c r="UK123" s="253"/>
      <c r="UL123" s="253"/>
      <c r="UM123" s="253"/>
      <c r="UN123" s="253"/>
      <c r="UO123" s="253"/>
      <c r="UP123" s="253"/>
      <c r="UQ123" s="253"/>
      <c r="UR123" s="253"/>
      <c r="US123" s="253"/>
      <c r="UT123" s="253"/>
      <c r="UU123" s="253"/>
      <c r="UV123" s="253"/>
      <c r="UW123" s="253"/>
      <c r="UX123" s="253"/>
      <c r="UY123" s="253"/>
      <c r="UZ123" s="253"/>
      <c r="VA123" s="253"/>
      <c r="VB123" s="253"/>
      <c r="VC123" s="253"/>
      <c r="VD123" s="253"/>
      <c r="VE123" s="253"/>
      <c r="VF123" s="253"/>
      <c r="VG123" s="253"/>
      <c r="VH123" s="253"/>
      <c r="VI123" s="253"/>
      <c r="VJ123" s="253"/>
      <c r="VK123" s="253"/>
      <c r="VL123" s="253"/>
      <c r="VM123" s="253"/>
      <c r="VN123" s="253"/>
      <c r="VO123" s="253"/>
      <c r="VP123" s="253"/>
      <c r="VQ123" s="253"/>
      <c r="VR123" s="253"/>
      <c r="VS123" s="253"/>
      <c r="VT123" s="253"/>
      <c r="VU123" s="253"/>
      <c r="VV123" s="253"/>
      <c r="VW123" s="253"/>
      <c r="VX123" s="253"/>
      <c r="VY123" s="253"/>
      <c r="VZ123" s="253"/>
      <c r="WA123" s="253"/>
      <c r="WB123" s="253"/>
      <c r="WC123" s="253"/>
      <c r="WD123" s="253"/>
      <c r="WE123" s="253"/>
      <c r="WF123" s="253"/>
      <c r="WG123" s="253"/>
      <c r="WH123" s="253"/>
      <c r="WI123" s="253"/>
      <c r="WJ123" s="253"/>
      <c r="WK123" s="253"/>
      <c r="WL123" s="253"/>
      <c r="WM123" s="253"/>
      <c r="WN123" s="253"/>
      <c r="WO123" s="253"/>
      <c r="WP123" s="253"/>
      <c r="WQ123" s="253"/>
      <c r="WR123" s="253"/>
      <c r="WS123" s="253"/>
      <c r="WT123" s="253"/>
      <c r="WU123" s="253"/>
      <c r="WV123" s="253"/>
      <c r="WW123" s="253"/>
      <c r="WX123" s="253"/>
      <c r="WY123" s="253"/>
      <c r="WZ123" s="253"/>
      <c r="XA123" s="253"/>
      <c r="XB123" s="253"/>
      <c r="XC123" s="253"/>
      <c r="XD123" s="253"/>
      <c r="XE123" s="253"/>
      <c r="XF123" s="253"/>
      <c r="XG123" s="253"/>
      <c r="XH123" s="253"/>
      <c r="XI123" s="253"/>
      <c r="XJ123" s="253"/>
      <c r="XK123" s="253"/>
      <c r="XL123" s="253"/>
      <c r="XM123" s="253"/>
      <c r="XN123" s="253"/>
      <c r="XO123" s="253"/>
      <c r="XP123" s="253"/>
      <c r="XQ123" s="253"/>
      <c r="XR123" s="253"/>
      <c r="XS123" s="253"/>
      <c r="XT123" s="253"/>
      <c r="XU123" s="253"/>
      <c r="XV123" s="253"/>
      <c r="XW123" s="253"/>
      <c r="XX123" s="253"/>
      <c r="XY123" s="253"/>
      <c r="XZ123" s="253"/>
      <c r="YA123" s="253"/>
      <c r="YB123" s="253"/>
      <c r="YC123" s="253"/>
      <c r="YD123" s="253"/>
      <c r="YE123" s="253"/>
      <c r="YF123" s="253"/>
      <c r="YG123" s="253"/>
      <c r="YH123" s="253"/>
      <c r="YI123" s="253"/>
      <c r="YJ123" s="253"/>
      <c r="YK123" s="253"/>
      <c r="YL123" s="253"/>
      <c r="YM123" s="253"/>
      <c r="YN123" s="253"/>
      <c r="YO123" s="253"/>
      <c r="YP123" s="253"/>
      <c r="YQ123" s="253"/>
      <c r="YR123" s="253"/>
      <c r="YS123" s="253"/>
      <c r="YT123" s="253"/>
      <c r="YU123" s="253"/>
      <c r="YV123" s="253"/>
      <c r="YW123" s="253"/>
      <c r="YX123" s="253"/>
      <c r="YY123" s="253"/>
      <c r="YZ123" s="253"/>
      <c r="ZA123" s="253"/>
      <c r="ZB123" s="253"/>
      <c r="ZC123" s="253"/>
      <c r="ZD123" s="253"/>
      <c r="ZE123" s="253"/>
      <c r="ZF123" s="253"/>
      <c r="ZG123" s="253"/>
      <c r="ZH123" s="253"/>
      <c r="ZI123" s="253"/>
      <c r="ZJ123" s="253"/>
      <c r="ZK123" s="253"/>
      <c r="ZL123" s="253"/>
      <c r="ZM123" s="253"/>
      <c r="ZN123" s="253"/>
      <c r="ZO123" s="253"/>
      <c r="ZP123" s="253"/>
      <c r="ZQ123" s="253"/>
      <c r="ZR123" s="253"/>
      <c r="ZS123" s="253"/>
      <c r="ZT123" s="253"/>
      <c r="ZU123" s="253"/>
      <c r="ZV123" s="253"/>
      <c r="ZW123" s="253"/>
      <c r="ZX123" s="253"/>
      <c r="ZY123" s="253"/>
      <c r="ZZ123" s="253"/>
      <c r="AAA123" s="253"/>
      <c r="AAB123" s="253"/>
      <c r="AAC123" s="253"/>
      <c r="AAD123" s="253"/>
      <c r="AAE123" s="253"/>
      <c r="AAF123" s="253"/>
      <c r="AAG123" s="253"/>
      <c r="AAH123" s="253"/>
      <c r="AAI123" s="253"/>
      <c r="AAJ123" s="253"/>
      <c r="AAK123" s="253"/>
      <c r="AAL123" s="253"/>
      <c r="AAM123" s="253"/>
      <c r="AAN123" s="253"/>
      <c r="AAO123" s="253"/>
      <c r="AAP123" s="253"/>
      <c r="AAQ123" s="253"/>
      <c r="AAR123" s="253"/>
      <c r="AAS123" s="253"/>
      <c r="AAT123" s="253"/>
      <c r="AAU123" s="253"/>
      <c r="AAV123" s="253"/>
      <c r="AAW123" s="253"/>
      <c r="AAX123" s="253"/>
      <c r="AAY123" s="253"/>
      <c r="AAZ123" s="253"/>
      <c r="ABA123" s="253"/>
      <c r="ABB123" s="253"/>
      <c r="ABC123" s="253"/>
      <c r="ABD123" s="253"/>
      <c r="ABE123" s="253"/>
      <c r="ABF123" s="253"/>
      <c r="ABG123" s="253"/>
      <c r="ABH123" s="253"/>
      <c r="ABI123" s="253"/>
      <c r="ABJ123" s="253"/>
      <c r="ABK123" s="253"/>
      <c r="ABL123" s="253"/>
      <c r="ABM123" s="253"/>
      <c r="ABN123" s="253"/>
      <c r="ABO123" s="253"/>
      <c r="ABP123" s="253"/>
      <c r="ABQ123" s="253"/>
      <c r="ABR123" s="253"/>
      <c r="ABS123" s="253"/>
      <c r="ABT123" s="253"/>
      <c r="ABU123" s="253"/>
      <c r="ABV123" s="253"/>
      <c r="ABW123" s="253"/>
      <c r="ABX123" s="253"/>
      <c r="ABY123" s="253"/>
      <c r="ABZ123" s="253"/>
      <c r="ACA123" s="253"/>
      <c r="ACB123" s="253"/>
      <c r="ACC123" s="253"/>
      <c r="ACD123" s="253"/>
      <c r="ACE123" s="253"/>
      <c r="ACF123" s="253"/>
      <c r="ACG123" s="253"/>
      <c r="ACH123" s="253"/>
      <c r="ACI123" s="253"/>
      <c r="ACJ123" s="253"/>
      <c r="ACK123" s="253"/>
      <c r="ACL123" s="253"/>
      <c r="ACM123" s="253"/>
      <c r="ACN123" s="253"/>
      <c r="ACO123" s="253"/>
      <c r="ACP123" s="253"/>
      <c r="ACQ123" s="253"/>
      <c r="ACR123" s="253"/>
      <c r="ACS123" s="253"/>
      <c r="ACT123" s="253"/>
      <c r="ACU123" s="253"/>
      <c r="ACV123" s="253"/>
      <c r="ACW123" s="253"/>
      <c r="ACX123" s="253"/>
      <c r="ACY123" s="253"/>
      <c r="ACZ123" s="253"/>
      <c r="ADA123" s="253"/>
      <c r="ADB123" s="253"/>
      <c r="ADC123" s="253"/>
      <c r="ADD123" s="253"/>
      <c r="ADE123" s="253"/>
      <c r="ADF123" s="253"/>
      <c r="ADG123" s="253"/>
      <c r="ADH123" s="253"/>
      <c r="ADI123" s="253"/>
      <c r="ADJ123" s="253"/>
      <c r="ADK123" s="253"/>
      <c r="ADL123" s="253"/>
      <c r="ADM123" s="253"/>
      <c r="ADN123" s="253"/>
      <c r="ADO123" s="253"/>
      <c r="ADP123" s="253"/>
      <c r="ADQ123" s="253"/>
      <c r="ADR123" s="253"/>
      <c r="ADS123" s="253"/>
      <c r="ADT123" s="253"/>
      <c r="ADU123" s="253"/>
      <c r="ADV123" s="253"/>
      <c r="ADW123" s="253"/>
      <c r="ADX123" s="253"/>
      <c r="ADY123" s="253"/>
      <c r="ADZ123" s="253"/>
      <c r="AEA123" s="253"/>
      <c r="AEB123" s="253"/>
      <c r="AEC123" s="253"/>
      <c r="AED123" s="253"/>
      <c r="AEE123" s="253"/>
      <c r="AEF123" s="253"/>
      <c r="AEG123" s="253"/>
      <c r="AEH123" s="253"/>
      <c r="AEI123" s="253"/>
      <c r="AEJ123" s="253"/>
      <c r="AEK123" s="253"/>
      <c r="AEL123" s="253"/>
      <c r="AEM123" s="253"/>
      <c r="AEN123" s="253"/>
      <c r="AEO123" s="253"/>
      <c r="AEP123" s="253"/>
      <c r="AEQ123" s="253"/>
      <c r="AER123" s="253"/>
      <c r="AES123" s="253"/>
      <c r="AET123" s="253"/>
      <c r="AEU123" s="253"/>
      <c r="AEV123" s="253"/>
      <c r="AEW123" s="253"/>
      <c r="AEX123" s="253"/>
      <c r="AEY123" s="253"/>
      <c r="AEZ123" s="253"/>
      <c r="AFA123" s="253"/>
      <c r="AFB123" s="253"/>
      <c r="AFC123" s="253"/>
      <c r="AFD123" s="253"/>
      <c r="AFE123" s="253"/>
      <c r="AFF123" s="253"/>
      <c r="AFG123" s="253"/>
      <c r="AFH123" s="253"/>
      <c r="AFI123" s="253"/>
      <c r="AFJ123" s="253"/>
      <c r="AFK123" s="253"/>
      <c r="AFL123" s="253"/>
      <c r="AFM123" s="253"/>
      <c r="AFN123" s="253"/>
      <c r="AFO123" s="253"/>
      <c r="AFP123" s="253"/>
      <c r="AFQ123" s="253"/>
      <c r="AFR123" s="253"/>
      <c r="AFS123" s="253"/>
      <c r="AFT123" s="253"/>
      <c r="AFU123" s="253"/>
      <c r="AFV123" s="253"/>
      <c r="AFW123" s="253"/>
      <c r="AFX123" s="253"/>
      <c r="AFY123" s="253"/>
      <c r="AFZ123" s="253"/>
      <c r="AGA123" s="253"/>
      <c r="AGB123" s="253"/>
      <c r="AGC123" s="253"/>
      <c r="AGD123" s="253"/>
      <c r="AGE123" s="253"/>
      <c r="AGF123" s="253"/>
      <c r="AGG123" s="253"/>
      <c r="AGH123" s="253"/>
      <c r="AGI123" s="253"/>
      <c r="AGJ123" s="253"/>
      <c r="AGK123" s="253"/>
      <c r="AGL123" s="253"/>
      <c r="AGM123" s="253"/>
      <c r="AGN123" s="253"/>
      <c r="AGO123" s="253"/>
      <c r="AGP123" s="253"/>
      <c r="AGQ123" s="253"/>
      <c r="AGR123" s="253"/>
      <c r="AGS123" s="253"/>
      <c r="AGT123" s="253"/>
      <c r="AGU123" s="253"/>
      <c r="AGV123" s="253"/>
      <c r="AGW123" s="253"/>
      <c r="AGX123" s="253"/>
      <c r="AGY123" s="253"/>
      <c r="AGZ123" s="253"/>
      <c r="AHA123" s="253"/>
      <c r="AHB123" s="253"/>
      <c r="AHC123" s="253"/>
      <c r="AHD123" s="253"/>
      <c r="AHE123" s="253"/>
      <c r="AHF123" s="253"/>
      <c r="AHG123" s="253"/>
      <c r="AHH123" s="253"/>
      <c r="AHI123" s="253"/>
      <c r="AHJ123" s="253"/>
      <c r="AHK123" s="253"/>
      <c r="AHL123" s="253"/>
      <c r="AHM123" s="253"/>
      <c r="AHN123" s="253"/>
      <c r="AHO123" s="253"/>
      <c r="AHP123" s="253"/>
      <c r="AHQ123" s="253"/>
      <c r="AHR123" s="253"/>
      <c r="AHS123" s="253"/>
      <c r="AHT123" s="253"/>
      <c r="AHU123" s="253"/>
      <c r="AHV123" s="253"/>
      <c r="AHW123" s="253"/>
      <c r="AHX123" s="253"/>
      <c r="AHY123" s="253"/>
      <c r="AHZ123" s="253"/>
      <c r="AIA123" s="253"/>
      <c r="AIB123" s="253"/>
      <c r="AIC123" s="253"/>
      <c r="AID123" s="253"/>
      <c r="AIE123" s="253"/>
      <c r="AIF123" s="253"/>
      <c r="AIG123" s="253"/>
      <c r="AIH123" s="253"/>
      <c r="AII123" s="253"/>
      <c r="AIJ123" s="253"/>
      <c r="AIK123" s="253"/>
      <c r="AIL123" s="253"/>
      <c r="AIM123" s="253"/>
      <c r="AIN123" s="253"/>
      <c r="AIO123" s="253"/>
      <c r="AIP123" s="253"/>
      <c r="AIQ123" s="253"/>
      <c r="AIR123" s="253"/>
      <c r="AIS123" s="253"/>
      <c r="AIT123" s="253"/>
      <c r="AIU123" s="253"/>
      <c r="AIV123" s="253"/>
      <c r="AIW123" s="253"/>
      <c r="AIX123" s="253"/>
      <c r="AIY123" s="253"/>
      <c r="AIZ123" s="253"/>
      <c r="AJA123" s="253"/>
      <c r="AJB123" s="253"/>
      <c r="AJC123" s="253"/>
      <c r="AJD123" s="253"/>
      <c r="AJE123" s="253"/>
      <c r="AJF123" s="253"/>
      <c r="AJG123" s="253"/>
      <c r="AJH123" s="253"/>
      <c r="AJI123" s="253"/>
      <c r="AJJ123" s="253"/>
      <c r="AJK123" s="253"/>
      <c r="AJL123" s="253"/>
      <c r="AJM123" s="253"/>
      <c r="AJN123" s="253"/>
      <c r="AJO123" s="253"/>
      <c r="AJP123" s="253"/>
      <c r="AJQ123" s="253"/>
      <c r="AJR123" s="253"/>
      <c r="AJS123" s="253"/>
      <c r="AJT123" s="253"/>
      <c r="AJU123" s="253"/>
      <c r="AJV123" s="253"/>
      <c r="AJW123" s="253"/>
      <c r="AJX123" s="253"/>
      <c r="AJY123" s="253"/>
      <c r="AJZ123" s="253"/>
      <c r="AKA123" s="253"/>
      <c r="AKB123" s="253"/>
      <c r="AKC123" s="253"/>
      <c r="AKD123" s="253"/>
      <c r="AKE123" s="253"/>
      <c r="AKF123" s="253"/>
      <c r="AKG123" s="253"/>
      <c r="AKH123" s="253"/>
      <c r="AKI123" s="253"/>
      <c r="AKJ123" s="253"/>
      <c r="AKK123" s="253"/>
      <c r="AKL123" s="253"/>
      <c r="AKM123" s="253"/>
      <c r="AKN123" s="253"/>
      <c r="AKO123" s="253"/>
      <c r="AKP123" s="253"/>
      <c r="AKQ123" s="253"/>
      <c r="AKR123" s="253"/>
      <c r="AKS123" s="253"/>
      <c r="AKT123" s="253"/>
      <c r="AKU123" s="253"/>
      <c r="AKV123" s="253"/>
      <c r="AKW123" s="253"/>
      <c r="AKX123" s="253"/>
      <c r="AKY123" s="253"/>
      <c r="AKZ123" s="253"/>
      <c r="ALA123" s="253"/>
      <c r="ALB123" s="253"/>
      <c r="ALC123" s="253"/>
      <c r="ALD123" s="253"/>
      <c r="ALE123" s="253"/>
      <c r="ALF123" s="253"/>
      <c r="ALG123" s="253"/>
      <c r="ALH123" s="253"/>
      <c r="ALI123" s="253"/>
      <c r="ALJ123" s="253"/>
      <c r="ALK123" s="253"/>
      <c r="ALL123" s="253"/>
      <c r="ALM123" s="253"/>
      <c r="ALN123" s="253"/>
      <c r="ALO123" s="253"/>
      <c r="ALP123" s="253"/>
      <c r="ALQ123" s="253"/>
      <c r="ALR123" s="253"/>
      <c r="ALS123" s="253"/>
      <c r="ALT123" s="253"/>
      <c r="ALU123" s="253"/>
      <c r="ALV123" s="253"/>
      <c r="ALW123" s="253"/>
      <c r="ALX123" s="253"/>
      <c r="ALY123" s="253"/>
      <c r="ALZ123" s="253"/>
      <c r="AMA123" s="253"/>
      <c r="AMB123" s="253"/>
      <c r="AMC123" s="253"/>
      <c r="AMD123" s="253"/>
      <c r="AME123" s="253"/>
      <c r="AMF123" s="253"/>
      <c r="AMG123" s="253"/>
      <c r="AMH123" s="253"/>
      <c r="AMI123" s="253"/>
      <c r="AMJ123" s="253"/>
    </row>
    <row r="124" spans="1:1024" s="252" customFormat="1" ht="11.25">
      <c r="A124" s="269" t="s">
        <v>226</v>
      </c>
      <c r="B124" s="299"/>
      <c r="C124" s="299">
        <f>C36</f>
        <v>0</v>
      </c>
      <c r="D124" s="299">
        <f>D36</f>
        <v>0</v>
      </c>
      <c r="F124" s="253"/>
      <c r="G124" s="253"/>
      <c r="H124" s="253"/>
      <c r="I124" s="253"/>
      <c r="J124" s="253"/>
      <c r="K124" s="253"/>
      <c r="L124" s="253"/>
      <c r="M124" s="253"/>
      <c r="N124" s="253"/>
      <c r="O124" s="253"/>
      <c r="P124" s="253"/>
      <c r="Q124" s="253"/>
      <c r="R124" s="253"/>
      <c r="S124" s="253"/>
      <c r="T124" s="253"/>
      <c r="U124" s="253"/>
      <c r="V124" s="253"/>
      <c r="W124" s="253"/>
      <c r="X124" s="253"/>
      <c r="Y124" s="253"/>
      <c r="Z124" s="253"/>
      <c r="AA124" s="253"/>
      <c r="AB124" s="253"/>
      <c r="AC124" s="253"/>
      <c r="AD124" s="253"/>
      <c r="AE124" s="253"/>
      <c r="AF124" s="253"/>
      <c r="AG124" s="253"/>
      <c r="AH124" s="253"/>
      <c r="AI124" s="253"/>
      <c r="AJ124" s="253"/>
      <c r="AK124" s="253"/>
      <c r="AL124" s="253"/>
      <c r="AM124" s="253"/>
      <c r="AN124" s="253"/>
      <c r="AO124" s="253"/>
      <c r="AP124" s="253"/>
      <c r="AQ124" s="253"/>
      <c r="AR124" s="253"/>
      <c r="AS124" s="253"/>
      <c r="AT124" s="253"/>
      <c r="AU124" s="253"/>
      <c r="AV124" s="253"/>
      <c r="AW124" s="253"/>
      <c r="AX124" s="253"/>
      <c r="AY124" s="253"/>
      <c r="AZ124" s="253"/>
      <c r="BA124" s="253"/>
      <c r="BB124" s="253"/>
      <c r="BC124" s="253"/>
      <c r="BD124" s="253"/>
      <c r="BE124" s="253"/>
      <c r="BF124" s="253"/>
      <c r="BG124" s="253"/>
      <c r="BH124" s="253"/>
      <c r="BI124" s="253"/>
      <c r="BJ124" s="253"/>
      <c r="BK124" s="253"/>
      <c r="BL124" s="253"/>
      <c r="BM124" s="253"/>
      <c r="BN124" s="253"/>
      <c r="BO124" s="253"/>
      <c r="BP124" s="253"/>
      <c r="BQ124" s="253"/>
      <c r="BR124" s="253"/>
      <c r="BS124" s="253"/>
      <c r="BT124" s="253"/>
      <c r="BU124" s="253"/>
      <c r="BV124" s="253"/>
      <c r="BW124" s="253"/>
      <c r="BX124" s="253"/>
      <c r="BY124" s="253"/>
      <c r="BZ124" s="253"/>
      <c r="CA124" s="253"/>
      <c r="CB124" s="253"/>
      <c r="CC124" s="253"/>
      <c r="CD124" s="253"/>
      <c r="CE124" s="253"/>
      <c r="CF124" s="253"/>
      <c r="CG124" s="253"/>
      <c r="CH124" s="253"/>
      <c r="CI124" s="253"/>
      <c r="CJ124" s="253"/>
      <c r="CK124" s="253"/>
      <c r="CL124" s="253"/>
      <c r="CM124" s="253"/>
      <c r="CN124" s="253"/>
      <c r="CO124" s="253"/>
      <c r="CP124" s="253"/>
      <c r="CQ124" s="253"/>
      <c r="CR124" s="253"/>
      <c r="CS124" s="253"/>
      <c r="CT124" s="253"/>
      <c r="CU124" s="253"/>
      <c r="CV124" s="253"/>
      <c r="CW124" s="253"/>
      <c r="CX124" s="253"/>
      <c r="CY124" s="253"/>
      <c r="CZ124" s="253"/>
      <c r="DA124" s="253"/>
      <c r="DB124" s="253"/>
      <c r="DC124" s="253"/>
      <c r="DD124" s="253"/>
      <c r="DE124" s="253"/>
      <c r="DF124" s="253"/>
      <c r="DG124" s="253"/>
      <c r="DH124" s="253"/>
      <c r="DI124" s="253"/>
      <c r="DJ124" s="253"/>
      <c r="DK124" s="253"/>
      <c r="DL124" s="253"/>
      <c r="DM124" s="253"/>
      <c r="DN124" s="253"/>
      <c r="DO124" s="253"/>
      <c r="DP124" s="253"/>
      <c r="DQ124" s="253"/>
      <c r="DR124" s="253"/>
      <c r="DS124" s="253"/>
      <c r="DT124" s="253"/>
      <c r="DU124" s="253"/>
      <c r="DV124" s="253"/>
      <c r="DW124" s="253"/>
      <c r="DX124" s="253"/>
      <c r="DY124" s="253"/>
      <c r="DZ124" s="253"/>
      <c r="EA124" s="253"/>
      <c r="EB124" s="253"/>
      <c r="EC124" s="253"/>
      <c r="ED124" s="253"/>
      <c r="EE124" s="253"/>
      <c r="EF124" s="253"/>
      <c r="EG124" s="253"/>
      <c r="EH124" s="253"/>
      <c r="EI124" s="253"/>
      <c r="EJ124" s="253"/>
      <c r="EK124" s="253"/>
      <c r="EL124" s="253"/>
      <c r="EM124" s="253"/>
      <c r="EN124" s="253"/>
      <c r="EO124" s="253"/>
      <c r="EP124" s="253"/>
      <c r="EQ124" s="253"/>
      <c r="ER124" s="253"/>
      <c r="ES124" s="253"/>
      <c r="ET124" s="253"/>
      <c r="EU124" s="253"/>
      <c r="EV124" s="253"/>
      <c r="EW124" s="253"/>
      <c r="EX124" s="253"/>
      <c r="EY124" s="253"/>
      <c r="EZ124" s="253"/>
      <c r="FA124" s="253"/>
      <c r="FB124" s="253"/>
      <c r="FC124" s="253"/>
      <c r="FD124" s="253"/>
      <c r="FE124" s="253"/>
      <c r="FF124" s="253"/>
      <c r="FG124" s="253"/>
      <c r="FH124" s="253"/>
      <c r="FI124" s="253"/>
      <c r="FJ124" s="253"/>
      <c r="FK124" s="253"/>
      <c r="FL124" s="253"/>
      <c r="FM124" s="253"/>
      <c r="FN124" s="253"/>
      <c r="FO124" s="253"/>
      <c r="FP124" s="253"/>
      <c r="FQ124" s="253"/>
      <c r="FR124" s="253"/>
      <c r="FS124" s="253"/>
      <c r="FT124" s="253"/>
      <c r="FU124" s="253"/>
      <c r="FV124" s="253"/>
      <c r="FW124" s="253"/>
      <c r="FX124" s="253"/>
      <c r="FY124" s="253"/>
      <c r="FZ124" s="253"/>
      <c r="GA124" s="253"/>
      <c r="GB124" s="253"/>
      <c r="GC124" s="253"/>
      <c r="GD124" s="253"/>
      <c r="GE124" s="253"/>
      <c r="GF124" s="253"/>
      <c r="GG124" s="253"/>
      <c r="GH124" s="253"/>
      <c r="GI124" s="253"/>
      <c r="GJ124" s="253"/>
      <c r="GK124" s="253"/>
      <c r="GL124" s="253"/>
      <c r="GM124" s="253"/>
      <c r="GN124" s="253"/>
      <c r="GO124" s="253"/>
      <c r="GP124" s="253"/>
      <c r="GQ124" s="253"/>
      <c r="GR124" s="253"/>
      <c r="GS124" s="253"/>
      <c r="GT124" s="253"/>
      <c r="GU124" s="253"/>
      <c r="GV124" s="253"/>
      <c r="GW124" s="253"/>
      <c r="GX124" s="253"/>
      <c r="GY124" s="253"/>
      <c r="GZ124" s="253"/>
      <c r="HA124" s="253"/>
      <c r="HB124" s="253"/>
      <c r="HC124" s="253"/>
      <c r="HD124" s="253"/>
      <c r="HE124" s="253"/>
      <c r="HF124" s="253"/>
      <c r="HG124" s="253"/>
      <c r="HH124" s="253"/>
      <c r="HI124" s="253"/>
      <c r="HJ124" s="253"/>
      <c r="HK124" s="253"/>
      <c r="HL124" s="253"/>
      <c r="HM124" s="253"/>
      <c r="HN124" s="253"/>
      <c r="HO124" s="253"/>
      <c r="HP124" s="253"/>
      <c r="HQ124" s="253"/>
      <c r="HR124" s="253"/>
      <c r="HS124" s="253"/>
      <c r="HT124" s="253"/>
      <c r="HU124" s="253"/>
      <c r="HV124" s="253"/>
      <c r="HW124" s="253"/>
      <c r="HX124" s="253"/>
      <c r="HY124" s="253"/>
      <c r="HZ124" s="253"/>
      <c r="IA124" s="253"/>
      <c r="IB124" s="253"/>
      <c r="IC124" s="253"/>
      <c r="ID124" s="253"/>
      <c r="IE124" s="253"/>
      <c r="IF124" s="253"/>
      <c r="IG124" s="253"/>
      <c r="IH124" s="253"/>
      <c r="II124" s="253"/>
      <c r="IJ124" s="253"/>
      <c r="IK124" s="253"/>
      <c r="IL124" s="253"/>
      <c r="IM124" s="253"/>
      <c r="IN124" s="253"/>
      <c r="IO124" s="253"/>
      <c r="IP124" s="253"/>
      <c r="IQ124" s="253"/>
      <c r="IR124" s="253"/>
      <c r="IS124" s="253"/>
      <c r="IT124" s="253"/>
      <c r="IU124" s="253"/>
      <c r="IV124" s="253"/>
      <c r="IW124" s="253"/>
      <c r="IX124" s="253"/>
      <c r="IY124" s="253"/>
      <c r="IZ124" s="253"/>
      <c r="JA124" s="253"/>
      <c r="JB124" s="253"/>
      <c r="JC124" s="253"/>
      <c r="JD124" s="253"/>
      <c r="JE124" s="253"/>
      <c r="JF124" s="253"/>
      <c r="JG124" s="253"/>
      <c r="JH124" s="253"/>
      <c r="JI124" s="253"/>
      <c r="JJ124" s="253"/>
      <c r="JK124" s="253"/>
      <c r="JL124" s="253"/>
      <c r="JM124" s="253"/>
      <c r="JN124" s="253"/>
      <c r="JO124" s="253"/>
      <c r="JP124" s="253"/>
      <c r="JQ124" s="253"/>
      <c r="JR124" s="253"/>
      <c r="JS124" s="253"/>
      <c r="JT124" s="253"/>
      <c r="JU124" s="253"/>
      <c r="JV124" s="253"/>
      <c r="JW124" s="253"/>
      <c r="JX124" s="253"/>
      <c r="JY124" s="253"/>
      <c r="JZ124" s="253"/>
      <c r="KA124" s="253"/>
      <c r="KB124" s="253"/>
      <c r="KC124" s="253"/>
      <c r="KD124" s="253"/>
      <c r="KE124" s="253"/>
      <c r="KF124" s="253"/>
      <c r="KG124" s="253"/>
      <c r="KH124" s="253"/>
      <c r="KI124" s="253"/>
      <c r="KJ124" s="253"/>
      <c r="KK124" s="253"/>
      <c r="KL124" s="253"/>
      <c r="KM124" s="253"/>
      <c r="KN124" s="253"/>
      <c r="KO124" s="253"/>
      <c r="KP124" s="253"/>
      <c r="KQ124" s="253"/>
      <c r="KR124" s="253"/>
      <c r="KS124" s="253"/>
      <c r="KT124" s="253"/>
      <c r="KU124" s="253"/>
      <c r="KV124" s="253"/>
      <c r="KW124" s="253"/>
      <c r="KX124" s="253"/>
      <c r="KY124" s="253"/>
      <c r="KZ124" s="253"/>
      <c r="LA124" s="253"/>
      <c r="LB124" s="253"/>
      <c r="LC124" s="253"/>
      <c r="LD124" s="253"/>
      <c r="LE124" s="253"/>
      <c r="LF124" s="253"/>
      <c r="LG124" s="253"/>
      <c r="LH124" s="253"/>
      <c r="LI124" s="253"/>
      <c r="LJ124" s="253"/>
      <c r="LK124" s="253"/>
      <c r="LL124" s="253"/>
      <c r="LM124" s="253"/>
      <c r="LN124" s="253"/>
      <c r="LO124" s="253"/>
      <c r="LP124" s="253"/>
      <c r="LQ124" s="253"/>
      <c r="LR124" s="253"/>
      <c r="LS124" s="253"/>
      <c r="LT124" s="253"/>
      <c r="LU124" s="253"/>
      <c r="LV124" s="253"/>
      <c r="LW124" s="253"/>
      <c r="LX124" s="253"/>
      <c r="LY124" s="253"/>
      <c r="LZ124" s="253"/>
      <c r="MA124" s="253"/>
      <c r="MB124" s="253"/>
      <c r="MC124" s="253"/>
      <c r="MD124" s="253"/>
      <c r="ME124" s="253"/>
      <c r="MF124" s="253"/>
      <c r="MG124" s="253"/>
      <c r="MH124" s="253"/>
      <c r="MI124" s="253"/>
      <c r="MJ124" s="253"/>
      <c r="MK124" s="253"/>
      <c r="ML124" s="253"/>
      <c r="MM124" s="253"/>
      <c r="MN124" s="253"/>
      <c r="MO124" s="253"/>
      <c r="MP124" s="253"/>
      <c r="MQ124" s="253"/>
      <c r="MR124" s="253"/>
      <c r="MS124" s="253"/>
      <c r="MT124" s="253"/>
      <c r="MU124" s="253"/>
      <c r="MV124" s="253"/>
      <c r="MW124" s="253"/>
      <c r="MX124" s="253"/>
      <c r="MY124" s="253"/>
      <c r="MZ124" s="253"/>
      <c r="NA124" s="253"/>
      <c r="NB124" s="253"/>
      <c r="NC124" s="253"/>
      <c r="ND124" s="253"/>
      <c r="NE124" s="253"/>
      <c r="NF124" s="253"/>
      <c r="NG124" s="253"/>
      <c r="NH124" s="253"/>
      <c r="NI124" s="253"/>
      <c r="NJ124" s="253"/>
      <c r="NK124" s="253"/>
      <c r="NL124" s="253"/>
      <c r="NM124" s="253"/>
      <c r="NN124" s="253"/>
      <c r="NO124" s="253"/>
      <c r="NP124" s="253"/>
      <c r="NQ124" s="253"/>
      <c r="NR124" s="253"/>
      <c r="NS124" s="253"/>
      <c r="NT124" s="253"/>
      <c r="NU124" s="253"/>
      <c r="NV124" s="253"/>
      <c r="NW124" s="253"/>
      <c r="NX124" s="253"/>
      <c r="NY124" s="253"/>
      <c r="NZ124" s="253"/>
      <c r="OA124" s="253"/>
      <c r="OB124" s="253"/>
      <c r="OC124" s="253"/>
      <c r="OD124" s="253"/>
      <c r="OE124" s="253"/>
      <c r="OF124" s="253"/>
      <c r="OG124" s="253"/>
      <c r="OH124" s="253"/>
      <c r="OI124" s="253"/>
      <c r="OJ124" s="253"/>
      <c r="OK124" s="253"/>
      <c r="OL124" s="253"/>
      <c r="OM124" s="253"/>
      <c r="ON124" s="253"/>
      <c r="OO124" s="253"/>
      <c r="OP124" s="253"/>
      <c r="OQ124" s="253"/>
      <c r="OR124" s="253"/>
      <c r="OS124" s="253"/>
      <c r="OT124" s="253"/>
      <c r="OU124" s="253"/>
      <c r="OV124" s="253"/>
      <c r="OW124" s="253"/>
      <c r="OX124" s="253"/>
      <c r="OY124" s="253"/>
      <c r="OZ124" s="253"/>
      <c r="PA124" s="253"/>
      <c r="PB124" s="253"/>
      <c r="PC124" s="253"/>
      <c r="PD124" s="253"/>
      <c r="PE124" s="253"/>
      <c r="PF124" s="253"/>
      <c r="PG124" s="253"/>
      <c r="PH124" s="253"/>
      <c r="PI124" s="253"/>
      <c r="PJ124" s="253"/>
      <c r="PK124" s="253"/>
      <c r="PL124" s="253"/>
      <c r="PM124" s="253"/>
      <c r="PN124" s="253"/>
      <c r="PO124" s="253"/>
      <c r="PP124" s="253"/>
      <c r="PQ124" s="253"/>
      <c r="PR124" s="253"/>
      <c r="PS124" s="253"/>
      <c r="PT124" s="253"/>
      <c r="PU124" s="253"/>
      <c r="PV124" s="253"/>
      <c r="PW124" s="253"/>
      <c r="PX124" s="253"/>
      <c r="PY124" s="253"/>
      <c r="PZ124" s="253"/>
      <c r="QA124" s="253"/>
      <c r="QB124" s="253"/>
      <c r="QC124" s="253"/>
      <c r="QD124" s="253"/>
      <c r="QE124" s="253"/>
      <c r="QF124" s="253"/>
      <c r="QG124" s="253"/>
      <c r="QH124" s="253"/>
      <c r="QI124" s="253"/>
      <c r="QJ124" s="253"/>
      <c r="QK124" s="253"/>
      <c r="QL124" s="253"/>
      <c r="QM124" s="253"/>
      <c r="QN124" s="253"/>
      <c r="QO124" s="253"/>
      <c r="QP124" s="253"/>
      <c r="QQ124" s="253"/>
      <c r="QR124" s="253"/>
      <c r="QS124" s="253"/>
      <c r="QT124" s="253"/>
      <c r="QU124" s="253"/>
      <c r="QV124" s="253"/>
      <c r="QW124" s="253"/>
      <c r="QX124" s="253"/>
      <c r="QY124" s="253"/>
      <c r="QZ124" s="253"/>
      <c r="RA124" s="253"/>
      <c r="RB124" s="253"/>
      <c r="RC124" s="253"/>
      <c r="RD124" s="253"/>
      <c r="RE124" s="253"/>
      <c r="RF124" s="253"/>
      <c r="RG124" s="253"/>
      <c r="RH124" s="253"/>
      <c r="RI124" s="253"/>
      <c r="RJ124" s="253"/>
      <c r="RK124" s="253"/>
      <c r="RL124" s="253"/>
      <c r="RM124" s="253"/>
      <c r="RN124" s="253"/>
      <c r="RO124" s="253"/>
      <c r="RP124" s="253"/>
      <c r="RQ124" s="253"/>
      <c r="RR124" s="253"/>
      <c r="RS124" s="253"/>
      <c r="RT124" s="253"/>
      <c r="RU124" s="253"/>
      <c r="RV124" s="253"/>
      <c r="RW124" s="253"/>
      <c r="RX124" s="253"/>
      <c r="RY124" s="253"/>
      <c r="RZ124" s="253"/>
      <c r="SA124" s="253"/>
      <c r="SB124" s="253"/>
      <c r="SC124" s="253"/>
      <c r="SD124" s="253"/>
      <c r="SE124" s="253"/>
      <c r="SF124" s="253"/>
      <c r="SG124" s="253"/>
      <c r="SH124" s="253"/>
      <c r="SI124" s="253"/>
      <c r="SJ124" s="253"/>
      <c r="SK124" s="253"/>
      <c r="SL124" s="253"/>
      <c r="SM124" s="253"/>
      <c r="SN124" s="253"/>
      <c r="SO124" s="253"/>
      <c r="SP124" s="253"/>
      <c r="SQ124" s="253"/>
      <c r="SR124" s="253"/>
      <c r="SS124" s="253"/>
      <c r="ST124" s="253"/>
      <c r="SU124" s="253"/>
      <c r="SV124" s="253"/>
      <c r="SW124" s="253"/>
      <c r="SX124" s="253"/>
      <c r="SY124" s="253"/>
      <c r="SZ124" s="253"/>
      <c r="TA124" s="253"/>
      <c r="TB124" s="253"/>
      <c r="TC124" s="253"/>
      <c r="TD124" s="253"/>
      <c r="TE124" s="253"/>
      <c r="TF124" s="253"/>
      <c r="TG124" s="253"/>
      <c r="TH124" s="253"/>
      <c r="TI124" s="253"/>
      <c r="TJ124" s="253"/>
      <c r="TK124" s="253"/>
      <c r="TL124" s="253"/>
      <c r="TM124" s="253"/>
      <c r="TN124" s="253"/>
      <c r="TO124" s="253"/>
      <c r="TP124" s="253"/>
      <c r="TQ124" s="253"/>
      <c r="TR124" s="253"/>
      <c r="TS124" s="253"/>
      <c r="TT124" s="253"/>
      <c r="TU124" s="253"/>
      <c r="TV124" s="253"/>
      <c r="TW124" s="253"/>
      <c r="TX124" s="253"/>
      <c r="TY124" s="253"/>
      <c r="TZ124" s="253"/>
      <c r="UA124" s="253"/>
      <c r="UB124" s="253"/>
      <c r="UC124" s="253"/>
      <c r="UD124" s="253"/>
      <c r="UE124" s="253"/>
      <c r="UF124" s="253"/>
      <c r="UG124" s="253"/>
      <c r="UH124" s="253"/>
      <c r="UI124" s="253"/>
      <c r="UJ124" s="253"/>
      <c r="UK124" s="253"/>
      <c r="UL124" s="253"/>
      <c r="UM124" s="253"/>
      <c r="UN124" s="253"/>
      <c r="UO124" s="253"/>
      <c r="UP124" s="253"/>
      <c r="UQ124" s="253"/>
      <c r="UR124" s="253"/>
      <c r="US124" s="253"/>
      <c r="UT124" s="253"/>
      <c r="UU124" s="253"/>
      <c r="UV124" s="253"/>
      <c r="UW124" s="253"/>
      <c r="UX124" s="253"/>
      <c r="UY124" s="253"/>
      <c r="UZ124" s="253"/>
      <c r="VA124" s="253"/>
      <c r="VB124" s="253"/>
      <c r="VC124" s="253"/>
      <c r="VD124" s="253"/>
      <c r="VE124" s="253"/>
      <c r="VF124" s="253"/>
      <c r="VG124" s="253"/>
      <c r="VH124" s="253"/>
      <c r="VI124" s="253"/>
      <c r="VJ124" s="253"/>
      <c r="VK124" s="253"/>
      <c r="VL124" s="253"/>
      <c r="VM124" s="253"/>
      <c r="VN124" s="253"/>
      <c r="VO124" s="253"/>
      <c r="VP124" s="253"/>
      <c r="VQ124" s="253"/>
      <c r="VR124" s="253"/>
      <c r="VS124" s="253"/>
      <c r="VT124" s="253"/>
      <c r="VU124" s="253"/>
      <c r="VV124" s="253"/>
      <c r="VW124" s="253"/>
      <c r="VX124" s="253"/>
      <c r="VY124" s="253"/>
      <c r="VZ124" s="253"/>
      <c r="WA124" s="253"/>
      <c r="WB124" s="253"/>
      <c r="WC124" s="253"/>
      <c r="WD124" s="253"/>
      <c r="WE124" s="253"/>
      <c r="WF124" s="253"/>
      <c r="WG124" s="253"/>
      <c r="WH124" s="253"/>
      <c r="WI124" s="253"/>
      <c r="WJ124" s="253"/>
      <c r="WK124" s="253"/>
      <c r="WL124" s="253"/>
      <c r="WM124" s="253"/>
      <c r="WN124" s="253"/>
      <c r="WO124" s="253"/>
      <c r="WP124" s="253"/>
      <c r="WQ124" s="253"/>
      <c r="WR124" s="253"/>
      <c r="WS124" s="253"/>
      <c r="WT124" s="253"/>
      <c r="WU124" s="253"/>
      <c r="WV124" s="253"/>
      <c r="WW124" s="253"/>
      <c r="WX124" s="253"/>
      <c r="WY124" s="253"/>
      <c r="WZ124" s="253"/>
      <c r="XA124" s="253"/>
      <c r="XB124" s="253"/>
      <c r="XC124" s="253"/>
      <c r="XD124" s="253"/>
      <c r="XE124" s="253"/>
      <c r="XF124" s="253"/>
      <c r="XG124" s="253"/>
      <c r="XH124" s="253"/>
      <c r="XI124" s="253"/>
      <c r="XJ124" s="253"/>
      <c r="XK124" s="253"/>
      <c r="XL124" s="253"/>
      <c r="XM124" s="253"/>
      <c r="XN124" s="253"/>
      <c r="XO124" s="253"/>
      <c r="XP124" s="253"/>
      <c r="XQ124" s="253"/>
      <c r="XR124" s="253"/>
      <c r="XS124" s="253"/>
      <c r="XT124" s="253"/>
      <c r="XU124" s="253"/>
      <c r="XV124" s="253"/>
      <c r="XW124" s="253"/>
      <c r="XX124" s="253"/>
      <c r="XY124" s="253"/>
      <c r="XZ124" s="253"/>
      <c r="YA124" s="253"/>
      <c r="YB124" s="253"/>
      <c r="YC124" s="253"/>
      <c r="YD124" s="253"/>
      <c r="YE124" s="253"/>
      <c r="YF124" s="253"/>
      <c r="YG124" s="253"/>
      <c r="YH124" s="253"/>
      <c r="YI124" s="253"/>
      <c r="YJ124" s="253"/>
      <c r="YK124" s="253"/>
      <c r="YL124" s="253"/>
      <c r="YM124" s="253"/>
      <c r="YN124" s="253"/>
      <c r="YO124" s="253"/>
      <c r="YP124" s="253"/>
      <c r="YQ124" s="253"/>
      <c r="YR124" s="253"/>
      <c r="YS124" s="253"/>
      <c r="YT124" s="253"/>
      <c r="YU124" s="253"/>
      <c r="YV124" s="253"/>
      <c r="YW124" s="253"/>
      <c r="YX124" s="253"/>
      <c r="YY124" s="253"/>
      <c r="YZ124" s="253"/>
      <c r="ZA124" s="253"/>
      <c r="ZB124" s="253"/>
      <c r="ZC124" s="253"/>
      <c r="ZD124" s="253"/>
      <c r="ZE124" s="253"/>
      <c r="ZF124" s="253"/>
      <c r="ZG124" s="253"/>
      <c r="ZH124" s="253"/>
      <c r="ZI124" s="253"/>
      <c r="ZJ124" s="253"/>
      <c r="ZK124" s="253"/>
      <c r="ZL124" s="253"/>
      <c r="ZM124" s="253"/>
      <c r="ZN124" s="253"/>
      <c r="ZO124" s="253"/>
      <c r="ZP124" s="253"/>
      <c r="ZQ124" s="253"/>
      <c r="ZR124" s="253"/>
      <c r="ZS124" s="253"/>
      <c r="ZT124" s="253"/>
      <c r="ZU124" s="253"/>
      <c r="ZV124" s="253"/>
      <c r="ZW124" s="253"/>
      <c r="ZX124" s="253"/>
      <c r="ZY124" s="253"/>
      <c r="ZZ124" s="253"/>
      <c r="AAA124" s="253"/>
      <c r="AAB124" s="253"/>
      <c r="AAC124" s="253"/>
      <c r="AAD124" s="253"/>
      <c r="AAE124" s="253"/>
      <c r="AAF124" s="253"/>
      <c r="AAG124" s="253"/>
      <c r="AAH124" s="253"/>
      <c r="AAI124" s="253"/>
      <c r="AAJ124" s="253"/>
      <c r="AAK124" s="253"/>
      <c r="AAL124" s="253"/>
      <c r="AAM124" s="253"/>
      <c r="AAN124" s="253"/>
      <c r="AAO124" s="253"/>
      <c r="AAP124" s="253"/>
      <c r="AAQ124" s="253"/>
      <c r="AAR124" s="253"/>
      <c r="AAS124" s="253"/>
      <c r="AAT124" s="253"/>
      <c r="AAU124" s="253"/>
      <c r="AAV124" s="253"/>
      <c r="AAW124" s="253"/>
      <c r="AAX124" s="253"/>
      <c r="AAY124" s="253"/>
      <c r="AAZ124" s="253"/>
      <c r="ABA124" s="253"/>
      <c r="ABB124" s="253"/>
      <c r="ABC124" s="253"/>
      <c r="ABD124" s="253"/>
      <c r="ABE124" s="253"/>
      <c r="ABF124" s="253"/>
      <c r="ABG124" s="253"/>
      <c r="ABH124" s="253"/>
      <c r="ABI124" s="253"/>
      <c r="ABJ124" s="253"/>
      <c r="ABK124" s="253"/>
      <c r="ABL124" s="253"/>
      <c r="ABM124" s="253"/>
      <c r="ABN124" s="253"/>
      <c r="ABO124" s="253"/>
      <c r="ABP124" s="253"/>
      <c r="ABQ124" s="253"/>
      <c r="ABR124" s="253"/>
      <c r="ABS124" s="253"/>
      <c r="ABT124" s="253"/>
      <c r="ABU124" s="253"/>
      <c r="ABV124" s="253"/>
      <c r="ABW124" s="253"/>
      <c r="ABX124" s="253"/>
      <c r="ABY124" s="253"/>
      <c r="ABZ124" s="253"/>
      <c r="ACA124" s="253"/>
      <c r="ACB124" s="253"/>
      <c r="ACC124" s="253"/>
      <c r="ACD124" s="253"/>
      <c r="ACE124" s="253"/>
      <c r="ACF124" s="253"/>
      <c r="ACG124" s="253"/>
      <c r="ACH124" s="253"/>
      <c r="ACI124" s="253"/>
      <c r="ACJ124" s="253"/>
      <c r="ACK124" s="253"/>
      <c r="ACL124" s="253"/>
      <c r="ACM124" s="253"/>
      <c r="ACN124" s="253"/>
      <c r="ACO124" s="253"/>
      <c r="ACP124" s="253"/>
      <c r="ACQ124" s="253"/>
      <c r="ACR124" s="253"/>
      <c r="ACS124" s="253"/>
      <c r="ACT124" s="253"/>
      <c r="ACU124" s="253"/>
      <c r="ACV124" s="253"/>
      <c r="ACW124" s="253"/>
      <c r="ACX124" s="253"/>
      <c r="ACY124" s="253"/>
      <c r="ACZ124" s="253"/>
      <c r="ADA124" s="253"/>
      <c r="ADB124" s="253"/>
      <c r="ADC124" s="253"/>
      <c r="ADD124" s="253"/>
      <c r="ADE124" s="253"/>
      <c r="ADF124" s="253"/>
      <c r="ADG124" s="253"/>
      <c r="ADH124" s="253"/>
      <c r="ADI124" s="253"/>
      <c r="ADJ124" s="253"/>
      <c r="ADK124" s="253"/>
      <c r="ADL124" s="253"/>
      <c r="ADM124" s="253"/>
      <c r="ADN124" s="253"/>
      <c r="ADO124" s="253"/>
      <c r="ADP124" s="253"/>
      <c r="ADQ124" s="253"/>
      <c r="ADR124" s="253"/>
      <c r="ADS124" s="253"/>
      <c r="ADT124" s="253"/>
      <c r="ADU124" s="253"/>
      <c r="ADV124" s="253"/>
      <c r="ADW124" s="253"/>
      <c r="ADX124" s="253"/>
      <c r="ADY124" s="253"/>
      <c r="ADZ124" s="253"/>
      <c r="AEA124" s="253"/>
      <c r="AEB124" s="253"/>
      <c r="AEC124" s="253"/>
      <c r="AED124" s="253"/>
      <c r="AEE124" s="253"/>
      <c r="AEF124" s="253"/>
      <c r="AEG124" s="253"/>
      <c r="AEH124" s="253"/>
      <c r="AEI124" s="253"/>
      <c r="AEJ124" s="253"/>
      <c r="AEK124" s="253"/>
      <c r="AEL124" s="253"/>
      <c r="AEM124" s="253"/>
      <c r="AEN124" s="253"/>
      <c r="AEO124" s="253"/>
      <c r="AEP124" s="253"/>
      <c r="AEQ124" s="253"/>
      <c r="AER124" s="253"/>
      <c r="AES124" s="253"/>
      <c r="AET124" s="253"/>
      <c r="AEU124" s="253"/>
      <c r="AEV124" s="253"/>
      <c r="AEW124" s="253"/>
      <c r="AEX124" s="253"/>
      <c r="AEY124" s="253"/>
      <c r="AEZ124" s="253"/>
      <c r="AFA124" s="253"/>
      <c r="AFB124" s="253"/>
      <c r="AFC124" s="253"/>
      <c r="AFD124" s="253"/>
      <c r="AFE124" s="253"/>
      <c r="AFF124" s="253"/>
      <c r="AFG124" s="253"/>
      <c r="AFH124" s="253"/>
      <c r="AFI124" s="253"/>
      <c r="AFJ124" s="253"/>
      <c r="AFK124" s="253"/>
      <c r="AFL124" s="253"/>
      <c r="AFM124" s="253"/>
      <c r="AFN124" s="253"/>
      <c r="AFO124" s="253"/>
      <c r="AFP124" s="253"/>
      <c r="AFQ124" s="253"/>
      <c r="AFR124" s="253"/>
      <c r="AFS124" s="253"/>
      <c r="AFT124" s="253"/>
      <c r="AFU124" s="253"/>
      <c r="AFV124" s="253"/>
      <c r="AFW124" s="253"/>
      <c r="AFX124" s="253"/>
      <c r="AFY124" s="253"/>
      <c r="AFZ124" s="253"/>
      <c r="AGA124" s="253"/>
      <c r="AGB124" s="253"/>
      <c r="AGC124" s="253"/>
      <c r="AGD124" s="253"/>
      <c r="AGE124" s="253"/>
      <c r="AGF124" s="253"/>
      <c r="AGG124" s="253"/>
      <c r="AGH124" s="253"/>
      <c r="AGI124" s="253"/>
      <c r="AGJ124" s="253"/>
      <c r="AGK124" s="253"/>
      <c r="AGL124" s="253"/>
      <c r="AGM124" s="253"/>
      <c r="AGN124" s="253"/>
      <c r="AGO124" s="253"/>
      <c r="AGP124" s="253"/>
      <c r="AGQ124" s="253"/>
      <c r="AGR124" s="253"/>
      <c r="AGS124" s="253"/>
      <c r="AGT124" s="253"/>
      <c r="AGU124" s="253"/>
      <c r="AGV124" s="253"/>
      <c r="AGW124" s="253"/>
      <c r="AGX124" s="253"/>
      <c r="AGY124" s="253"/>
      <c r="AGZ124" s="253"/>
      <c r="AHA124" s="253"/>
      <c r="AHB124" s="253"/>
      <c r="AHC124" s="253"/>
      <c r="AHD124" s="253"/>
      <c r="AHE124" s="253"/>
      <c r="AHF124" s="253"/>
      <c r="AHG124" s="253"/>
      <c r="AHH124" s="253"/>
      <c r="AHI124" s="253"/>
      <c r="AHJ124" s="253"/>
      <c r="AHK124" s="253"/>
      <c r="AHL124" s="253"/>
      <c r="AHM124" s="253"/>
      <c r="AHN124" s="253"/>
      <c r="AHO124" s="253"/>
      <c r="AHP124" s="253"/>
      <c r="AHQ124" s="253"/>
      <c r="AHR124" s="253"/>
      <c r="AHS124" s="253"/>
      <c r="AHT124" s="253"/>
      <c r="AHU124" s="253"/>
      <c r="AHV124" s="253"/>
      <c r="AHW124" s="253"/>
      <c r="AHX124" s="253"/>
      <c r="AHY124" s="253"/>
      <c r="AHZ124" s="253"/>
      <c r="AIA124" s="253"/>
      <c r="AIB124" s="253"/>
      <c r="AIC124" s="253"/>
      <c r="AID124" s="253"/>
      <c r="AIE124" s="253"/>
      <c r="AIF124" s="253"/>
      <c r="AIG124" s="253"/>
      <c r="AIH124" s="253"/>
      <c r="AII124" s="253"/>
      <c r="AIJ124" s="253"/>
      <c r="AIK124" s="253"/>
      <c r="AIL124" s="253"/>
      <c r="AIM124" s="253"/>
      <c r="AIN124" s="253"/>
      <c r="AIO124" s="253"/>
      <c r="AIP124" s="253"/>
      <c r="AIQ124" s="253"/>
      <c r="AIR124" s="253"/>
      <c r="AIS124" s="253"/>
      <c r="AIT124" s="253"/>
      <c r="AIU124" s="253"/>
      <c r="AIV124" s="253"/>
      <c r="AIW124" s="253"/>
      <c r="AIX124" s="253"/>
      <c r="AIY124" s="253"/>
      <c r="AIZ124" s="253"/>
      <c r="AJA124" s="253"/>
      <c r="AJB124" s="253"/>
      <c r="AJC124" s="253"/>
      <c r="AJD124" s="253"/>
      <c r="AJE124" s="253"/>
      <c r="AJF124" s="253"/>
      <c r="AJG124" s="253"/>
      <c r="AJH124" s="253"/>
      <c r="AJI124" s="253"/>
      <c r="AJJ124" s="253"/>
      <c r="AJK124" s="253"/>
      <c r="AJL124" s="253"/>
      <c r="AJM124" s="253"/>
      <c r="AJN124" s="253"/>
      <c r="AJO124" s="253"/>
      <c r="AJP124" s="253"/>
      <c r="AJQ124" s="253"/>
      <c r="AJR124" s="253"/>
      <c r="AJS124" s="253"/>
      <c r="AJT124" s="253"/>
      <c r="AJU124" s="253"/>
      <c r="AJV124" s="253"/>
      <c r="AJW124" s="253"/>
      <c r="AJX124" s="253"/>
      <c r="AJY124" s="253"/>
      <c r="AJZ124" s="253"/>
      <c r="AKA124" s="253"/>
      <c r="AKB124" s="253"/>
      <c r="AKC124" s="253"/>
      <c r="AKD124" s="253"/>
      <c r="AKE124" s="253"/>
      <c r="AKF124" s="253"/>
      <c r="AKG124" s="253"/>
      <c r="AKH124" s="253"/>
      <c r="AKI124" s="253"/>
      <c r="AKJ124" s="253"/>
      <c r="AKK124" s="253"/>
      <c r="AKL124" s="253"/>
      <c r="AKM124" s="253"/>
      <c r="AKN124" s="253"/>
      <c r="AKO124" s="253"/>
      <c r="AKP124" s="253"/>
      <c r="AKQ124" s="253"/>
      <c r="AKR124" s="253"/>
      <c r="AKS124" s="253"/>
      <c r="AKT124" s="253"/>
      <c r="AKU124" s="253"/>
      <c r="AKV124" s="253"/>
      <c r="AKW124" s="253"/>
      <c r="AKX124" s="253"/>
      <c r="AKY124" s="253"/>
      <c r="AKZ124" s="253"/>
      <c r="ALA124" s="253"/>
      <c r="ALB124" s="253"/>
      <c r="ALC124" s="253"/>
      <c r="ALD124" s="253"/>
      <c r="ALE124" s="253"/>
      <c r="ALF124" s="253"/>
      <c r="ALG124" s="253"/>
      <c r="ALH124" s="253"/>
      <c r="ALI124" s="253"/>
      <c r="ALJ124" s="253"/>
      <c r="ALK124" s="253"/>
      <c r="ALL124" s="253"/>
      <c r="ALM124" s="253"/>
      <c r="ALN124" s="253"/>
      <c r="ALO124" s="253"/>
      <c r="ALP124" s="253"/>
      <c r="ALQ124" s="253"/>
      <c r="ALR124" s="253"/>
      <c r="ALS124" s="253"/>
      <c r="ALT124" s="253"/>
      <c r="ALU124" s="253"/>
      <c r="ALV124" s="253"/>
      <c r="ALW124" s="253"/>
      <c r="ALX124" s="253"/>
      <c r="ALY124" s="253"/>
      <c r="ALZ124" s="253"/>
      <c r="AMA124" s="253"/>
      <c r="AMB124" s="253"/>
      <c r="AMC124" s="253"/>
      <c r="AMD124" s="253"/>
      <c r="AME124" s="253"/>
      <c r="AMF124" s="253"/>
      <c r="AMG124" s="253"/>
      <c r="AMH124" s="253"/>
      <c r="AMI124" s="253"/>
      <c r="AMJ124" s="253"/>
    </row>
    <row r="125" spans="1:1024" s="252" customFormat="1" ht="11.25">
      <c r="A125" s="269" t="s">
        <v>227</v>
      </c>
      <c r="B125" s="299"/>
      <c r="C125" s="299">
        <f>SUM(C120:C124)</f>
        <v>0</v>
      </c>
      <c r="D125" s="299">
        <f>SUM(D120:D124)</f>
        <v>0</v>
      </c>
      <c r="F125" s="253"/>
      <c r="G125" s="253"/>
      <c r="H125" s="253"/>
      <c r="I125" s="253"/>
      <c r="J125" s="253"/>
      <c r="K125" s="253"/>
      <c r="L125" s="253"/>
      <c r="M125" s="253"/>
      <c r="N125" s="253"/>
      <c r="O125" s="253"/>
      <c r="P125" s="253"/>
      <c r="Q125" s="253"/>
      <c r="R125" s="253"/>
      <c r="S125" s="253"/>
      <c r="T125" s="253"/>
      <c r="U125" s="253"/>
      <c r="V125" s="253"/>
      <c r="W125" s="253"/>
      <c r="X125" s="253"/>
      <c r="Y125" s="253"/>
      <c r="Z125" s="253"/>
      <c r="AA125" s="253"/>
      <c r="AB125" s="253"/>
      <c r="AC125" s="253"/>
      <c r="AD125" s="253"/>
      <c r="AE125" s="253"/>
      <c r="AF125" s="253"/>
      <c r="AG125" s="253"/>
      <c r="AH125" s="253"/>
      <c r="AI125" s="253"/>
      <c r="AJ125" s="253"/>
      <c r="AK125" s="253"/>
      <c r="AL125" s="253"/>
      <c r="AM125" s="253"/>
      <c r="AN125" s="253"/>
      <c r="AO125" s="253"/>
      <c r="AP125" s="253"/>
      <c r="AQ125" s="253"/>
      <c r="AR125" s="253"/>
      <c r="AS125" s="253"/>
      <c r="AT125" s="253"/>
      <c r="AU125" s="253"/>
      <c r="AV125" s="253"/>
      <c r="AW125" s="253"/>
      <c r="AX125" s="253"/>
      <c r="AY125" s="253"/>
      <c r="AZ125" s="253"/>
      <c r="BA125" s="253"/>
      <c r="BB125" s="253"/>
      <c r="BC125" s="253"/>
      <c r="BD125" s="253"/>
      <c r="BE125" s="253"/>
      <c r="BF125" s="253"/>
      <c r="BG125" s="253"/>
      <c r="BH125" s="253"/>
      <c r="BI125" s="253"/>
      <c r="BJ125" s="253"/>
      <c r="BK125" s="253"/>
      <c r="BL125" s="253"/>
      <c r="BM125" s="253"/>
      <c r="BN125" s="253"/>
      <c r="BO125" s="253"/>
      <c r="BP125" s="253"/>
      <c r="BQ125" s="253"/>
      <c r="BR125" s="253"/>
      <c r="BS125" s="253"/>
      <c r="BT125" s="253"/>
      <c r="BU125" s="253"/>
      <c r="BV125" s="253"/>
      <c r="BW125" s="253"/>
      <c r="BX125" s="253"/>
      <c r="BY125" s="253"/>
      <c r="BZ125" s="253"/>
      <c r="CA125" s="253"/>
      <c r="CB125" s="253"/>
      <c r="CC125" s="253"/>
      <c r="CD125" s="253"/>
      <c r="CE125" s="253"/>
      <c r="CF125" s="253"/>
      <c r="CG125" s="253"/>
      <c r="CH125" s="253"/>
      <c r="CI125" s="253"/>
      <c r="CJ125" s="253"/>
      <c r="CK125" s="253"/>
      <c r="CL125" s="253"/>
      <c r="CM125" s="253"/>
      <c r="CN125" s="253"/>
      <c r="CO125" s="253"/>
      <c r="CP125" s="253"/>
      <c r="CQ125" s="253"/>
      <c r="CR125" s="253"/>
      <c r="CS125" s="253"/>
      <c r="CT125" s="253"/>
      <c r="CU125" s="253"/>
      <c r="CV125" s="253"/>
      <c r="CW125" s="253"/>
      <c r="CX125" s="253"/>
      <c r="CY125" s="253"/>
      <c r="CZ125" s="253"/>
      <c r="DA125" s="253"/>
      <c r="DB125" s="253"/>
      <c r="DC125" s="253"/>
      <c r="DD125" s="253"/>
      <c r="DE125" s="253"/>
      <c r="DF125" s="253"/>
      <c r="DG125" s="253"/>
      <c r="DH125" s="253"/>
      <c r="DI125" s="253"/>
      <c r="DJ125" s="253"/>
      <c r="DK125" s="253"/>
      <c r="DL125" s="253"/>
      <c r="DM125" s="253"/>
      <c r="DN125" s="253"/>
      <c r="DO125" s="253"/>
      <c r="DP125" s="253"/>
      <c r="DQ125" s="253"/>
      <c r="DR125" s="253"/>
      <c r="DS125" s="253"/>
      <c r="DT125" s="253"/>
      <c r="DU125" s="253"/>
      <c r="DV125" s="253"/>
      <c r="DW125" s="253"/>
      <c r="DX125" s="253"/>
      <c r="DY125" s="253"/>
      <c r="DZ125" s="253"/>
      <c r="EA125" s="253"/>
      <c r="EB125" s="253"/>
      <c r="EC125" s="253"/>
      <c r="ED125" s="253"/>
      <c r="EE125" s="253"/>
      <c r="EF125" s="253"/>
      <c r="EG125" s="253"/>
      <c r="EH125" s="253"/>
      <c r="EI125" s="253"/>
      <c r="EJ125" s="253"/>
      <c r="EK125" s="253"/>
      <c r="EL125" s="253"/>
      <c r="EM125" s="253"/>
      <c r="EN125" s="253"/>
      <c r="EO125" s="253"/>
      <c r="EP125" s="253"/>
      <c r="EQ125" s="253"/>
      <c r="ER125" s="253"/>
      <c r="ES125" s="253"/>
      <c r="ET125" s="253"/>
      <c r="EU125" s="253"/>
      <c r="EV125" s="253"/>
      <c r="EW125" s="253"/>
      <c r="EX125" s="253"/>
      <c r="EY125" s="253"/>
      <c r="EZ125" s="253"/>
      <c r="FA125" s="253"/>
      <c r="FB125" s="253"/>
      <c r="FC125" s="253"/>
      <c r="FD125" s="253"/>
      <c r="FE125" s="253"/>
      <c r="FF125" s="253"/>
      <c r="FG125" s="253"/>
      <c r="FH125" s="253"/>
      <c r="FI125" s="253"/>
      <c r="FJ125" s="253"/>
      <c r="FK125" s="253"/>
      <c r="FL125" s="253"/>
      <c r="FM125" s="253"/>
      <c r="FN125" s="253"/>
      <c r="FO125" s="253"/>
      <c r="FP125" s="253"/>
      <c r="FQ125" s="253"/>
      <c r="FR125" s="253"/>
      <c r="FS125" s="253"/>
      <c r="FT125" s="253"/>
      <c r="FU125" s="253"/>
      <c r="FV125" s="253"/>
      <c r="FW125" s="253"/>
      <c r="FX125" s="253"/>
      <c r="FY125" s="253"/>
      <c r="FZ125" s="253"/>
      <c r="GA125" s="253"/>
      <c r="GB125" s="253"/>
      <c r="GC125" s="253"/>
      <c r="GD125" s="253"/>
      <c r="GE125" s="253"/>
      <c r="GF125" s="253"/>
      <c r="GG125" s="253"/>
      <c r="GH125" s="253"/>
      <c r="GI125" s="253"/>
      <c r="GJ125" s="253"/>
      <c r="GK125" s="253"/>
      <c r="GL125" s="253"/>
      <c r="GM125" s="253"/>
      <c r="GN125" s="253"/>
      <c r="GO125" s="253"/>
      <c r="GP125" s="253"/>
      <c r="GQ125" s="253"/>
      <c r="GR125" s="253"/>
      <c r="GS125" s="253"/>
      <c r="GT125" s="253"/>
      <c r="GU125" s="253"/>
      <c r="GV125" s="253"/>
      <c r="GW125" s="253"/>
      <c r="GX125" s="253"/>
      <c r="GY125" s="253"/>
      <c r="GZ125" s="253"/>
      <c r="HA125" s="253"/>
      <c r="HB125" s="253"/>
      <c r="HC125" s="253"/>
      <c r="HD125" s="253"/>
      <c r="HE125" s="253"/>
      <c r="HF125" s="253"/>
      <c r="HG125" s="253"/>
      <c r="HH125" s="253"/>
      <c r="HI125" s="253"/>
      <c r="HJ125" s="253"/>
      <c r="HK125" s="253"/>
      <c r="HL125" s="253"/>
      <c r="HM125" s="253"/>
      <c r="HN125" s="253"/>
      <c r="HO125" s="253"/>
      <c r="HP125" s="253"/>
      <c r="HQ125" s="253"/>
      <c r="HR125" s="253"/>
      <c r="HS125" s="253"/>
      <c r="HT125" s="253"/>
      <c r="HU125" s="253"/>
      <c r="HV125" s="253"/>
      <c r="HW125" s="253"/>
      <c r="HX125" s="253"/>
      <c r="HY125" s="253"/>
      <c r="HZ125" s="253"/>
      <c r="IA125" s="253"/>
      <c r="IB125" s="253"/>
      <c r="IC125" s="253"/>
      <c r="ID125" s="253"/>
      <c r="IE125" s="253"/>
      <c r="IF125" s="253"/>
      <c r="IG125" s="253"/>
      <c r="IH125" s="253"/>
      <c r="II125" s="253"/>
      <c r="IJ125" s="253"/>
      <c r="IK125" s="253"/>
      <c r="IL125" s="253"/>
      <c r="IM125" s="253"/>
      <c r="IN125" s="253"/>
      <c r="IO125" s="253"/>
      <c r="IP125" s="253"/>
      <c r="IQ125" s="253"/>
      <c r="IR125" s="253"/>
      <c r="IS125" s="253"/>
      <c r="IT125" s="253"/>
      <c r="IU125" s="253"/>
      <c r="IV125" s="253"/>
      <c r="IW125" s="253"/>
      <c r="IX125" s="253"/>
      <c r="IY125" s="253"/>
      <c r="IZ125" s="253"/>
      <c r="JA125" s="253"/>
      <c r="JB125" s="253"/>
      <c r="JC125" s="253"/>
      <c r="JD125" s="253"/>
      <c r="JE125" s="253"/>
      <c r="JF125" s="253"/>
      <c r="JG125" s="253"/>
      <c r="JH125" s="253"/>
      <c r="JI125" s="253"/>
      <c r="JJ125" s="253"/>
      <c r="JK125" s="253"/>
      <c r="JL125" s="253"/>
      <c r="JM125" s="253"/>
      <c r="JN125" s="253"/>
      <c r="JO125" s="253"/>
      <c r="JP125" s="253"/>
      <c r="JQ125" s="253"/>
      <c r="JR125" s="253"/>
      <c r="JS125" s="253"/>
      <c r="JT125" s="253"/>
      <c r="JU125" s="253"/>
      <c r="JV125" s="253"/>
      <c r="JW125" s="253"/>
      <c r="JX125" s="253"/>
      <c r="JY125" s="253"/>
      <c r="JZ125" s="253"/>
      <c r="KA125" s="253"/>
      <c r="KB125" s="253"/>
      <c r="KC125" s="253"/>
      <c r="KD125" s="253"/>
      <c r="KE125" s="253"/>
      <c r="KF125" s="253"/>
      <c r="KG125" s="253"/>
      <c r="KH125" s="253"/>
      <c r="KI125" s="253"/>
      <c r="KJ125" s="253"/>
      <c r="KK125" s="253"/>
      <c r="KL125" s="253"/>
      <c r="KM125" s="253"/>
      <c r="KN125" s="253"/>
      <c r="KO125" s="253"/>
      <c r="KP125" s="253"/>
      <c r="KQ125" s="253"/>
      <c r="KR125" s="253"/>
      <c r="KS125" s="253"/>
      <c r="KT125" s="253"/>
      <c r="KU125" s="253"/>
      <c r="KV125" s="253"/>
      <c r="KW125" s="253"/>
      <c r="KX125" s="253"/>
      <c r="KY125" s="253"/>
      <c r="KZ125" s="253"/>
      <c r="LA125" s="253"/>
      <c r="LB125" s="253"/>
      <c r="LC125" s="253"/>
      <c r="LD125" s="253"/>
      <c r="LE125" s="253"/>
      <c r="LF125" s="253"/>
      <c r="LG125" s="253"/>
      <c r="LH125" s="253"/>
      <c r="LI125" s="253"/>
      <c r="LJ125" s="253"/>
      <c r="LK125" s="253"/>
      <c r="LL125" s="253"/>
      <c r="LM125" s="253"/>
      <c r="LN125" s="253"/>
      <c r="LO125" s="253"/>
      <c r="LP125" s="253"/>
      <c r="LQ125" s="253"/>
      <c r="LR125" s="253"/>
      <c r="LS125" s="253"/>
      <c r="LT125" s="253"/>
      <c r="LU125" s="253"/>
      <c r="LV125" s="253"/>
      <c r="LW125" s="253"/>
      <c r="LX125" s="253"/>
      <c r="LY125" s="253"/>
      <c r="LZ125" s="253"/>
      <c r="MA125" s="253"/>
      <c r="MB125" s="253"/>
      <c r="MC125" s="253"/>
      <c r="MD125" s="253"/>
      <c r="ME125" s="253"/>
      <c r="MF125" s="253"/>
      <c r="MG125" s="253"/>
      <c r="MH125" s="253"/>
      <c r="MI125" s="253"/>
      <c r="MJ125" s="253"/>
      <c r="MK125" s="253"/>
      <c r="ML125" s="253"/>
      <c r="MM125" s="253"/>
      <c r="MN125" s="253"/>
      <c r="MO125" s="253"/>
      <c r="MP125" s="253"/>
      <c r="MQ125" s="253"/>
      <c r="MR125" s="253"/>
      <c r="MS125" s="253"/>
      <c r="MT125" s="253"/>
      <c r="MU125" s="253"/>
      <c r="MV125" s="253"/>
      <c r="MW125" s="253"/>
      <c r="MX125" s="253"/>
      <c r="MY125" s="253"/>
      <c r="MZ125" s="253"/>
      <c r="NA125" s="253"/>
      <c r="NB125" s="253"/>
      <c r="NC125" s="253"/>
      <c r="ND125" s="253"/>
      <c r="NE125" s="253"/>
      <c r="NF125" s="253"/>
      <c r="NG125" s="253"/>
      <c r="NH125" s="253"/>
      <c r="NI125" s="253"/>
      <c r="NJ125" s="253"/>
      <c r="NK125" s="253"/>
      <c r="NL125" s="253"/>
      <c r="NM125" s="253"/>
      <c r="NN125" s="253"/>
      <c r="NO125" s="253"/>
      <c r="NP125" s="253"/>
      <c r="NQ125" s="253"/>
      <c r="NR125" s="253"/>
      <c r="NS125" s="253"/>
      <c r="NT125" s="253"/>
      <c r="NU125" s="253"/>
      <c r="NV125" s="253"/>
      <c r="NW125" s="253"/>
      <c r="NX125" s="253"/>
      <c r="NY125" s="253"/>
      <c r="NZ125" s="253"/>
      <c r="OA125" s="253"/>
      <c r="OB125" s="253"/>
      <c r="OC125" s="253"/>
      <c r="OD125" s="253"/>
      <c r="OE125" s="253"/>
      <c r="OF125" s="253"/>
      <c r="OG125" s="253"/>
      <c r="OH125" s="253"/>
      <c r="OI125" s="253"/>
      <c r="OJ125" s="253"/>
      <c r="OK125" s="253"/>
      <c r="OL125" s="253"/>
      <c r="OM125" s="253"/>
      <c r="ON125" s="253"/>
      <c r="OO125" s="253"/>
      <c r="OP125" s="253"/>
      <c r="OQ125" s="253"/>
      <c r="OR125" s="253"/>
      <c r="OS125" s="253"/>
      <c r="OT125" s="253"/>
      <c r="OU125" s="253"/>
      <c r="OV125" s="253"/>
      <c r="OW125" s="253"/>
      <c r="OX125" s="253"/>
      <c r="OY125" s="253"/>
      <c r="OZ125" s="253"/>
      <c r="PA125" s="253"/>
      <c r="PB125" s="253"/>
      <c r="PC125" s="253"/>
      <c r="PD125" s="253"/>
      <c r="PE125" s="253"/>
      <c r="PF125" s="253"/>
      <c r="PG125" s="253"/>
      <c r="PH125" s="253"/>
      <c r="PI125" s="253"/>
      <c r="PJ125" s="253"/>
      <c r="PK125" s="253"/>
      <c r="PL125" s="253"/>
      <c r="PM125" s="253"/>
      <c r="PN125" s="253"/>
      <c r="PO125" s="253"/>
      <c r="PP125" s="253"/>
      <c r="PQ125" s="253"/>
      <c r="PR125" s="253"/>
      <c r="PS125" s="253"/>
      <c r="PT125" s="253"/>
      <c r="PU125" s="253"/>
      <c r="PV125" s="253"/>
      <c r="PW125" s="253"/>
      <c r="PX125" s="253"/>
      <c r="PY125" s="253"/>
      <c r="PZ125" s="253"/>
      <c r="QA125" s="253"/>
      <c r="QB125" s="253"/>
      <c r="QC125" s="253"/>
      <c r="QD125" s="253"/>
      <c r="QE125" s="253"/>
      <c r="QF125" s="253"/>
      <c r="QG125" s="253"/>
      <c r="QH125" s="253"/>
      <c r="QI125" s="253"/>
      <c r="QJ125" s="253"/>
      <c r="QK125" s="253"/>
      <c r="QL125" s="253"/>
      <c r="QM125" s="253"/>
      <c r="QN125" s="253"/>
      <c r="QO125" s="253"/>
      <c r="QP125" s="253"/>
      <c r="QQ125" s="253"/>
      <c r="QR125" s="253"/>
      <c r="QS125" s="253"/>
      <c r="QT125" s="253"/>
      <c r="QU125" s="253"/>
      <c r="QV125" s="253"/>
      <c r="QW125" s="253"/>
      <c r="QX125" s="253"/>
      <c r="QY125" s="253"/>
      <c r="QZ125" s="253"/>
      <c r="RA125" s="253"/>
      <c r="RB125" s="253"/>
      <c r="RC125" s="253"/>
      <c r="RD125" s="253"/>
      <c r="RE125" s="253"/>
      <c r="RF125" s="253"/>
      <c r="RG125" s="253"/>
      <c r="RH125" s="253"/>
      <c r="RI125" s="253"/>
      <c r="RJ125" s="253"/>
      <c r="RK125" s="253"/>
      <c r="RL125" s="253"/>
      <c r="RM125" s="253"/>
      <c r="RN125" s="253"/>
      <c r="RO125" s="253"/>
      <c r="RP125" s="253"/>
      <c r="RQ125" s="253"/>
      <c r="RR125" s="253"/>
      <c r="RS125" s="253"/>
      <c r="RT125" s="253"/>
      <c r="RU125" s="253"/>
      <c r="RV125" s="253"/>
      <c r="RW125" s="253"/>
      <c r="RX125" s="253"/>
      <c r="RY125" s="253"/>
      <c r="RZ125" s="253"/>
      <c r="SA125" s="253"/>
      <c r="SB125" s="253"/>
      <c r="SC125" s="253"/>
      <c r="SD125" s="253"/>
      <c r="SE125" s="253"/>
      <c r="SF125" s="253"/>
      <c r="SG125" s="253"/>
      <c r="SH125" s="253"/>
      <c r="SI125" s="253"/>
      <c r="SJ125" s="253"/>
      <c r="SK125" s="253"/>
      <c r="SL125" s="253"/>
      <c r="SM125" s="253"/>
      <c r="SN125" s="253"/>
      <c r="SO125" s="253"/>
      <c r="SP125" s="253"/>
      <c r="SQ125" s="253"/>
      <c r="SR125" s="253"/>
      <c r="SS125" s="253"/>
      <c r="ST125" s="253"/>
      <c r="SU125" s="253"/>
      <c r="SV125" s="253"/>
      <c r="SW125" s="253"/>
      <c r="SX125" s="253"/>
      <c r="SY125" s="253"/>
      <c r="SZ125" s="253"/>
      <c r="TA125" s="253"/>
      <c r="TB125" s="253"/>
      <c r="TC125" s="253"/>
      <c r="TD125" s="253"/>
      <c r="TE125" s="253"/>
      <c r="TF125" s="253"/>
      <c r="TG125" s="253"/>
      <c r="TH125" s="253"/>
      <c r="TI125" s="253"/>
      <c r="TJ125" s="253"/>
      <c r="TK125" s="253"/>
      <c r="TL125" s="253"/>
      <c r="TM125" s="253"/>
      <c r="TN125" s="253"/>
      <c r="TO125" s="253"/>
      <c r="TP125" s="253"/>
      <c r="TQ125" s="253"/>
      <c r="TR125" s="253"/>
      <c r="TS125" s="253"/>
      <c r="TT125" s="253"/>
      <c r="TU125" s="253"/>
      <c r="TV125" s="253"/>
      <c r="TW125" s="253"/>
      <c r="TX125" s="253"/>
      <c r="TY125" s="253"/>
      <c r="TZ125" s="253"/>
      <c r="UA125" s="253"/>
      <c r="UB125" s="253"/>
      <c r="UC125" s="253"/>
      <c r="UD125" s="253"/>
      <c r="UE125" s="253"/>
      <c r="UF125" s="253"/>
      <c r="UG125" s="253"/>
      <c r="UH125" s="253"/>
      <c r="UI125" s="253"/>
      <c r="UJ125" s="253"/>
      <c r="UK125" s="253"/>
      <c r="UL125" s="253"/>
      <c r="UM125" s="253"/>
      <c r="UN125" s="253"/>
      <c r="UO125" s="253"/>
      <c r="UP125" s="253"/>
      <c r="UQ125" s="253"/>
      <c r="UR125" s="253"/>
      <c r="US125" s="253"/>
      <c r="UT125" s="253"/>
      <c r="UU125" s="253"/>
      <c r="UV125" s="253"/>
      <c r="UW125" s="253"/>
      <c r="UX125" s="253"/>
      <c r="UY125" s="253"/>
      <c r="UZ125" s="253"/>
      <c r="VA125" s="253"/>
      <c r="VB125" s="253"/>
      <c r="VC125" s="253"/>
      <c r="VD125" s="253"/>
      <c r="VE125" s="253"/>
      <c r="VF125" s="253"/>
      <c r="VG125" s="253"/>
      <c r="VH125" s="253"/>
      <c r="VI125" s="253"/>
      <c r="VJ125" s="253"/>
      <c r="VK125" s="253"/>
      <c r="VL125" s="253"/>
      <c r="VM125" s="253"/>
      <c r="VN125" s="253"/>
      <c r="VO125" s="253"/>
      <c r="VP125" s="253"/>
      <c r="VQ125" s="253"/>
      <c r="VR125" s="253"/>
      <c r="VS125" s="253"/>
      <c r="VT125" s="253"/>
      <c r="VU125" s="253"/>
      <c r="VV125" s="253"/>
      <c r="VW125" s="253"/>
      <c r="VX125" s="253"/>
      <c r="VY125" s="253"/>
      <c r="VZ125" s="253"/>
      <c r="WA125" s="253"/>
      <c r="WB125" s="253"/>
      <c r="WC125" s="253"/>
      <c r="WD125" s="253"/>
      <c r="WE125" s="253"/>
      <c r="WF125" s="253"/>
      <c r="WG125" s="253"/>
      <c r="WH125" s="253"/>
      <c r="WI125" s="253"/>
      <c r="WJ125" s="253"/>
      <c r="WK125" s="253"/>
      <c r="WL125" s="253"/>
      <c r="WM125" s="253"/>
      <c r="WN125" s="253"/>
      <c r="WO125" s="253"/>
      <c r="WP125" s="253"/>
      <c r="WQ125" s="253"/>
      <c r="WR125" s="253"/>
      <c r="WS125" s="253"/>
      <c r="WT125" s="253"/>
      <c r="WU125" s="253"/>
      <c r="WV125" s="253"/>
      <c r="WW125" s="253"/>
      <c r="WX125" s="253"/>
      <c r="WY125" s="253"/>
      <c r="WZ125" s="253"/>
      <c r="XA125" s="253"/>
      <c r="XB125" s="253"/>
      <c r="XC125" s="253"/>
      <c r="XD125" s="253"/>
      <c r="XE125" s="253"/>
      <c r="XF125" s="253"/>
      <c r="XG125" s="253"/>
      <c r="XH125" s="253"/>
      <c r="XI125" s="253"/>
      <c r="XJ125" s="253"/>
      <c r="XK125" s="253"/>
      <c r="XL125" s="253"/>
      <c r="XM125" s="253"/>
      <c r="XN125" s="253"/>
      <c r="XO125" s="253"/>
      <c r="XP125" s="253"/>
      <c r="XQ125" s="253"/>
      <c r="XR125" s="253"/>
      <c r="XS125" s="253"/>
      <c r="XT125" s="253"/>
      <c r="XU125" s="253"/>
      <c r="XV125" s="253"/>
      <c r="XW125" s="253"/>
      <c r="XX125" s="253"/>
      <c r="XY125" s="253"/>
      <c r="XZ125" s="253"/>
      <c r="YA125" s="253"/>
      <c r="YB125" s="253"/>
      <c r="YC125" s="253"/>
      <c r="YD125" s="253"/>
      <c r="YE125" s="253"/>
      <c r="YF125" s="253"/>
      <c r="YG125" s="253"/>
      <c r="YH125" s="253"/>
      <c r="YI125" s="253"/>
      <c r="YJ125" s="253"/>
      <c r="YK125" s="253"/>
      <c r="YL125" s="253"/>
      <c r="YM125" s="253"/>
      <c r="YN125" s="253"/>
      <c r="YO125" s="253"/>
      <c r="YP125" s="253"/>
      <c r="YQ125" s="253"/>
      <c r="YR125" s="253"/>
      <c r="YS125" s="253"/>
      <c r="YT125" s="253"/>
      <c r="YU125" s="253"/>
      <c r="YV125" s="253"/>
      <c r="YW125" s="253"/>
      <c r="YX125" s="253"/>
      <c r="YY125" s="253"/>
      <c r="YZ125" s="253"/>
      <c r="ZA125" s="253"/>
      <c r="ZB125" s="253"/>
      <c r="ZC125" s="253"/>
      <c r="ZD125" s="253"/>
      <c r="ZE125" s="253"/>
      <c r="ZF125" s="253"/>
      <c r="ZG125" s="253"/>
      <c r="ZH125" s="253"/>
      <c r="ZI125" s="253"/>
      <c r="ZJ125" s="253"/>
      <c r="ZK125" s="253"/>
      <c r="ZL125" s="253"/>
      <c r="ZM125" s="253"/>
      <c r="ZN125" s="253"/>
      <c r="ZO125" s="253"/>
      <c r="ZP125" s="253"/>
      <c r="ZQ125" s="253"/>
      <c r="ZR125" s="253"/>
      <c r="ZS125" s="253"/>
      <c r="ZT125" s="253"/>
      <c r="ZU125" s="253"/>
      <c r="ZV125" s="253"/>
      <c r="ZW125" s="253"/>
      <c r="ZX125" s="253"/>
      <c r="ZY125" s="253"/>
      <c r="ZZ125" s="253"/>
      <c r="AAA125" s="253"/>
      <c r="AAB125" s="253"/>
      <c r="AAC125" s="253"/>
      <c r="AAD125" s="253"/>
      <c r="AAE125" s="253"/>
      <c r="AAF125" s="253"/>
      <c r="AAG125" s="253"/>
      <c r="AAH125" s="253"/>
      <c r="AAI125" s="253"/>
      <c r="AAJ125" s="253"/>
      <c r="AAK125" s="253"/>
      <c r="AAL125" s="253"/>
      <c r="AAM125" s="253"/>
      <c r="AAN125" s="253"/>
      <c r="AAO125" s="253"/>
      <c r="AAP125" s="253"/>
      <c r="AAQ125" s="253"/>
      <c r="AAR125" s="253"/>
      <c r="AAS125" s="253"/>
      <c r="AAT125" s="253"/>
      <c r="AAU125" s="253"/>
      <c r="AAV125" s="253"/>
      <c r="AAW125" s="253"/>
      <c r="AAX125" s="253"/>
      <c r="AAY125" s="253"/>
      <c r="AAZ125" s="253"/>
      <c r="ABA125" s="253"/>
      <c r="ABB125" s="253"/>
      <c r="ABC125" s="253"/>
      <c r="ABD125" s="253"/>
      <c r="ABE125" s="253"/>
      <c r="ABF125" s="253"/>
      <c r="ABG125" s="253"/>
      <c r="ABH125" s="253"/>
      <c r="ABI125" s="253"/>
      <c r="ABJ125" s="253"/>
      <c r="ABK125" s="253"/>
      <c r="ABL125" s="253"/>
      <c r="ABM125" s="253"/>
      <c r="ABN125" s="253"/>
      <c r="ABO125" s="253"/>
      <c r="ABP125" s="253"/>
      <c r="ABQ125" s="253"/>
      <c r="ABR125" s="253"/>
      <c r="ABS125" s="253"/>
      <c r="ABT125" s="253"/>
      <c r="ABU125" s="253"/>
      <c r="ABV125" s="253"/>
      <c r="ABW125" s="253"/>
      <c r="ABX125" s="253"/>
      <c r="ABY125" s="253"/>
      <c r="ABZ125" s="253"/>
      <c r="ACA125" s="253"/>
      <c r="ACB125" s="253"/>
      <c r="ACC125" s="253"/>
      <c r="ACD125" s="253"/>
      <c r="ACE125" s="253"/>
      <c r="ACF125" s="253"/>
      <c r="ACG125" s="253"/>
      <c r="ACH125" s="253"/>
      <c r="ACI125" s="253"/>
      <c r="ACJ125" s="253"/>
      <c r="ACK125" s="253"/>
      <c r="ACL125" s="253"/>
      <c r="ACM125" s="253"/>
      <c r="ACN125" s="253"/>
      <c r="ACO125" s="253"/>
      <c r="ACP125" s="253"/>
      <c r="ACQ125" s="253"/>
      <c r="ACR125" s="253"/>
      <c r="ACS125" s="253"/>
      <c r="ACT125" s="253"/>
      <c r="ACU125" s="253"/>
      <c r="ACV125" s="253"/>
      <c r="ACW125" s="253"/>
      <c r="ACX125" s="253"/>
      <c r="ACY125" s="253"/>
      <c r="ACZ125" s="253"/>
      <c r="ADA125" s="253"/>
      <c r="ADB125" s="253"/>
      <c r="ADC125" s="253"/>
      <c r="ADD125" s="253"/>
      <c r="ADE125" s="253"/>
      <c r="ADF125" s="253"/>
      <c r="ADG125" s="253"/>
      <c r="ADH125" s="253"/>
      <c r="ADI125" s="253"/>
      <c r="ADJ125" s="253"/>
      <c r="ADK125" s="253"/>
      <c r="ADL125" s="253"/>
      <c r="ADM125" s="253"/>
      <c r="ADN125" s="253"/>
      <c r="ADO125" s="253"/>
      <c r="ADP125" s="253"/>
      <c r="ADQ125" s="253"/>
      <c r="ADR125" s="253"/>
      <c r="ADS125" s="253"/>
      <c r="ADT125" s="253"/>
      <c r="ADU125" s="253"/>
      <c r="ADV125" s="253"/>
      <c r="ADW125" s="253"/>
      <c r="ADX125" s="253"/>
      <c r="ADY125" s="253"/>
      <c r="ADZ125" s="253"/>
      <c r="AEA125" s="253"/>
      <c r="AEB125" s="253"/>
      <c r="AEC125" s="253"/>
      <c r="AED125" s="253"/>
      <c r="AEE125" s="253"/>
      <c r="AEF125" s="253"/>
      <c r="AEG125" s="253"/>
      <c r="AEH125" s="253"/>
      <c r="AEI125" s="253"/>
      <c r="AEJ125" s="253"/>
      <c r="AEK125" s="253"/>
      <c r="AEL125" s="253"/>
      <c r="AEM125" s="253"/>
      <c r="AEN125" s="253"/>
      <c r="AEO125" s="253"/>
      <c r="AEP125" s="253"/>
      <c r="AEQ125" s="253"/>
      <c r="AER125" s="253"/>
      <c r="AES125" s="253"/>
      <c r="AET125" s="253"/>
      <c r="AEU125" s="253"/>
      <c r="AEV125" s="253"/>
      <c r="AEW125" s="253"/>
      <c r="AEX125" s="253"/>
      <c r="AEY125" s="253"/>
      <c r="AEZ125" s="253"/>
      <c r="AFA125" s="253"/>
      <c r="AFB125" s="253"/>
      <c r="AFC125" s="253"/>
      <c r="AFD125" s="253"/>
      <c r="AFE125" s="253"/>
      <c r="AFF125" s="253"/>
      <c r="AFG125" s="253"/>
      <c r="AFH125" s="253"/>
      <c r="AFI125" s="253"/>
      <c r="AFJ125" s="253"/>
      <c r="AFK125" s="253"/>
      <c r="AFL125" s="253"/>
      <c r="AFM125" s="253"/>
      <c r="AFN125" s="253"/>
      <c r="AFO125" s="253"/>
      <c r="AFP125" s="253"/>
      <c r="AFQ125" s="253"/>
      <c r="AFR125" s="253"/>
      <c r="AFS125" s="253"/>
      <c r="AFT125" s="253"/>
      <c r="AFU125" s="253"/>
      <c r="AFV125" s="253"/>
      <c r="AFW125" s="253"/>
      <c r="AFX125" s="253"/>
      <c r="AFY125" s="253"/>
      <c r="AFZ125" s="253"/>
      <c r="AGA125" s="253"/>
      <c r="AGB125" s="253"/>
      <c r="AGC125" s="253"/>
      <c r="AGD125" s="253"/>
      <c r="AGE125" s="253"/>
      <c r="AGF125" s="253"/>
      <c r="AGG125" s="253"/>
      <c r="AGH125" s="253"/>
      <c r="AGI125" s="253"/>
      <c r="AGJ125" s="253"/>
      <c r="AGK125" s="253"/>
      <c r="AGL125" s="253"/>
      <c r="AGM125" s="253"/>
      <c r="AGN125" s="253"/>
      <c r="AGO125" s="253"/>
      <c r="AGP125" s="253"/>
      <c r="AGQ125" s="253"/>
      <c r="AGR125" s="253"/>
      <c r="AGS125" s="253"/>
      <c r="AGT125" s="253"/>
      <c r="AGU125" s="253"/>
      <c r="AGV125" s="253"/>
      <c r="AGW125" s="253"/>
      <c r="AGX125" s="253"/>
      <c r="AGY125" s="253"/>
      <c r="AGZ125" s="253"/>
      <c r="AHA125" s="253"/>
      <c r="AHB125" s="253"/>
      <c r="AHC125" s="253"/>
      <c r="AHD125" s="253"/>
      <c r="AHE125" s="253"/>
      <c r="AHF125" s="253"/>
      <c r="AHG125" s="253"/>
      <c r="AHH125" s="253"/>
      <c r="AHI125" s="253"/>
      <c r="AHJ125" s="253"/>
      <c r="AHK125" s="253"/>
      <c r="AHL125" s="253"/>
      <c r="AHM125" s="253"/>
      <c r="AHN125" s="253"/>
      <c r="AHO125" s="253"/>
      <c r="AHP125" s="253"/>
      <c r="AHQ125" s="253"/>
      <c r="AHR125" s="253"/>
      <c r="AHS125" s="253"/>
      <c r="AHT125" s="253"/>
      <c r="AHU125" s="253"/>
      <c r="AHV125" s="253"/>
      <c r="AHW125" s="253"/>
      <c r="AHX125" s="253"/>
      <c r="AHY125" s="253"/>
      <c r="AHZ125" s="253"/>
      <c r="AIA125" s="253"/>
      <c r="AIB125" s="253"/>
      <c r="AIC125" s="253"/>
      <c r="AID125" s="253"/>
      <c r="AIE125" s="253"/>
      <c r="AIF125" s="253"/>
      <c r="AIG125" s="253"/>
      <c r="AIH125" s="253"/>
      <c r="AII125" s="253"/>
      <c r="AIJ125" s="253"/>
      <c r="AIK125" s="253"/>
      <c r="AIL125" s="253"/>
      <c r="AIM125" s="253"/>
      <c r="AIN125" s="253"/>
      <c r="AIO125" s="253"/>
      <c r="AIP125" s="253"/>
      <c r="AIQ125" s="253"/>
      <c r="AIR125" s="253"/>
      <c r="AIS125" s="253"/>
      <c r="AIT125" s="253"/>
      <c r="AIU125" s="253"/>
      <c r="AIV125" s="253"/>
      <c r="AIW125" s="253"/>
      <c r="AIX125" s="253"/>
      <c r="AIY125" s="253"/>
      <c r="AIZ125" s="253"/>
      <c r="AJA125" s="253"/>
      <c r="AJB125" s="253"/>
      <c r="AJC125" s="253"/>
      <c r="AJD125" s="253"/>
      <c r="AJE125" s="253"/>
      <c r="AJF125" s="253"/>
      <c r="AJG125" s="253"/>
      <c r="AJH125" s="253"/>
      <c r="AJI125" s="253"/>
      <c r="AJJ125" s="253"/>
      <c r="AJK125" s="253"/>
      <c r="AJL125" s="253"/>
      <c r="AJM125" s="253"/>
      <c r="AJN125" s="253"/>
      <c r="AJO125" s="253"/>
      <c r="AJP125" s="253"/>
      <c r="AJQ125" s="253"/>
      <c r="AJR125" s="253"/>
      <c r="AJS125" s="253"/>
      <c r="AJT125" s="253"/>
      <c r="AJU125" s="253"/>
      <c r="AJV125" s="253"/>
      <c r="AJW125" s="253"/>
      <c r="AJX125" s="253"/>
      <c r="AJY125" s="253"/>
      <c r="AJZ125" s="253"/>
      <c r="AKA125" s="253"/>
      <c r="AKB125" s="253"/>
      <c r="AKC125" s="253"/>
      <c r="AKD125" s="253"/>
      <c r="AKE125" s="253"/>
      <c r="AKF125" s="253"/>
      <c r="AKG125" s="253"/>
      <c r="AKH125" s="253"/>
      <c r="AKI125" s="253"/>
      <c r="AKJ125" s="253"/>
      <c r="AKK125" s="253"/>
      <c r="AKL125" s="253"/>
      <c r="AKM125" s="253"/>
      <c r="AKN125" s="253"/>
      <c r="AKO125" s="253"/>
      <c r="AKP125" s="253"/>
      <c r="AKQ125" s="253"/>
      <c r="AKR125" s="253"/>
      <c r="AKS125" s="253"/>
      <c r="AKT125" s="253"/>
      <c r="AKU125" s="253"/>
      <c r="AKV125" s="253"/>
      <c r="AKW125" s="253"/>
      <c r="AKX125" s="253"/>
      <c r="AKY125" s="253"/>
      <c r="AKZ125" s="253"/>
      <c r="ALA125" s="253"/>
      <c r="ALB125" s="253"/>
      <c r="ALC125" s="253"/>
      <c r="ALD125" s="253"/>
      <c r="ALE125" s="253"/>
      <c r="ALF125" s="253"/>
      <c r="ALG125" s="253"/>
      <c r="ALH125" s="253"/>
      <c r="ALI125" s="253"/>
      <c r="ALJ125" s="253"/>
      <c r="ALK125" s="253"/>
      <c r="ALL125" s="253"/>
      <c r="ALM125" s="253"/>
      <c r="ALN125" s="253"/>
      <c r="ALO125" s="253"/>
      <c r="ALP125" s="253"/>
      <c r="ALQ125" s="253"/>
      <c r="ALR125" s="253"/>
      <c r="ALS125" s="253"/>
      <c r="ALT125" s="253"/>
      <c r="ALU125" s="253"/>
      <c r="ALV125" s="253"/>
      <c r="ALW125" s="253"/>
      <c r="ALX125" s="253"/>
      <c r="ALY125" s="253"/>
      <c r="ALZ125" s="253"/>
      <c r="AMA125" s="253"/>
      <c r="AMB125" s="253"/>
      <c r="AMC125" s="253"/>
      <c r="AMD125" s="253"/>
      <c r="AME125" s="253"/>
      <c r="AMF125" s="253"/>
      <c r="AMG125" s="253"/>
      <c r="AMH125" s="253"/>
      <c r="AMI125" s="253"/>
      <c r="AMJ125" s="253"/>
    </row>
    <row r="126" spans="1:1024" s="252" customFormat="1" ht="11.25">
      <c r="A126" s="269" t="s">
        <v>228</v>
      </c>
      <c r="B126" s="299"/>
      <c r="C126" s="299">
        <f>(B82-B86)-(C82-C86)</f>
        <v>0</v>
      </c>
      <c r="D126" s="299">
        <f>(C82-C86)-(D82-D86)</f>
        <v>0</v>
      </c>
      <c r="F126" s="253"/>
      <c r="G126" s="253"/>
      <c r="H126" s="253"/>
      <c r="I126" s="253"/>
      <c r="J126" s="253"/>
      <c r="K126" s="253"/>
      <c r="L126" s="253"/>
      <c r="M126" s="253"/>
      <c r="N126" s="253"/>
      <c r="O126" s="253"/>
      <c r="P126" s="253"/>
      <c r="Q126" s="253"/>
      <c r="R126" s="253"/>
      <c r="S126" s="253"/>
      <c r="T126" s="253"/>
      <c r="U126" s="253"/>
      <c r="V126" s="253"/>
      <c r="W126" s="253"/>
      <c r="X126" s="253"/>
      <c r="Y126" s="253"/>
      <c r="Z126" s="253"/>
      <c r="AA126" s="253"/>
      <c r="AB126" s="253"/>
      <c r="AC126" s="253"/>
      <c r="AD126" s="253"/>
      <c r="AE126" s="253"/>
      <c r="AF126" s="253"/>
      <c r="AG126" s="253"/>
      <c r="AH126" s="253"/>
      <c r="AI126" s="253"/>
      <c r="AJ126" s="253"/>
      <c r="AK126" s="253"/>
      <c r="AL126" s="253"/>
      <c r="AM126" s="253"/>
      <c r="AN126" s="253"/>
      <c r="AO126" s="253"/>
      <c r="AP126" s="253"/>
      <c r="AQ126" s="253"/>
      <c r="AR126" s="253"/>
      <c r="AS126" s="253"/>
      <c r="AT126" s="253"/>
      <c r="AU126" s="253"/>
      <c r="AV126" s="253"/>
      <c r="AW126" s="253"/>
      <c r="AX126" s="253"/>
      <c r="AY126" s="253"/>
      <c r="AZ126" s="253"/>
      <c r="BA126" s="253"/>
      <c r="BB126" s="253"/>
      <c r="BC126" s="253"/>
      <c r="BD126" s="253"/>
      <c r="BE126" s="253"/>
      <c r="BF126" s="253"/>
      <c r="BG126" s="253"/>
      <c r="BH126" s="253"/>
      <c r="BI126" s="253"/>
      <c r="BJ126" s="253"/>
      <c r="BK126" s="253"/>
      <c r="BL126" s="253"/>
      <c r="BM126" s="253"/>
      <c r="BN126" s="253"/>
      <c r="BO126" s="253"/>
      <c r="BP126" s="253"/>
      <c r="BQ126" s="253"/>
      <c r="BR126" s="253"/>
      <c r="BS126" s="253"/>
      <c r="BT126" s="253"/>
      <c r="BU126" s="253"/>
      <c r="BV126" s="253"/>
      <c r="BW126" s="253"/>
      <c r="BX126" s="253"/>
      <c r="BY126" s="253"/>
      <c r="BZ126" s="253"/>
      <c r="CA126" s="253"/>
      <c r="CB126" s="253"/>
      <c r="CC126" s="253"/>
      <c r="CD126" s="253"/>
      <c r="CE126" s="253"/>
      <c r="CF126" s="253"/>
      <c r="CG126" s="253"/>
      <c r="CH126" s="253"/>
      <c r="CI126" s="253"/>
      <c r="CJ126" s="253"/>
      <c r="CK126" s="253"/>
      <c r="CL126" s="253"/>
      <c r="CM126" s="253"/>
      <c r="CN126" s="253"/>
      <c r="CO126" s="253"/>
      <c r="CP126" s="253"/>
      <c r="CQ126" s="253"/>
      <c r="CR126" s="253"/>
      <c r="CS126" s="253"/>
      <c r="CT126" s="253"/>
      <c r="CU126" s="253"/>
      <c r="CV126" s="253"/>
      <c r="CW126" s="253"/>
      <c r="CX126" s="253"/>
      <c r="CY126" s="253"/>
      <c r="CZ126" s="253"/>
      <c r="DA126" s="253"/>
      <c r="DB126" s="253"/>
      <c r="DC126" s="253"/>
      <c r="DD126" s="253"/>
      <c r="DE126" s="253"/>
      <c r="DF126" s="253"/>
      <c r="DG126" s="253"/>
      <c r="DH126" s="253"/>
      <c r="DI126" s="253"/>
      <c r="DJ126" s="253"/>
      <c r="DK126" s="253"/>
      <c r="DL126" s="253"/>
      <c r="DM126" s="253"/>
      <c r="DN126" s="253"/>
      <c r="DO126" s="253"/>
      <c r="DP126" s="253"/>
      <c r="DQ126" s="253"/>
      <c r="DR126" s="253"/>
      <c r="DS126" s="253"/>
      <c r="DT126" s="253"/>
      <c r="DU126" s="253"/>
      <c r="DV126" s="253"/>
      <c r="DW126" s="253"/>
      <c r="DX126" s="253"/>
      <c r="DY126" s="253"/>
      <c r="DZ126" s="253"/>
      <c r="EA126" s="253"/>
      <c r="EB126" s="253"/>
      <c r="EC126" s="253"/>
      <c r="ED126" s="253"/>
      <c r="EE126" s="253"/>
      <c r="EF126" s="253"/>
      <c r="EG126" s="253"/>
      <c r="EH126" s="253"/>
      <c r="EI126" s="253"/>
      <c r="EJ126" s="253"/>
      <c r="EK126" s="253"/>
      <c r="EL126" s="253"/>
      <c r="EM126" s="253"/>
      <c r="EN126" s="253"/>
      <c r="EO126" s="253"/>
      <c r="EP126" s="253"/>
      <c r="EQ126" s="253"/>
      <c r="ER126" s="253"/>
      <c r="ES126" s="253"/>
      <c r="ET126" s="253"/>
      <c r="EU126" s="253"/>
      <c r="EV126" s="253"/>
      <c r="EW126" s="253"/>
      <c r="EX126" s="253"/>
      <c r="EY126" s="253"/>
      <c r="EZ126" s="253"/>
      <c r="FA126" s="253"/>
      <c r="FB126" s="253"/>
      <c r="FC126" s="253"/>
      <c r="FD126" s="253"/>
      <c r="FE126" s="253"/>
      <c r="FF126" s="253"/>
      <c r="FG126" s="253"/>
      <c r="FH126" s="253"/>
      <c r="FI126" s="253"/>
      <c r="FJ126" s="253"/>
      <c r="FK126" s="253"/>
      <c r="FL126" s="253"/>
      <c r="FM126" s="253"/>
      <c r="FN126" s="253"/>
      <c r="FO126" s="253"/>
      <c r="FP126" s="253"/>
      <c r="FQ126" s="253"/>
      <c r="FR126" s="253"/>
      <c r="FS126" s="253"/>
      <c r="FT126" s="253"/>
      <c r="FU126" s="253"/>
      <c r="FV126" s="253"/>
      <c r="FW126" s="253"/>
      <c r="FX126" s="253"/>
      <c r="FY126" s="253"/>
      <c r="FZ126" s="253"/>
      <c r="GA126" s="253"/>
      <c r="GB126" s="253"/>
      <c r="GC126" s="253"/>
      <c r="GD126" s="253"/>
      <c r="GE126" s="253"/>
      <c r="GF126" s="253"/>
      <c r="GG126" s="253"/>
      <c r="GH126" s="253"/>
      <c r="GI126" s="253"/>
      <c r="GJ126" s="253"/>
      <c r="GK126" s="253"/>
      <c r="GL126" s="253"/>
      <c r="GM126" s="253"/>
      <c r="GN126" s="253"/>
      <c r="GO126" s="253"/>
      <c r="GP126" s="253"/>
      <c r="GQ126" s="253"/>
      <c r="GR126" s="253"/>
      <c r="GS126" s="253"/>
      <c r="GT126" s="253"/>
      <c r="GU126" s="253"/>
      <c r="GV126" s="253"/>
      <c r="GW126" s="253"/>
      <c r="GX126" s="253"/>
      <c r="GY126" s="253"/>
      <c r="GZ126" s="253"/>
      <c r="HA126" s="253"/>
      <c r="HB126" s="253"/>
      <c r="HC126" s="253"/>
      <c r="HD126" s="253"/>
      <c r="HE126" s="253"/>
      <c r="HF126" s="253"/>
      <c r="HG126" s="253"/>
      <c r="HH126" s="253"/>
      <c r="HI126" s="253"/>
      <c r="HJ126" s="253"/>
      <c r="HK126" s="253"/>
      <c r="HL126" s="253"/>
      <c r="HM126" s="253"/>
      <c r="HN126" s="253"/>
      <c r="HO126" s="253"/>
      <c r="HP126" s="253"/>
      <c r="HQ126" s="253"/>
      <c r="HR126" s="253"/>
      <c r="HS126" s="253"/>
      <c r="HT126" s="253"/>
      <c r="HU126" s="253"/>
      <c r="HV126" s="253"/>
      <c r="HW126" s="253"/>
      <c r="HX126" s="253"/>
      <c r="HY126" s="253"/>
      <c r="HZ126" s="253"/>
      <c r="IA126" s="253"/>
      <c r="IB126" s="253"/>
      <c r="IC126" s="253"/>
      <c r="ID126" s="253"/>
      <c r="IE126" s="253"/>
      <c r="IF126" s="253"/>
      <c r="IG126" s="253"/>
      <c r="IH126" s="253"/>
      <c r="II126" s="253"/>
      <c r="IJ126" s="253"/>
      <c r="IK126" s="253"/>
      <c r="IL126" s="253"/>
      <c r="IM126" s="253"/>
      <c r="IN126" s="253"/>
      <c r="IO126" s="253"/>
      <c r="IP126" s="253"/>
      <c r="IQ126" s="253"/>
      <c r="IR126" s="253"/>
      <c r="IS126" s="253"/>
      <c r="IT126" s="253"/>
      <c r="IU126" s="253"/>
      <c r="IV126" s="253"/>
      <c r="IW126" s="253"/>
      <c r="IX126" s="253"/>
      <c r="IY126" s="253"/>
      <c r="IZ126" s="253"/>
      <c r="JA126" s="253"/>
      <c r="JB126" s="253"/>
      <c r="JC126" s="253"/>
      <c r="JD126" s="253"/>
      <c r="JE126" s="253"/>
      <c r="JF126" s="253"/>
      <c r="JG126" s="253"/>
      <c r="JH126" s="253"/>
      <c r="JI126" s="253"/>
      <c r="JJ126" s="253"/>
      <c r="JK126" s="253"/>
      <c r="JL126" s="253"/>
      <c r="JM126" s="253"/>
      <c r="JN126" s="253"/>
      <c r="JO126" s="253"/>
      <c r="JP126" s="253"/>
      <c r="JQ126" s="253"/>
      <c r="JR126" s="253"/>
      <c r="JS126" s="253"/>
      <c r="JT126" s="253"/>
      <c r="JU126" s="253"/>
      <c r="JV126" s="253"/>
      <c r="JW126" s="253"/>
      <c r="JX126" s="253"/>
      <c r="JY126" s="253"/>
      <c r="JZ126" s="253"/>
      <c r="KA126" s="253"/>
      <c r="KB126" s="253"/>
      <c r="KC126" s="253"/>
      <c r="KD126" s="253"/>
      <c r="KE126" s="253"/>
      <c r="KF126" s="253"/>
      <c r="KG126" s="253"/>
      <c r="KH126" s="253"/>
      <c r="KI126" s="253"/>
      <c r="KJ126" s="253"/>
      <c r="KK126" s="253"/>
      <c r="KL126" s="253"/>
      <c r="KM126" s="253"/>
      <c r="KN126" s="253"/>
      <c r="KO126" s="253"/>
      <c r="KP126" s="253"/>
      <c r="KQ126" s="253"/>
      <c r="KR126" s="253"/>
      <c r="KS126" s="253"/>
      <c r="KT126" s="253"/>
      <c r="KU126" s="253"/>
      <c r="KV126" s="253"/>
      <c r="KW126" s="253"/>
      <c r="KX126" s="253"/>
      <c r="KY126" s="253"/>
      <c r="KZ126" s="253"/>
      <c r="LA126" s="253"/>
      <c r="LB126" s="253"/>
      <c r="LC126" s="253"/>
      <c r="LD126" s="253"/>
      <c r="LE126" s="253"/>
      <c r="LF126" s="253"/>
      <c r="LG126" s="253"/>
      <c r="LH126" s="253"/>
      <c r="LI126" s="253"/>
      <c r="LJ126" s="253"/>
      <c r="LK126" s="253"/>
      <c r="LL126" s="253"/>
      <c r="LM126" s="253"/>
      <c r="LN126" s="253"/>
      <c r="LO126" s="253"/>
      <c r="LP126" s="253"/>
      <c r="LQ126" s="253"/>
      <c r="LR126" s="253"/>
      <c r="LS126" s="253"/>
      <c r="LT126" s="253"/>
      <c r="LU126" s="253"/>
      <c r="LV126" s="253"/>
      <c r="LW126" s="253"/>
      <c r="LX126" s="253"/>
      <c r="LY126" s="253"/>
      <c r="LZ126" s="253"/>
      <c r="MA126" s="253"/>
      <c r="MB126" s="253"/>
      <c r="MC126" s="253"/>
      <c r="MD126" s="253"/>
      <c r="ME126" s="253"/>
      <c r="MF126" s="253"/>
      <c r="MG126" s="253"/>
      <c r="MH126" s="253"/>
      <c r="MI126" s="253"/>
      <c r="MJ126" s="253"/>
      <c r="MK126" s="253"/>
      <c r="ML126" s="253"/>
      <c r="MM126" s="253"/>
      <c r="MN126" s="253"/>
      <c r="MO126" s="253"/>
      <c r="MP126" s="253"/>
      <c r="MQ126" s="253"/>
      <c r="MR126" s="253"/>
      <c r="MS126" s="253"/>
      <c r="MT126" s="253"/>
      <c r="MU126" s="253"/>
      <c r="MV126" s="253"/>
      <c r="MW126" s="253"/>
      <c r="MX126" s="253"/>
      <c r="MY126" s="253"/>
      <c r="MZ126" s="253"/>
      <c r="NA126" s="253"/>
      <c r="NB126" s="253"/>
      <c r="NC126" s="253"/>
      <c r="ND126" s="253"/>
      <c r="NE126" s="253"/>
      <c r="NF126" s="253"/>
      <c r="NG126" s="253"/>
      <c r="NH126" s="253"/>
      <c r="NI126" s="253"/>
      <c r="NJ126" s="253"/>
      <c r="NK126" s="253"/>
      <c r="NL126" s="253"/>
      <c r="NM126" s="253"/>
      <c r="NN126" s="253"/>
      <c r="NO126" s="253"/>
      <c r="NP126" s="253"/>
      <c r="NQ126" s="253"/>
      <c r="NR126" s="253"/>
      <c r="NS126" s="253"/>
      <c r="NT126" s="253"/>
      <c r="NU126" s="253"/>
      <c r="NV126" s="253"/>
      <c r="NW126" s="253"/>
      <c r="NX126" s="253"/>
      <c r="NY126" s="253"/>
      <c r="NZ126" s="253"/>
      <c r="OA126" s="253"/>
      <c r="OB126" s="253"/>
      <c r="OC126" s="253"/>
      <c r="OD126" s="253"/>
      <c r="OE126" s="253"/>
      <c r="OF126" s="253"/>
      <c r="OG126" s="253"/>
      <c r="OH126" s="253"/>
      <c r="OI126" s="253"/>
      <c r="OJ126" s="253"/>
      <c r="OK126" s="253"/>
      <c r="OL126" s="253"/>
      <c r="OM126" s="253"/>
      <c r="ON126" s="253"/>
      <c r="OO126" s="253"/>
      <c r="OP126" s="253"/>
      <c r="OQ126" s="253"/>
      <c r="OR126" s="253"/>
      <c r="OS126" s="253"/>
      <c r="OT126" s="253"/>
      <c r="OU126" s="253"/>
      <c r="OV126" s="253"/>
      <c r="OW126" s="253"/>
      <c r="OX126" s="253"/>
      <c r="OY126" s="253"/>
      <c r="OZ126" s="253"/>
      <c r="PA126" s="253"/>
      <c r="PB126" s="253"/>
      <c r="PC126" s="253"/>
      <c r="PD126" s="253"/>
      <c r="PE126" s="253"/>
      <c r="PF126" s="253"/>
      <c r="PG126" s="253"/>
      <c r="PH126" s="253"/>
      <c r="PI126" s="253"/>
      <c r="PJ126" s="253"/>
      <c r="PK126" s="253"/>
      <c r="PL126" s="253"/>
      <c r="PM126" s="253"/>
      <c r="PN126" s="253"/>
      <c r="PO126" s="253"/>
      <c r="PP126" s="253"/>
      <c r="PQ126" s="253"/>
      <c r="PR126" s="253"/>
      <c r="PS126" s="253"/>
      <c r="PT126" s="253"/>
      <c r="PU126" s="253"/>
      <c r="PV126" s="253"/>
      <c r="PW126" s="253"/>
      <c r="PX126" s="253"/>
      <c r="PY126" s="253"/>
      <c r="PZ126" s="253"/>
      <c r="QA126" s="253"/>
      <c r="QB126" s="253"/>
      <c r="QC126" s="253"/>
      <c r="QD126" s="253"/>
      <c r="QE126" s="253"/>
      <c r="QF126" s="253"/>
      <c r="QG126" s="253"/>
      <c r="QH126" s="253"/>
      <c r="QI126" s="253"/>
      <c r="QJ126" s="253"/>
      <c r="QK126" s="253"/>
      <c r="QL126" s="253"/>
      <c r="QM126" s="253"/>
      <c r="QN126" s="253"/>
      <c r="QO126" s="253"/>
      <c r="QP126" s="253"/>
      <c r="QQ126" s="253"/>
      <c r="QR126" s="253"/>
      <c r="QS126" s="253"/>
      <c r="QT126" s="253"/>
      <c r="QU126" s="253"/>
      <c r="QV126" s="253"/>
      <c r="QW126" s="253"/>
      <c r="QX126" s="253"/>
      <c r="QY126" s="253"/>
      <c r="QZ126" s="253"/>
      <c r="RA126" s="253"/>
      <c r="RB126" s="253"/>
      <c r="RC126" s="253"/>
      <c r="RD126" s="253"/>
      <c r="RE126" s="253"/>
      <c r="RF126" s="253"/>
      <c r="RG126" s="253"/>
      <c r="RH126" s="253"/>
      <c r="RI126" s="253"/>
      <c r="RJ126" s="253"/>
      <c r="RK126" s="253"/>
      <c r="RL126" s="253"/>
      <c r="RM126" s="253"/>
      <c r="RN126" s="253"/>
      <c r="RO126" s="253"/>
      <c r="RP126" s="253"/>
      <c r="RQ126" s="253"/>
      <c r="RR126" s="253"/>
      <c r="RS126" s="253"/>
      <c r="RT126" s="253"/>
      <c r="RU126" s="253"/>
      <c r="RV126" s="253"/>
      <c r="RW126" s="253"/>
      <c r="RX126" s="253"/>
      <c r="RY126" s="253"/>
      <c r="RZ126" s="253"/>
      <c r="SA126" s="253"/>
      <c r="SB126" s="253"/>
      <c r="SC126" s="253"/>
      <c r="SD126" s="253"/>
      <c r="SE126" s="253"/>
      <c r="SF126" s="253"/>
      <c r="SG126" s="253"/>
      <c r="SH126" s="253"/>
      <c r="SI126" s="253"/>
      <c r="SJ126" s="253"/>
      <c r="SK126" s="253"/>
      <c r="SL126" s="253"/>
      <c r="SM126" s="253"/>
      <c r="SN126" s="253"/>
      <c r="SO126" s="253"/>
      <c r="SP126" s="253"/>
      <c r="SQ126" s="253"/>
      <c r="SR126" s="253"/>
      <c r="SS126" s="253"/>
      <c r="ST126" s="253"/>
      <c r="SU126" s="253"/>
      <c r="SV126" s="253"/>
      <c r="SW126" s="253"/>
      <c r="SX126" s="253"/>
      <c r="SY126" s="253"/>
      <c r="SZ126" s="253"/>
      <c r="TA126" s="253"/>
      <c r="TB126" s="253"/>
      <c r="TC126" s="253"/>
      <c r="TD126" s="253"/>
      <c r="TE126" s="253"/>
      <c r="TF126" s="253"/>
      <c r="TG126" s="253"/>
      <c r="TH126" s="253"/>
      <c r="TI126" s="253"/>
      <c r="TJ126" s="253"/>
      <c r="TK126" s="253"/>
      <c r="TL126" s="253"/>
      <c r="TM126" s="253"/>
      <c r="TN126" s="253"/>
      <c r="TO126" s="253"/>
      <c r="TP126" s="253"/>
      <c r="TQ126" s="253"/>
      <c r="TR126" s="253"/>
      <c r="TS126" s="253"/>
      <c r="TT126" s="253"/>
      <c r="TU126" s="253"/>
      <c r="TV126" s="253"/>
      <c r="TW126" s="253"/>
      <c r="TX126" s="253"/>
      <c r="TY126" s="253"/>
      <c r="TZ126" s="253"/>
      <c r="UA126" s="253"/>
      <c r="UB126" s="253"/>
      <c r="UC126" s="253"/>
      <c r="UD126" s="253"/>
      <c r="UE126" s="253"/>
      <c r="UF126" s="253"/>
      <c r="UG126" s="253"/>
      <c r="UH126" s="253"/>
      <c r="UI126" s="253"/>
      <c r="UJ126" s="253"/>
      <c r="UK126" s="253"/>
      <c r="UL126" s="253"/>
      <c r="UM126" s="253"/>
      <c r="UN126" s="253"/>
      <c r="UO126" s="253"/>
      <c r="UP126" s="253"/>
      <c r="UQ126" s="253"/>
      <c r="UR126" s="253"/>
      <c r="US126" s="253"/>
      <c r="UT126" s="253"/>
      <c r="UU126" s="253"/>
      <c r="UV126" s="253"/>
      <c r="UW126" s="253"/>
      <c r="UX126" s="253"/>
      <c r="UY126" s="253"/>
      <c r="UZ126" s="253"/>
      <c r="VA126" s="253"/>
      <c r="VB126" s="253"/>
      <c r="VC126" s="253"/>
      <c r="VD126" s="253"/>
      <c r="VE126" s="253"/>
      <c r="VF126" s="253"/>
      <c r="VG126" s="253"/>
      <c r="VH126" s="253"/>
      <c r="VI126" s="253"/>
      <c r="VJ126" s="253"/>
      <c r="VK126" s="253"/>
      <c r="VL126" s="253"/>
      <c r="VM126" s="253"/>
      <c r="VN126" s="253"/>
      <c r="VO126" s="253"/>
      <c r="VP126" s="253"/>
      <c r="VQ126" s="253"/>
      <c r="VR126" s="253"/>
      <c r="VS126" s="253"/>
      <c r="VT126" s="253"/>
      <c r="VU126" s="253"/>
      <c r="VV126" s="253"/>
      <c r="VW126" s="253"/>
      <c r="VX126" s="253"/>
      <c r="VY126" s="253"/>
      <c r="VZ126" s="253"/>
      <c r="WA126" s="253"/>
      <c r="WB126" s="253"/>
      <c r="WC126" s="253"/>
      <c r="WD126" s="253"/>
      <c r="WE126" s="253"/>
      <c r="WF126" s="253"/>
      <c r="WG126" s="253"/>
      <c r="WH126" s="253"/>
      <c r="WI126" s="253"/>
      <c r="WJ126" s="253"/>
      <c r="WK126" s="253"/>
      <c r="WL126" s="253"/>
      <c r="WM126" s="253"/>
      <c r="WN126" s="253"/>
      <c r="WO126" s="253"/>
      <c r="WP126" s="253"/>
      <c r="WQ126" s="253"/>
      <c r="WR126" s="253"/>
      <c r="WS126" s="253"/>
      <c r="WT126" s="253"/>
      <c r="WU126" s="253"/>
      <c r="WV126" s="253"/>
      <c r="WW126" s="253"/>
      <c r="WX126" s="253"/>
      <c r="WY126" s="253"/>
      <c r="WZ126" s="253"/>
      <c r="XA126" s="253"/>
      <c r="XB126" s="253"/>
      <c r="XC126" s="253"/>
      <c r="XD126" s="253"/>
      <c r="XE126" s="253"/>
      <c r="XF126" s="253"/>
      <c r="XG126" s="253"/>
      <c r="XH126" s="253"/>
      <c r="XI126" s="253"/>
      <c r="XJ126" s="253"/>
      <c r="XK126" s="253"/>
      <c r="XL126" s="253"/>
      <c r="XM126" s="253"/>
      <c r="XN126" s="253"/>
      <c r="XO126" s="253"/>
      <c r="XP126" s="253"/>
      <c r="XQ126" s="253"/>
      <c r="XR126" s="253"/>
      <c r="XS126" s="253"/>
      <c r="XT126" s="253"/>
      <c r="XU126" s="253"/>
      <c r="XV126" s="253"/>
      <c r="XW126" s="253"/>
      <c r="XX126" s="253"/>
      <c r="XY126" s="253"/>
      <c r="XZ126" s="253"/>
      <c r="YA126" s="253"/>
      <c r="YB126" s="253"/>
      <c r="YC126" s="253"/>
      <c r="YD126" s="253"/>
      <c r="YE126" s="253"/>
      <c r="YF126" s="253"/>
      <c r="YG126" s="253"/>
      <c r="YH126" s="253"/>
      <c r="YI126" s="253"/>
      <c r="YJ126" s="253"/>
      <c r="YK126" s="253"/>
      <c r="YL126" s="253"/>
      <c r="YM126" s="253"/>
      <c r="YN126" s="253"/>
      <c r="YO126" s="253"/>
      <c r="YP126" s="253"/>
      <c r="YQ126" s="253"/>
      <c r="YR126" s="253"/>
      <c r="YS126" s="253"/>
      <c r="YT126" s="253"/>
      <c r="YU126" s="253"/>
      <c r="YV126" s="253"/>
      <c r="YW126" s="253"/>
      <c r="YX126" s="253"/>
      <c r="YY126" s="253"/>
      <c r="YZ126" s="253"/>
      <c r="ZA126" s="253"/>
      <c r="ZB126" s="253"/>
      <c r="ZC126" s="253"/>
      <c r="ZD126" s="253"/>
      <c r="ZE126" s="253"/>
      <c r="ZF126" s="253"/>
      <c r="ZG126" s="253"/>
      <c r="ZH126" s="253"/>
      <c r="ZI126" s="253"/>
      <c r="ZJ126" s="253"/>
      <c r="ZK126" s="253"/>
      <c r="ZL126" s="253"/>
      <c r="ZM126" s="253"/>
      <c r="ZN126" s="253"/>
      <c r="ZO126" s="253"/>
      <c r="ZP126" s="253"/>
      <c r="ZQ126" s="253"/>
      <c r="ZR126" s="253"/>
      <c r="ZS126" s="253"/>
      <c r="ZT126" s="253"/>
      <c r="ZU126" s="253"/>
      <c r="ZV126" s="253"/>
      <c r="ZW126" s="253"/>
      <c r="ZX126" s="253"/>
      <c r="ZY126" s="253"/>
      <c r="ZZ126" s="253"/>
      <c r="AAA126" s="253"/>
      <c r="AAB126" s="253"/>
      <c r="AAC126" s="253"/>
      <c r="AAD126" s="253"/>
      <c r="AAE126" s="253"/>
      <c r="AAF126" s="253"/>
      <c r="AAG126" s="253"/>
      <c r="AAH126" s="253"/>
      <c r="AAI126" s="253"/>
      <c r="AAJ126" s="253"/>
      <c r="AAK126" s="253"/>
      <c r="AAL126" s="253"/>
      <c r="AAM126" s="253"/>
      <c r="AAN126" s="253"/>
      <c r="AAO126" s="253"/>
      <c r="AAP126" s="253"/>
      <c r="AAQ126" s="253"/>
      <c r="AAR126" s="253"/>
      <c r="AAS126" s="253"/>
      <c r="AAT126" s="253"/>
      <c r="AAU126" s="253"/>
      <c r="AAV126" s="253"/>
      <c r="AAW126" s="253"/>
      <c r="AAX126" s="253"/>
      <c r="AAY126" s="253"/>
      <c r="AAZ126" s="253"/>
      <c r="ABA126" s="253"/>
      <c r="ABB126" s="253"/>
      <c r="ABC126" s="253"/>
      <c r="ABD126" s="253"/>
      <c r="ABE126" s="253"/>
      <c r="ABF126" s="253"/>
      <c r="ABG126" s="253"/>
      <c r="ABH126" s="253"/>
      <c r="ABI126" s="253"/>
      <c r="ABJ126" s="253"/>
      <c r="ABK126" s="253"/>
      <c r="ABL126" s="253"/>
      <c r="ABM126" s="253"/>
      <c r="ABN126" s="253"/>
      <c r="ABO126" s="253"/>
      <c r="ABP126" s="253"/>
      <c r="ABQ126" s="253"/>
      <c r="ABR126" s="253"/>
      <c r="ABS126" s="253"/>
      <c r="ABT126" s="253"/>
      <c r="ABU126" s="253"/>
      <c r="ABV126" s="253"/>
      <c r="ABW126" s="253"/>
      <c r="ABX126" s="253"/>
      <c r="ABY126" s="253"/>
      <c r="ABZ126" s="253"/>
      <c r="ACA126" s="253"/>
      <c r="ACB126" s="253"/>
      <c r="ACC126" s="253"/>
      <c r="ACD126" s="253"/>
      <c r="ACE126" s="253"/>
      <c r="ACF126" s="253"/>
      <c r="ACG126" s="253"/>
      <c r="ACH126" s="253"/>
      <c r="ACI126" s="253"/>
      <c r="ACJ126" s="253"/>
      <c r="ACK126" s="253"/>
      <c r="ACL126" s="253"/>
      <c r="ACM126" s="253"/>
      <c r="ACN126" s="253"/>
      <c r="ACO126" s="253"/>
      <c r="ACP126" s="253"/>
      <c r="ACQ126" s="253"/>
      <c r="ACR126" s="253"/>
      <c r="ACS126" s="253"/>
      <c r="ACT126" s="253"/>
      <c r="ACU126" s="253"/>
      <c r="ACV126" s="253"/>
      <c r="ACW126" s="253"/>
      <c r="ACX126" s="253"/>
      <c r="ACY126" s="253"/>
      <c r="ACZ126" s="253"/>
      <c r="ADA126" s="253"/>
      <c r="ADB126" s="253"/>
      <c r="ADC126" s="253"/>
      <c r="ADD126" s="253"/>
      <c r="ADE126" s="253"/>
      <c r="ADF126" s="253"/>
      <c r="ADG126" s="253"/>
      <c r="ADH126" s="253"/>
      <c r="ADI126" s="253"/>
      <c r="ADJ126" s="253"/>
      <c r="ADK126" s="253"/>
      <c r="ADL126" s="253"/>
      <c r="ADM126" s="253"/>
      <c r="ADN126" s="253"/>
      <c r="ADO126" s="253"/>
      <c r="ADP126" s="253"/>
      <c r="ADQ126" s="253"/>
      <c r="ADR126" s="253"/>
      <c r="ADS126" s="253"/>
      <c r="ADT126" s="253"/>
      <c r="ADU126" s="253"/>
      <c r="ADV126" s="253"/>
      <c r="ADW126" s="253"/>
      <c r="ADX126" s="253"/>
      <c r="ADY126" s="253"/>
      <c r="ADZ126" s="253"/>
      <c r="AEA126" s="253"/>
      <c r="AEB126" s="253"/>
      <c r="AEC126" s="253"/>
      <c r="AED126" s="253"/>
      <c r="AEE126" s="253"/>
      <c r="AEF126" s="253"/>
      <c r="AEG126" s="253"/>
      <c r="AEH126" s="253"/>
      <c r="AEI126" s="253"/>
      <c r="AEJ126" s="253"/>
      <c r="AEK126" s="253"/>
      <c r="AEL126" s="253"/>
      <c r="AEM126" s="253"/>
      <c r="AEN126" s="253"/>
      <c r="AEO126" s="253"/>
      <c r="AEP126" s="253"/>
      <c r="AEQ126" s="253"/>
      <c r="AER126" s="253"/>
      <c r="AES126" s="253"/>
      <c r="AET126" s="253"/>
      <c r="AEU126" s="253"/>
      <c r="AEV126" s="253"/>
      <c r="AEW126" s="253"/>
      <c r="AEX126" s="253"/>
      <c r="AEY126" s="253"/>
      <c r="AEZ126" s="253"/>
      <c r="AFA126" s="253"/>
      <c r="AFB126" s="253"/>
      <c r="AFC126" s="253"/>
      <c r="AFD126" s="253"/>
      <c r="AFE126" s="253"/>
      <c r="AFF126" s="253"/>
      <c r="AFG126" s="253"/>
      <c r="AFH126" s="253"/>
      <c r="AFI126" s="253"/>
      <c r="AFJ126" s="253"/>
      <c r="AFK126" s="253"/>
      <c r="AFL126" s="253"/>
      <c r="AFM126" s="253"/>
      <c r="AFN126" s="253"/>
      <c r="AFO126" s="253"/>
      <c r="AFP126" s="253"/>
      <c r="AFQ126" s="253"/>
      <c r="AFR126" s="253"/>
      <c r="AFS126" s="253"/>
      <c r="AFT126" s="253"/>
      <c r="AFU126" s="253"/>
      <c r="AFV126" s="253"/>
      <c r="AFW126" s="253"/>
      <c r="AFX126" s="253"/>
      <c r="AFY126" s="253"/>
      <c r="AFZ126" s="253"/>
      <c r="AGA126" s="253"/>
      <c r="AGB126" s="253"/>
      <c r="AGC126" s="253"/>
      <c r="AGD126" s="253"/>
      <c r="AGE126" s="253"/>
      <c r="AGF126" s="253"/>
      <c r="AGG126" s="253"/>
      <c r="AGH126" s="253"/>
      <c r="AGI126" s="253"/>
      <c r="AGJ126" s="253"/>
      <c r="AGK126" s="253"/>
      <c r="AGL126" s="253"/>
      <c r="AGM126" s="253"/>
      <c r="AGN126" s="253"/>
      <c r="AGO126" s="253"/>
      <c r="AGP126" s="253"/>
      <c r="AGQ126" s="253"/>
      <c r="AGR126" s="253"/>
      <c r="AGS126" s="253"/>
      <c r="AGT126" s="253"/>
      <c r="AGU126" s="253"/>
      <c r="AGV126" s="253"/>
      <c r="AGW126" s="253"/>
      <c r="AGX126" s="253"/>
      <c r="AGY126" s="253"/>
      <c r="AGZ126" s="253"/>
      <c r="AHA126" s="253"/>
      <c r="AHB126" s="253"/>
      <c r="AHC126" s="253"/>
      <c r="AHD126" s="253"/>
      <c r="AHE126" s="253"/>
      <c r="AHF126" s="253"/>
      <c r="AHG126" s="253"/>
      <c r="AHH126" s="253"/>
      <c r="AHI126" s="253"/>
      <c r="AHJ126" s="253"/>
      <c r="AHK126" s="253"/>
      <c r="AHL126" s="253"/>
      <c r="AHM126" s="253"/>
      <c r="AHN126" s="253"/>
      <c r="AHO126" s="253"/>
      <c r="AHP126" s="253"/>
      <c r="AHQ126" s="253"/>
      <c r="AHR126" s="253"/>
      <c r="AHS126" s="253"/>
      <c r="AHT126" s="253"/>
      <c r="AHU126" s="253"/>
      <c r="AHV126" s="253"/>
      <c r="AHW126" s="253"/>
      <c r="AHX126" s="253"/>
      <c r="AHY126" s="253"/>
      <c r="AHZ126" s="253"/>
      <c r="AIA126" s="253"/>
      <c r="AIB126" s="253"/>
      <c r="AIC126" s="253"/>
      <c r="AID126" s="253"/>
      <c r="AIE126" s="253"/>
      <c r="AIF126" s="253"/>
      <c r="AIG126" s="253"/>
      <c r="AIH126" s="253"/>
      <c r="AII126" s="253"/>
      <c r="AIJ126" s="253"/>
      <c r="AIK126" s="253"/>
      <c r="AIL126" s="253"/>
      <c r="AIM126" s="253"/>
      <c r="AIN126" s="253"/>
      <c r="AIO126" s="253"/>
      <c r="AIP126" s="253"/>
      <c r="AIQ126" s="253"/>
      <c r="AIR126" s="253"/>
      <c r="AIS126" s="253"/>
      <c r="AIT126" s="253"/>
      <c r="AIU126" s="253"/>
      <c r="AIV126" s="253"/>
      <c r="AIW126" s="253"/>
      <c r="AIX126" s="253"/>
      <c r="AIY126" s="253"/>
      <c r="AIZ126" s="253"/>
      <c r="AJA126" s="253"/>
      <c r="AJB126" s="253"/>
      <c r="AJC126" s="253"/>
      <c r="AJD126" s="253"/>
      <c r="AJE126" s="253"/>
      <c r="AJF126" s="253"/>
      <c r="AJG126" s="253"/>
      <c r="AJH126" s="253"/>
      <c r="AJI126" s="253"/>
      <c r="AJJ126" s="253"/>
      <c r="AJK126" s="253"/>
      <c r="AJL126" s="253"/>
      <c r="AJM126" s="253"/>
      <c r="AJN126" s="253"/>
      <c r="AJO126" s="253"/>
      <c r="AJP126" s="253"/>
      <c r="AJQ126" s="253"/>
      <c r="AJR126" s="253"/>
      <c r="AJS126" s="253"/>
      <c r="AJT126" s="253"/>
      <c r="AJU126" s="253"/>
      <c r="AJV126" s="253"/>
      <c r="AJW126" s="253"/>
      <c r="AJX126" s="253"/>
      <c r="AJY126" s="253"/>
      <c r="AJZ126" s="253"/>
      <c r="AKA126" s="253"/>
      <c r="AKB126" s="253"/>
      <c r="AKC126" s="253"/>
      <c r="AKD126" s="253"/>
      <c r="AKE126" s="253"/>
      <c r="AKF126" s="253"/>
      <c r="AKG126" s="253"/>
      <c r="AKH126" s="253"/>
      <c r="AKI126" s="253"/>
      <c r="AKJ126" s="253"/>
      <c r="AKK126" s="253"/>
      <c r="AKL126" s="253"/>
      <c r="AKM126" s="253"/>
      <c r="AKN126" s="253"/>
      <c r="AKO126" s="253"/>
      <c r="AKP126" s="253"/>
      <c r="AKQ126" s="253"/>
      <c r="AKR126" s="253"/>
      <c r="AKS126" s="253"/>
      <c r="AKT126" s="253"/>
      <c r="AKU126" s="253"/>
      <c r="AKV126" s="253"/>
      <c r="AKW126" s="253"/>
      <c r="AKX126" s="253"/>
      <c r="AKY126" s="253"/>
      <c r="AKZ126" s="253"/>
      <c r="ALA126" s="253"/>
      <c r="ALB126" s="253"/>
      <c r="ALC126" s="253"/>
      <c r="ALD126" s="253"/>
      <c r="ALE126" s="253"/>
      <c r="ALF126" s="253"/>
      <c r="ALG126" s="253"/>
      <c r="ALH126" s="253"/>
      <c r="ALI126" s="253"/>
      <c r="ALJ126" s="253"/>
      <c r="ALK126" s="253"/>
      <c r="ALL126" s="253"/>
      <c r="ALM126" s="253"/>
      <c r="ALN126" s="253"/>
      <c r="ALO126" s="253"/>
      <c r="ALP126" s="253"/>
      <c r="ALQ126" s="253"/>
      <c r="ALR126" s="253"/>
      <c r="ALS126" s="253"/>
      <c r="ALT126" s="253"/>
      <c r="ALU126" s="253"/>
      <c r="ALV126" s="253"/>
      <c r="ALW126" s="253"/>
      <c r="ALX126" s="253"/>
      <c r="ALY126" s="253"/>
      <c r="ALZ126" s="253"/>
      <c r="AMA126" s="253"/>
      <c r="AMB126" s="253"/>
      <c r="AMC126" s="253"/>
      <c r="AMD126" s="253"/>
      <c r="AME126" s="253"/>
      <c r="AMF126" s="253"/>
      <c r="AMG126" s="253"/>
      <c r="AMH126" s="253"/>
      <c r="AMI126" s="253"/>
      <c r="AMJ126" s="253"/>
    </row>
    <row r="127" spans="1:1024" s="252" customFormat="1" ht="11.25">
      <c r="A127" s="269" t="s">
        <v>2009</v>
      </c>
      <c r="B127" s="299"/>
      <c r="C127" s="299">
        <f>B93-C93</f>
        <v>0</v>
      </c>
      <c r="D127" s="299">
        <f>C93-D93</f>
        <v>0</v>
      </c>
      <c r="F127" s="253"/>
      <c r="G127" s="253"/>
      <c r="H127" s="253"/>
      <c r="I127" s="253"/>
      <c r="J127" s="253"/>
      <c r="K127" s="253"/>
      <c r="L127" s="253"/>
      <c r="M127" s="253"/>
      <c r="N127" s="253"/>
      <c r="O127" s="253"/>
      <c r="P127" s="253"/>
      <c r="Q127" s="253"/>
      <c r="R127" s="253"/>
      <c r="S127" s="253"/>
      <c r="T127" s="253"/>
      <c r="U127" s="253"/>
      <c r="V127" s="253"/>
      <c r="W127" s="253"/>
      <c r="X127" s="253"/>
      <c r="Y127" s="253"/>
      <c r="Z127" s="253"/>
      <c r="AA127" s="253"/>
      <c r="AB127" s="253"/>
      <c r="AC127" s="253"/>
      <c r="AD127" s="253"/>
      <c r="AE127" s="253"/>
      <c r="AF127" s="253"/>
      <c r="AG127" s="253"/>
      <c r="AH127" s="253"/>
      <c r="AI127" s="253"/>
      <c r="AJ127" s="253"/>
      <c r="AK127" s="253"/>
      <c r="AL127" s="253"/>
      <c r="AM127" s="253"/>
      <c r="AN127" s="253"/>
      <c r="AO127" s="253"/>
      <c r="AP127" s="253"/>
      <c r="AQ127" s="253"/>
      <c r="AR127" s="253"/>
      <c r="AS127" s="253"/>
      <c r="AT127" s="253"/>
      <c r="AU127" s="253"/>
      <c r="AV127" s="253"/>
      <c r="AW127" s="253"/>
      <c r="AX127" s="253"/>
      <c r="AY127" s="253"/>
      <c r="AZ127" s="253"/>
      <c r="BA127" s="253"/>
      <c r="BB127" s="253"/>
      <c r="BC127" s="253"/>
      <c r="BD127" s="253"/>
      <c r="BE127" s="253"/>
      <c r="BF127" s="253"/>
      <c r="BG127" s="253"/>
      <c r="BH127" s="253"/>
      <c r="BI127" s="253"/>
      <c r="BJ127" s="253"/>
      <c r="BK127" s="253"/>
      <c r="BL127" s="253"/>
      <c r="BM127" s="253"/>
      <c r="BN127" s="253"/>
      <c r="BO127" s="253"/>
      <c r="BP127" s="253"/>
      <c r="BQ127" s="253"/>
      <c r="BR127" s="253"/>
      <c r="BS127" s="253"/>
      <c r="BT127" s="253"/>
      <c r="BU127" s="253"/>
      <c r="BV127" s="253"/>
      <c r="BW127" s="253"/>
      <c r="BX127" s="253"/>
      <c r="BY127" s="253"/>
      <c r="BZ127" s="253"/>
      <c r="CA127" s="253"/>
      <c r="CB127" s="253"/>
      <c r="CC127" s="253"/>
      <c r="CD127" s="253"/>
      <c r="CE127" s="253"/>
      <c r="CF127" s="253"/>
      <c r="CG127" s="253"/>
      <c r="CH127" s="253"/>
      <c r="CI127" s="253"/>
      <c r="CJ127" s="253"/>
      <c r="CK127" s="253"/>
      <c r="CL127" s="253"/>
      <c r="CM127" s="253"/>
      <c r="CN127" s="253"/>
      <c r="CO127" s="253"/>
      <c r="CP127" s="253"/>
      <c r="CQ127" s="253"/>
      <c r="CR127" s="253"/>
      <c r="CS127" s="253"/>
      <c r="CT127" s="253"/>
      <c r="CU127" s="253"/>
      <c r="CV127" s="253"/>
      <c r="CW127" s="253"/>
      <c r="CX127" s="253"/>
      <c r="CY127" s="253"/>
      <c r="CZ127" s="253"/>
      <c r="DA127" s="253"/>
      <c r="DB127" s="253"/>
      <c r="DC127" s="253"/>
      <c r="DD127" s="253"/>
      <c r="DE127" s="253"/>
      <c r="DF127" s="253"/>
      <c r="DG127" s="253"/>
      <c r="DH127" s="253"/>
      <c r="DI127" s="253"/>
      <c r="DJ127" s="253"/>
      <c r="DK127" s="253"/>
      <c r="DL127" s="253"/>
      <c r="DM127" s="253"/>
      <c r="DN127" s="253"/>
      <c r="DO127" s="253"/>
      <c r="DP127" s="253"/>
      <c r="DQ127" s="253"/>
      <c r="DR127" s="253"/>
      <c r="DS127" s="253"/>
      <c r="DT127" s="253"/>
      <c r="DU127" s="253"/>
      <c r="DV127" s="253"/>
      <c r="DW127" s="253"/>
      <c r="DX127" s="253"/>
      <c r="DY127" s="253"/>
      <c r="DZ127" s="253"/>
      <c r="EA127" s="253"/>
      <c r="EB127" s="253"/>
      <c r="EC127" s="253"/>
      <c r="ED127" s="253"/>
      <c r="EE127" s="253"/>
      <c r="EF127" s="253"/>
      <c r="EG127" s="253"/>
      <c r="EH127" s="253"/>
      <c r="EI127" s="253"/>
      <c r="EJ127" s="253"/>
      <c r="EK127" s="253"/>
      <c r="EL127" s="253"/>
      <c r="EM127" s="253"/>
      <c r="EN127" s="253"/>
      <c r="EO127" s="253"/>
      <c r="EP127" s="253"/>
      <c r="EQ127" s="253"/>
      <c r="ER127" s="253"/>
      <c r="ES127" s="253"/>
      <c r="ET127" s="253"/>
      <c r="EU127" s="253"/>
      <c r="EV127" s="253"/>
      <c r="EW127" s="253"/>
      <c r="EX127" s="253"/>
      <c r="EY127" s="253"/>
      <c r="EZ127" s="253"/>
      <c r="FA127" s="253"/>
      <c r="FB127" s="253"/>
      <c r="FC127" s="253"/>
      <c r="FD127" s="253"/>
      <c r="FE127" s="253"/>
      <c r="FF127" s="253"/>
      <c r="FG127" s="253"/>
      <c r="FH127" s="253"/>
      <c r="FI127" s="253"/>
      <c r="FJ127" s="253"/>
      <c r="FK127" s="253"/>
      <c r="FL127" s="253"/>
      <c r="FM127" s="253"/>
      <c r="FN127" s="253"/>
      <c r="FO127" s="253"/>
      <c r="FP127" s="253"/>
      <c r="FQ127" s="253"/>
      <c r="FR127" s="253"/>
      <c r="FS127" s="253"/>
      <c r="FT127" s="253"/>
      <c r="FU127" s="253"/>
      <c r="FV127" s="253"/>
      <c r="FW127" s="253"/>
      <c r="FX127" s="253"/>
      <c r="FY127" s="253"/>
      <c r="FZ127" s="253"/>
      <c r="GA127" s="253"/>
      <c r="GB127" s="253"/>
      <c r="GC127" s="253"/>
      <c r="GD127" s="253"/>
      <c r="GE127" s="253"/>
      <c r="GF127" s="253"/>
      <c r="GG127" s="253"/>
      <c r="GH127" s="253"/>
      <c r="GI127" s="253"/>
      <c r="GJ127" s="253"/>
      <c r="GK127" s="253"/>
      <c r="GL127" s="253"/>
      <c r="GM127" s="253"/>
      <c r="GN127" s="253"/>
      <c r="GO127" s="253"/>
      <c r="GP127" s="253"/>
      <c r="GQ127" s="253"/>
      <c r="GR127" s="253"/>
      <c r="GS127" s="253"/>
      <c r="GT127" s="253"/>
      <c r="GU127" s="253"/>
      <c r="GV127" s="253"/>
      <c r="GW127" s="253"/>
      <c r="GX127" s="253"/>
      <c r="GY127" s="253"/>
      <c r="GZ127" s="253"/>
      <c r="HA127" s="253"/>
      <c r="HB127" s="253"/>
      <c r="HC127" s="253"/>
      <c r="HD127" s="253"/>
      <c r="HE127" s="253"/>
      <c r="HF127" s="253"/>
      <c r="HG127" s="253"/>
      <c r="HH127" s="253"/>
      <c r="HI127" s="253"/>
      <c r="HJ127" s="253"/>
      <c r="HK127" s="253"/>
      <c r="HL127" s="253"/>
      <c r="HM127" s="253"/>
      <c r="HN127" s="253"/>
      <c r="HO127" s="253"/>
      <c r="HP127" s="253"/>
      <c r="HQ127" s="253"/>
      <c r="HR127" s="253"/>
      <c r="HS127" s="253"/>
      <c r="HT127" s="253"/>
      <c r="HU127" s="253"/>
      <c r="HV127" s="253"/>
      <c r="HW127" s="253"/>
      <c r="HX127" s="253"/>
      <c r="HY127" s="253"/>
      <c r="HZ127" s="253"/>
      <c r="IA127" s="253"/>
      <c r="IB127" s="253"/>
      <c r="IC127" s="253"/>
      <c r="ID127" s="253"/>
      <c r="IE127" s="253"/>
      <c r="IF127" s="253"/>
      <c r="IG127" s="253"/>
      <c r="IH127" s="253"/>
      <c r="II127" s="253"/>
      <c r="IJ127" s="253"/>
      <c r="IK127" s="253"/>
      <c r="IL127" s="253"/>
      <c r="IM127" s="253"/>
      <c r="IN127" s="253"/>
      <c r="IO127" s="253"/>
      <c r="IP127" s="253"/>
      <c r="IQ127" s="253"/>
      <c r="IR127" s="253"/>
      <c r="IS127" s="253"/>
      <c r="IT127" s="253"/>
      <c r="IU127" s="253"/>
      <c r="IV127" s="253"/>
      <c r="IW127" s="253"/>
      <c r="IX127" s="253"/>
      <c r="IY127" s="253"/>
      <c r="IZ127" s="253"/>
      <c r="JA127" s="253"/>
      <c r="JB127" s="253"/>
      <c r="JC127" s="253"/>
      <c r="JD127" s="253"/>
      <c r="JE127" s="253"/>
      <c r="JF127" s="253"/>
      <c r="JG127" s="253"/>
      <c r="JH127" s="253"/>
      <c r="JI127" s="253"/>
      <c r="JJ127" s="253"/>
      <c r="JK127" s="253"/>
      <c r="JL127" s="253"/>
      <c r="JM127" s="253"/>
      <c r="JN127" s="253"/>
      <c r="JO127" s="253"/>
      <c r="JP127" s="253"/>
      <c r="JQ127" s="253"/>
      <c r="JR127" s="253"/>
      <c r="JS127" s="253"/>
      <c r="JT127" s="253"/>
      <c r="JU127" s="253"/>
      <c r="JV127" s="253"/>
      <c r="JW127" s="253"/>
      <c r="JX127" s="253"/>
      <c r="JY127" s="253"/>
      <c r="JZ127" s="253"/>
      <c r="KA127" s="253"/>
      <c r="KB127" s="253"/>
      <c r="KC127" s="253"/>
      <c r="KD127" s="253"/>
      <c r="KE127" s="253"/>
      <c r="KF127" s="253"/>
      <c r="KG127" s="253"/>
      <c r="KH127" s="253"/>
      <c r="KI127" s="253"/>
      <c r="KJ127" s="253"/>
      <c r="KK127" s="253"/>
      <c r="KL127" s="253"/>
      <c r="KM127" s="253"/>
      <c r="KN127" s="253"/>
      <c r="KO127" s="253"/>
      <c r="KP127" s="253"/>
      <c r="KQ127" s="253"/>
      <c r="KR127" s="253"/>
      <c r="KS127" s="253"/>
      <c r="KT127" s="253"/>
      <c r="KU127" s="253"/>
      <c r="KV127" s="253"/>
      <c r="KW127" s="253"/>
      <c r="KX127" s="253"/>
      <c r="KY127" s="253"/>
      <c r="KZ127" s="253"/>
      <c r="LA127" s="253"/>
      <c r="LB127" s="253"/>
      <c r="LC127" s="253"/>
      <c r="LD127" s="253"/>
      <c r="LE127" s="253"/>
      <c r="LF127" s="253"/>
      <c r="LG127" s="253"/>
      <c r="LH127" s="253"/>
      <c r="LI127" s="253"/>
      <c r="LJ127" s="253"/>
      <c r="LK127" s="253"/>
      <c r="LL127" s="253"/>
      <c r="LM127" s="253"/>
      <c r="LN127" s="253"/>
      <c r="LO127" s="253"/>
      <c r="LP127" s="253"/>
      <c r="LQ127" s="253"/>
      <c r="LR127" s="253"/>
      <c r="LS127" s="253"/>
      <c r="LT127" s="253"/>
      <c r="LU127" s="253"/>
      <c r="LV127" s="253"/>
      <c r="LW127" s="253"/>
      <c r="LX127" s="253"/>
      <c r="LY127" s="253"/>
      <c r="LZ127" s="253"/>
      <c r="MA127" s="253"/>
      <c r="MB127" s="253"/>
      <c r="MC127" s="253"/>
      <c r="MD127" s="253"/>
      <c r="ME127" s="253"/>
      <c r="MF127" s="253"/>
      <c r="MG127" s="253"/>
      <c r="MH127" s="253"/>
      <c r="MI127" s="253"/>
      <c r="MJ127" s="253"/>
      <c r="MK127" s="253"/>
      <c r="ML127" s="253"/>
      <c r="MM127" s="253"/>
      <c r="MN127" s="253"/>
      <c r="MO127" s="253"/>
      <c r="MP127" s="253"/>
      <c r="MQ127" s="253"/>
      <c r="MR127" s="253"/>
      <c r="MS127" s="253"/>
      <c r="MT127" s="253"/>
      <c r="MU127" s="253"/>
      <c r="MV127" s="253"/>
      <c r="MW127" s="253"/>
      <c r="MX127" s="253"/>
      <c r="MY127" s="253"/>
      <c r="MZ127" s="253"/>
      <c r="NA127" s="253"/>
      <c r="NB127" s="253"/>
      <c r="NC127" s="253"/>
      <c r="ND127" s="253"/>
      <c r="NE127" s="253"/>
      <c r="NF127" s="253"/>
      <c r="NG127" s="253"/>
      <c r="NH127" s="253"/>
      <c r="NI127" s="253"/>
      <c r="NJ127" s="253"/>
      <c r="NK127" s="253"/>
      <c r="NL127" s="253"/>
      <c r="NM127" s="253"/>
      <c r="NN127" s="253"/>
      <c r="NO127" s="253"/>
      <c r="NP127" s="253"/>
      <c r="NQ127" s="253"/>
      <c r="NR127" s="253"/>
      <c r="NS127" s="253"/>
      <c r="NT127" s="253"/>
      <c r="NU127" s="253"/>
      <c r="NV127" s="253"/>
      <c r="NW127" s="253"/>
      <c r="NX127" s="253"/>
      <c r="NY127" s="253"/>
      <c r="NZ127" s="253"/>
      <c r="OA127" s="253"/>
      <c r="OB127" s="253"/>
      <c r="OC127" s="253"/>
      <c r="OD127" s="253"/>
      <c r="OE127" s="253"/>
      <c r="OF127" s="253"/>
      <c r="OG127" s="253"/>
      <c r="OH127" s="253"/>
      <c r="OI127" s="253"/>
      <c r="OJ127" s="253"/>
      <c r="OK127" s="253"/>
      <c r="OL127" s="253"/>
      <c r="OM127" s="253"/>
      <c r="ON127" s="253"/>
      <c r="OO127" s="253"/>
      <c r="OP127" s="253"/>
      <c r="OQ127" s="253"/>
      <c r="OR127" s="253"/>
      <c r="OS127" s="253"/>
      <c r="OT127" s="253"/>
      <c r="OU127" s="253"/>
      <c r="OV127" s="253"/>
      <c r="OW127" s="253"/>
      <c r="OX127" s="253"/>
      <c r="OY127" s="253"/>
      <c r="OZ127" s="253"/>
      <c r="PA127" s="253"/>
      <c r="PB127" s="253"/>
      <c r="PC127" s="253"/>
      <c r="PD127" s="253"/>
      <c r="PE127" s="253"/>
      <c r="PF127" s="253"/>
      <c r="PG127" s="253"/>
      <c r="PH127" s="253"/>
      <c r="PI127" s="253"/>
      <c r="PJ127" s="253"/>
      <c r="PK127" s="253"/>
      <c r="PL127" s="253"/>
      <c r="PM127" s="253"/>
      <c r="PN127" s="253"/>
      <c r="PO127" s="253"/>
      <c r="PP127" s="253"/>
      <c r="PQ127" s="253"/>
      <c r="PR127" s="253"/>
      <c r="PS127" s="253"/>
      <c r="PT127" s="253"/>
      <c r="PU127" s="253"/>
      <c r="PV127" s="253"/>
      <c r="PW127" s="253"/>
      <c r="PX127" s="253"/>
      <c r="PY127" s="253"/>
      <c r="PZ127" s="253"/>
      <c r="QA127" s="253"/>
      <c r="QB127" s="253"/>
      <c r="QC127" s="253"/>
      <c r="QD127" s="253"/>
      <c r="QE127" s="253"/>
      <c r="QF127" s="253"/>
      <c r="QG127" s="253"/>
      <c r="QH127" s="253"/>
      <c r="QI127" s="253"/>
      <c r="QJ127" s="253"/>
      <c r="QK127" s="253"/>
      <c r="QL127" s="253"/>
      <c r="QM127" s="253"/>
      <c r="QN127" s="253"/>
      <c r="QO127" s="253"/>
      <c r="QP127" s="253"/>
      <c r="QQ127" s="253"/>
      <c r="QR127" s="253"/>
      <c r="QS127" s="253"/>
      <c r="QT127" s="253"/>
      <c r="QU127" s="253"/>
      <c r="QV127" s="253"/>
      <c r="QW127" s="253"/>
      <c r="QX127" s="253"/>
      <c r="QY127" s="253"/>
      <c r="QZ127" s="253"/>
      <c r="RA127" s="253"/>
      <c r="RB127" s="253"/>
      <c r="RC127" s="253"/>
      <c r="RD127" s="253"/>
      <c r="RE127" s="253"/>
      <c r="RF127" s="253"/>
      <c r="RG127" s="253"/>
      <c r="RH127" s="253"/>
      <c r="RI127" s="253"/>
      <c r="RJ127" s="253"/>
      <c r="RK127" s="253"/>
      <c r="RL127" s="253"/>
      <c r="RM127" s="253"/>
      <c r="RN127" s="253"/>
      <c r="RO127" s="253"/>
      <c r="RP127" s="253"/>
      <c r="RQ127" s="253"/>
      <c r="RR127" s="253"/>
      <c r="RS127" s="253"/>
      <c r="RT127" s="253"/>
      <c r="RU127" s="253"/>
      <c r="RV127" s="253"/>
      <c r="RW127" s="253"/>
      <c r="RX127" s="253"/>
      <c r="RY127" s="253"/>
      <c r="RZ127" s="253"/>
      <c r="SA127" s="253"/>
      <c r="SB127" s="253"/>
      <c r="SC127" s="253"/>
      <c r="SD127" s="253"/>
      <c r="SE127" s="253"/>
      <c r="SF127" s="253"/>
      <c r="SG127" s="253"/>
      <c r="SH127" s="253"/>
      <c r="SI127" s="253"/>
      <c r="SJ127" s="253"/>
      <c r="SK127" s="253"/>
      <c r="SL127" s="253"/>
      <c r="SM127" s="253"/>
      <c r="SN127" s="253"/>
      <c r="SO127" s="253"/>
      <c r="SP127" s="253"/>
      <c r="SQ127" s="253"/>
      <c r="SR127" s="253"/>
      <c r="SS127" s="253"/>
      <c r="ST127" s="253"/>
      <c r="SU127" s="253"/>
      <c r="SV127" s="253"/>
      <c r="SW127" s="253"/>
      <c r="SX127" s="253"/>
      <c r="SY127" s="253"/>
      <c r="SZ127" s="253"/>
      <c r="TA127" s="253"/>
      <c r="TB127" s="253"/>
      <c r="TC127" s="253"/>
      <c r="TD127" s="253"/>
      <c r="TE127" s="253"/>
      <c r="TF127" s="253"/>
      <c r="TG127" s="253"/>
      <c r="TH127" s="253"/>
      <c r="TI127" s="253"/>
      <c r="TJ127" s="253"/>
      <c r="TK127" s="253"/>
      <c r="TL127" s="253"/>
      <c r="TM127" s="253"/>
      <c r="TN127" s="253"/>
      <c r="TO127" s="253"/>
      <c r="TP127" s="253"/>
      <c r="TQ127" s="253"/>
      <c r="TR127" s="253"/>
      <c r="TS127" s="253"/>
      <c r="TT127" s="253"/>
      <c r="TU127" s="253"/>
      <c r="TV127" s="253"/>
      <c r="TW127" s="253"/>
      <c r="TX127" s="253"/>
      <c r="TY127" s="253"/>
      <c r="TZ127" s="253"/>
      <c r="UA127" s="253"/>
      <c r="UB127" s="253"/>
      <c r="UC127" s="253"/>
      <c r="UD127" s="253"/>
      <c r="UE127" s="253"/>
      <c r="UF127" s="253"/>
      <c r="UG127" s="253"/>
      <c r="UH127" s="253"/>
      <c r="UI127" s="253"/>
      <c r="UJ127" s="253"/>
      <c r="UK127" s="253"/>
      <c r="UL127" s="253"/>
      <c r="UM127" s="253"/>
      <c r="UN127" s="253"/>
      <c r="UO127" s="253"/>
      <c r="UP127" s="253"/>
      <c r="UQ127" s="253"/>
      <c r="UR127" s="253"/>
      <c r="US127" s="253"/>
      <c r="UT127" s="253"/>
      <c r="UU127" s="253"/>
      <c r="UV127" s="253"/>
      <c r="UW127" s="253"/>
      <c r="UX127" s="253"/>
      <c r="UY127" s="253"/>
      <c r="UZ127" s="253"/>
      <c r="VA127" s="253"/>
      <c r="VB127" s="253"/>
      <c r="VC127" s="253"/>
      <c r="VD127" s="253"/>
      <c r="VE127" s="253"/>
      <c r="VF127" s="253"/>
      <c r="VG127" s="253"/>
      <c r="VH127" s="253"/>
      <c r="VI127" s="253"/>
      <c r="VJ127" s="253"/>
      <c r="VK127" s="253"/>
      <c r="VL127" s="253"/>
      <c r="VM127" s="253"/>
      <c r="VN127" s="253"/>
      <c r="VO127" s="253"/>
      <c r="VP127" s="253"/>
      <c r="VQ127" s="253"/>
      <c r="VR127" s="253"/>
      <c r="VS127" s="253"/>
      <c r="VT127" s="253"/>
      <c r="VU127" s="253"/>
      <c r="VV127" s="253"/>
      <c r="VW127" s="253"/>
      <c r="VX127" s="253"/>
      <c r="VY127" s="253"/>
      <c r="VZ127" s="253"/>
      <c r="WA127" s="253"/>
      <c r="WB127" s="253"/>
      <c r="WC127" s="253"/>
      <c r="WD127" s="253"/>
      <c r="WE127" s="253"/>
      <c r="WF127" s="253"/>
      <c r="WG127" s="253"/>
      <c r="WH127" s="253"/>
      <c r="WI127" s="253"/>
      <c r="WJ127" s="253"/>
      <c r="WK127" s="253"/>
      <c r="WL127" s="253"/>
      <c r="WM127" s="253"/>
      <c r="WN127" s="253"/>
      <c r="WO127" s="253"/>
      <c r="WP127" s="253"/>
      <c r="WQ127" s="253"/>
      <c r="WR127" s="253"/>
      <c r="WS127" s="253"/>
      <c r="WT127" s="253"/>
      <c r="WU127" s="253"/>
      <c r="WV127" s="253"/>
      <c r="WW127" s="253"/>
      <c r="WX127" s="253"/>
      <c r="WY127" s="253"/>
      <c r="WZ127" s="253"/>
      <c r="XA127" s="253"/>
      <c r="XB127" s="253"/>
      <c r="XC127" s="253"/>
      <c r="XD127" s="253"/>
      <c r="XE127" s="253"/>
      <c r="XF127" s="253"/>
      <c r="XG127" s="253"/>
      <c r="XH127" s="253"/>
      <c r="XI127" s="253"/>
      <c r="XJ127" s="253"/>
      <c r="XK127" s="253"/>
      <c r="XL127" s="253"/>
      <c r="XM127" s="253"/>
      <c r="XN127" s="253"/>
      <c r="XO127" s="253"/>
      <c r="XP127" s="253"/>
      <c r="XQ127" s="253"/>
      <c r="XR127" s="253"/>
      <c r="XS127" s="253"/>
      <c r="XT127" s="253"/>
      <c r="XU127" s="253"/>
      <c r="XV127" s="253"/>
      <c r="XW127" s="253"/>
      <c r="XX127" s="253"/>
      <c r="XY127" s="253"/>
      <c r="XZ127" s="253"/>
      <c r="YA127" s="253"/>
      <c r="YB127" s="253"/>
      <c r="YC127" s="253"/>
      <c r="YD127" s="253"/>
      <c r="YE127" s="253"/>
      <c r="YF127" s="253"/>
      <c r="YG127" s="253"/>
      <c r="YH127" s="253"/>
      <c r="YI127" s="253"/>
      <c r="YJ127" s="253"/>
      <c r="YK127" s="253"/>
      <c r="YL127" s="253"/>
      <c r="YM127" s="253"/>
      <c r="YN127" s="253"/>
      <c r="YO127" s="253"/>
      <c r="YP127" s="253"/>
      <c r="YQ127" s="253"/>
      <c r="YR127" s="253"/>
      <c r="YS127" s="253"/>
      <c r="YT127" s="253"/>
      <c r="YU127" s="253"/>
      <c r="YV127" s="253"/>
      <c r="YW127" s="253"/>
      <c r="YX127" s="253"/>
      <c r="YY127" s="253"/>
      <c r="YZ127" s="253"/>
      <c r="ZA127" s="253"/>
      <c r="ZB127" s="253"/>
      <c r="ZC127" s="253"/>
      <c r="ZD127" s="253"/>
      <c r="ZE127" s="253"/>
      <c r="ZF127" s="253"/>
      <c r="ZG127" s="253"/>
      <c r="ZH127" s="253"/>
      <c r="ZI127" s="253"/>
      <c r="ZJ127" s="253"/>
      <c r="ZK127" s="253"/>
      <c r="ZL127" s="253"/>
      <c r="ZM127" s="253"/>
      <c r="ZN127" s="253"/>
      <c r="ZO127" s="253"/>
      <c r="ZP127" s="253"/>
      <c r="ZQ127" s="253"/>
      <c r="ZR127" s="253"/>
      <c r="ZS127" s="253"/>
      <c r="ZT127" s="253"/>
      <c r="ZU127" s="253"/>
      <c r="ZV127" s="253"/>
      <c r="ZW127" s="253"/>
      <c r="ZX127" s="253"/>
      <c r="ZY127" s="253"/>
      <c r="ZZ127" s="253"/>
      <c r="AAA127" s="253"/>
      <c r="AAB127" s="253"/>
      <c r="AAC127" s="253"/>
      <c r="AAD127" s="253"/>
      <c r="AAE127" s="253"/>
      <c r="AAF127" s="253"/>
      <c r="AAG127" s="253"/>
      <c r="AAH127" s="253"/>
      <c r="AAI127" s="253"/>
      <c r="AAJ127" s="253"/>
      <c r="AAK127" s="253"/>
      <c r="AAL127" s="253"/>
      <c r="AAM127" s="253"/>
      <c r="AAN127" s="253"/>
      <c r="AAO127" s="253"/>
      <c r="AAP127" s="253"/>
      <c r="AAQ127" s="253"/>
      <c r="AAR127" s="253"/>
      <c r="AAS127" s="253"/>
      <c r="AAT127" s="253"/>
      <c r="AAU127" s="253"/>
      <c r="AAV127" s="253"/>
      <c r="AAW127" s="253"/>
      <c r="AAX127" s="253"/>
      <c r="AAY127" s="253"/>
      <c r="AAZ127" s="253"/>
      <c r="ABA127" s="253"/>
      <c r="ABB127" s="253"/>
      <c r="ABC127" s="253"/>
      <c r="ABD127" s="253"/>
      <c r="ABE127" s="253"/>
      <c r="ABF127" s="253"/>
      <c r="ABG127" s="253"/>
      <c r="ABH127" s="253"/>
      <c r="ABI127" s="253"/>
      <c r="ABJ127" s="253"/>
      <c r="ABK127" s="253"/>
      <c r="ABL127" s="253"/>
      <c r="ABM127" s="253"/>
      <c r="ABN127" s="253"/>
      <c r="ABO127" s="253"/>
      <c r="ABP127" s="253"/>
      <c r="ABQ127" s="253"/>
      <c r="ABR127" s="253"/>
      <c r="ABS127" s="253"/>
      <c r="ABT127" s="253"/>
      <c r="ABU127" s="253"/>
      <c r="ABV127" s="253"/>
      <c r="ABW127" s="253"/>
      <c r="ABX127" s="253"/>
      <c r="ABY127" s="253"/>
      <c r="ABZ127" s="253"/>
      <c r="ACA127" s="253"/>
      <c r="ACB127" s="253"/>
      <c r="ACC127" s="253"/>
      <c r="ACD127" s="253"/>
      <c r="ACE127" s="253"/>
      <c r="ACF127" s="253"/>
      <c r="ACG127" s="253"/>
      <c r="ACH127" s="253"/>
      <c r="ACI127" s="253"/>
      <c r="ACJ127" s="253"/>
      <c r="ACK127" s="253"/>
      <c r="ACL127" s="253"/>
      <c r="ACM127" s="253"/>
      <c r="ACN127" s="253"/>
      <c r="ACO127" s="253"/>
      <c r="ACP127" s="253"/>
      <c r="ACQ127" s="253"/>
      <c r="ACR127" s="253"/>
      <c r="ACS127" s="253"/>
      <c r="ACT127" s="253"/>
      <c r="ACU127" s="253"/>
      <c r="ACV127" s="253"/>
      <c r="ACW127" s="253"/>
      <c r="ACX127" s="253"/>
      <c r="ACY127" s="253"/>
      <c r="ACZ127" s="253"/>
      <c r="ADA127" s="253"/>
      <c r="ADB127" s="253"/>
      <c r="ADC127" s="253"/>
      <c r="ADD127" s="253"/>
      <c r="ADE127" s="253"/>
      <c r="ADF127" s="253"/>
      <c r="ADG127" s="253"/>
      <c r="ADH127" s="253"/>
      <c r="ADI127" s="253"/>
      <c r="ADJ127" s="253"/>
      <c r="ADK127" s="253"/>
      <c r="ADL127" s="253"/>
      <c r="ADM127" s="253"/>
      <c r="ADN127" s="253"/>
      <c r="ADO127" s="253"/>
      <c r="ADP127" s="253"/>
      <c r="ADQ127" s="253"/>
      <c r="ADR127" s="253"/>
      <c r="ADS127" s="253"/>
      <c r="ADT127" s="253"/>
      <c r="ADU127" s="253"/>
      <c r="ADV127" s="253"/>
      <c r="ADW127" s="253"/>
      <c r="ADX127" s="253"/>
      <c r="ADY127" s="253"/>
      <c r="ADZ127" s="253"/>
      <c r="AEA127" s="253"/>
      <c r="AEB127" s="253"/>
      <c r="AEC127" s="253"/>
      <c r="AED127" s="253"/>
      <c r="AEE127" s="253"/>
      <c r="AEF127" s="253"/>
      <c r="AEG127" s="253"/>
      <c r="AEH127" s="253"/>
      <c r="AEI127" s="253"/>
      <c r="AEJ127" s="253"/>
      <c r="AEK127" s="253"/>
      <c r="AEL127" s="253"/>
      <c r="AEM127" s="253"/>
      <c r="AEN127" s="253"/>
      <c r="AEO127" s="253"/>
      <c r="AEP127" s="253"/>
      <c r="AEQ127" s="253"/>
      <c r="AER127" s="253"/>
      <c r="AES127" s="253"/>
      <c r="AET127" s="253"/>
      <c r="AEU127" s="253"/>
      <c r="AEV127" s="253"/>
      <c r="AEW127" s="253"/>
      <c r="AEX127" s="253"/>
      <c r="AEY127" s="253"/>
      <c r="AEZ127" s="253"/>
      <c r="AFA127" s="253"/>
      <c r="AFB127" s="253"/>
      <c r="AFC127" s="253"/>
      <c r="AFD127" s="253"/>
      <c r="AFE127" s="253"/>
      <c r="AFF127" s="253"/>
      <c r="AFG127" s="253"/>
      <c r="AFH127" s="253"/>
      <c r="AFI127" s="253"/>
      <c r="AFJ127" s="253"/>
      <c r="AFK127" s="253"/>
      <c r="AFL127" s="253"/>
      <c r="AFM127" s="253"/>
      <c r="AFN127" s="253"/>
      <c r="AFO127" s="253"/>
      <c r="AFP127" s="253"/>
      <c r="AFQ127" s="253"/>
      <c r="AFR127" s="253"/>
      <c r="AFS127" s="253"/>
      <c r="AFT127" s="253"/>
      <c r="AFU127" s="253"/>
      <c r="AFV127" s="253"/>
      <c r="AFW127" s="253"/>
      <c r="AFX127" s="253"/>
      <c r="AFY127" s="253"/>
      <c r="AFZ127" s="253"/>
      <c r="AGA127" s="253"/>
      <c r="AGB127" s="253"/>
      <c r="AGC127" s="253"/>
      <c r="AGD127" s="253"/>
      <c r="AGE127" s="253"/>
      <c r="AGF127" s="253"/>
      <c r="AGG127" s="253"/>
      <c r="AGH127" s="253"/>
      <c r="AGI127" s="253"/>
      <c r="AGJ127" s="253"/>
      <c r="AGK127" s="253"/>
      <c r="AGL127" s="253"/>
      <c r="AGM127" s="253"/>
      <c r="AGN127" s="253"/>
      <c r="AGO127" s="253"/>
      <c r="AGP127" s="253"/>
      <c r="AGQ127" s="253"/>
      <c r="AGR127" s="253"/>
      <c r="AGS127" s="253"/>
      <c r="AGT127" s="253"/>
      <c r="AGU127" s="253"/>
      <c r="AGV127" s="253"/>
      <c r="AGW127" s="253"/>
      <c r="AGX127" s="253"/>
      <c r="AGY127" s="253"/>
      <c r="AGZ127" s="253"/>
      <c r="AHA127" s="253"/>
      <c r="AHB127" s="253"/>
      <c r="AHC127" s="253"/>
      <c r="AHD127" s="253"/>
      <c r="AHE127" s="253"/>
      <c r="AHF127" s="253"/>
      <c r="AHG127" s="253"/>
      <c r="AHH127" s="253"/>
      <c r="AHI127" s="253"/>
      <c r="AHJ127" s="253"/>
      <c r="AHK127" s="253"/>
      <c r="AHL127" s="253"/>
      <c r="AHM127" s="253"/>
      <c r="AHN127" s="253"/>
      <c r="AHO127" s="253"/>
      <c r="AHP127" s="253"/>
      <c r="AHQ127" s="253"/>
      <c r="AHR127" s="253"/>
      <c r="AHS127" s="253"/>
      <c r="AHT127" s="253"/>
      <c r="AHU127" s="253"/>
      <c r="AHV127" s="253"/>
      <c r="AHW127" s="253"/>
      <c r="AHX127" s="253"/>
      <c r="AHY127" s="253"/>
      <c r="AHZ127" s="253"/>
      <c r="AIA127" s="253"/>
      <c r="AIB127" s="253"/>
      <c r="AIC127" s="253"/>
      <c r="AID127" s="253"/>
      <c r="AIE127" s="253"/>
      <c r="AIF127" s="253"/>
      <c r="AIG127" s="253"/>
      <c r="AIH127" s="253"/>
      <c r="AII127" s="253"/>
      <c r="AIJ127" s="253"/>
      <c r="AIK127" s="253"/>
      <c r="AIL127" s="253"/>
      <c r="AIM127" s="253"/>
      <c r="AIN127" s="253"/>
      <c r="AIO127" s="253"/>
      <c r="AIP127" s="253"/>
      <c r="AIQ127" s="253"/>
      <c r="AIR127" s="253"/>
      <c r="AIS127" s="253"/>
      <c r="AIT127" s="253"/>
      <c r="AIU127" s="253"/>
      <c r="AIV127" s="253"/>
      <c r="AIW127" s="253"/>
      <c r="AIX127" s="253"/>
      <c r="AIY127" s="253"/>
      <c r="AIZ127" s="253"/>
      <c r="AJA127" s="253"/>
      <c r="AJB127" s="253"/>
      <c r="AJC127" s="253"/>
      <c r="AJD127" s="253"/>
      <c r="AJE127" s="253"/>
      <c r="AJF127" s="253"/>
      <c r="AJG127" s="253"/>
      <c r="AJH127" s="253"/>
      <c r="AJI127" s="253"/>
      <c r="AJJ127" s="253"/>
      <c r="AJK127" s="253"/>
      <c r="AJL127" s="253"/>
      <c r="AJM127" s="253"/>
      <c r="AJN127" s="253"/>
      <c r="AJO127" s="253"/>
      <c r="AJP127" s="253"/>
      <c r="AJQ127" s="253"/>
      <c r="AJR127" s="253"/>
      <c r="AJS127" s="253"/>
      <c r="AJT127" s="253"/>
      <c r="AJU127" s="253"/>
      <c r="AJV127" s="253"/>
      <c r="AJW127" s="253"/>
      <c r="AJX127" s="253"/>
      <c r="AJY127" s="253"/>
      <c r="AJZ127" s="253"/>
      <c r="AKA127" s="253"/>
      <c r="AKB127" s="253"/>
      <c r="AKC127" s="253"/>
      <c r="AKD127" s="253"/>
      <c r="AKE127" s="253"/>
      <c r="AKF127" s="253"/>
      <c r="AKG127" s="253"/>
      <c r="AKH127" s="253"/>
      <c r="AKI127" s="253"/>
      <c r="AKJ127" s="253"/>
      <c r="AKK127" s="253"/>
      <c r="AKL127" s="253"/>
      <c r="AKM127" s="253"/>
      <c r="AKN127" s="253"/>
      <c r="AKO127" s="253"/>
      <c r="AKP127" s="253"/>
      <c r="AKQ127" s="253"/>
      <c r="AKR127" s="253"/>
      <c r="AKS127" s="253"/>
      <c r="AKT127" s="253"/>
      <c r="AKU127" s="253"/>
      <c r="AKV127" s="253"/>
      <c r="AKW127" s="253"/>
      <c r="AKX127" s="253"/>
      <c r="AKY127" s="253"/>
      <c r="AKZ127" s="253"/>
      <c r="ALA127" s="253"/>
      <c r="ALB127" s="253"/>
      <c r="ALC127" s="253"/>
      <c r="ALD127" s="253"/>
      <c r="ALE127" s="253"/>
      <c r="ALF127" s="253"/>
      <c r="ALG127" s="253"/>
      <c r="ALH127" s="253"/>
      <c r="ALI127" s="253"/>
      <c r="ALJ127" s="253"/>
      <c r="ALK127" s="253"/>
      <c r="ALL127" s="253"/>
      <c r="ALM127" s="253"/>
      <c r="ALN127" s="253"/>
      <c r="ALO127" s="253"/>
      <c r="ALP127" s="253"/>
      <c r="ALQ127" s="253"/>
      <c r="ALR127" s="253"/>
      <c r="ALS127" s="253"/>
      <c r="ALT127" s="253"/>
      <c r="ALU127" s="253"/>
      <c r="ALV127" s="253"/>
      <c r="ALW127" s="253"/>
      <c r="ALX127" s="253"/>
      <c r="ALY127" s="253"/>
      <c r="ALZ127" s="253"/>
      <c r="AMA127" s="253"/>
      <c r="AMB127" s="253"/>
      <c r="AMC127" s="253"/>
      <c r="AMD127" s="253"/>
      <c r="AME127" s="253"/>
      <c r="AMF127" s="253"/>
      <c r="AMG127" s="253"/>
      <c r="AMH127" s="253"/>
      <c r="AMI127" s="253"/>
      <c r="AMJ127" s="253"/>
    </row>
    <row r="128" spans="1:1024" s="252" customFormat="1" ht="11.25">
      <c r="A128" s="269" t="s">
        <v>229</v>
      </c>
      <c r="B128" s="299"/>
      <c r="C128" s="299">
        <f>C64-B64</f>
        <v>0</v>
      </c>
      <c r="D128" s="299">
        <f>D64-C64</f>
        <v>0</v>
      </c>
      <c r="F128" s="253"/>
      <c r="G128" s="253"/>
      <c r="H128" s="253"/>
      <c r="I128" s="253"/>
      <c r="J128" s="253"/>
      <c r="K128" s="253"/>
      <c r="L128" s="253"/>
      <c r="M128" s="253"/>
      <c r="N128" s="253"/>
      <c r="O128" s="253"/>
      <c r="P128" s="253"/>
      <c r="Q128" s="253"/>
      <c r="R128" s="253"/>
      <c r="S128" s="253"/>
      <c r="T128" s="253"/>
      <c r="U128" s="253"/>
      <c r="V128" s="253"/>
      <c r="W128" s="253"/>
      <c r="X128" s="253"/>
      <c r="Y128" s="253"/>
      <c r="Z128" s="253"/>
      <c r="AA128" s="253"/>
      <c r="AB128" s="253"/>
      <c r="AC128" s="253"/>
      <c r="AD128" s="253"/>
      <c r="AE128" s="253"/>
      <c r="AF128" s="253"/>
      <c r="AG128" s="253"/>
      <c r="AH128" s="253"/>
      <c r="AI128" s="253"/>
      <c r="AJ128" s="253"/>
      <c r="AK128" s="253"/>
      <c r="AL128" s="253"/>
      <c r="AM128" s="253"/>
      <c r="AN128" s="253"/>
      <c r="AO128" s="253"/>
      <c r="AP128" s="253"/>
      <c r="AQ128" s="253"/>
      <c r="AR128" s="253"/>
      <c r="AS128" s="253"/>
      <c r="AT128" s="253"/>
      <c r="AU128" s="253"/>
      <c r="AV128" s="253"/>
      <c r="AW128" s="253"/>
      <c r="AX128" s="253"/>
      <c r="AY128" s="253"/>
      <c r="AZ128" s="253"/>
      <c r="BA128" s="253"/>
      <c r="BB128" s="253"/>
      <c r="BC128" s="253"/>
      <c r="BD128" s="253"/>
      <c r="BE128" s="253"/>
      <c r="BF128" s="253"/>
      <c r="BG128" s="253"/>
      <c r="BH128" s="253"/>
      <c r="BI128" s="253"/>
      <c r="BJ128" s="253"/>
      <c r="BK128" s="253"/>
      <c r="BL128" s="253"/>
      <c r="BM128" s="253"/>
      <c r="BN128" s="253"/>
      <c r="BO128" s="253"/>
      <c r="BP128" s="253"/>
      <c r="BQ128" s="253"/>
      <c r="BR128" s="253"/>
      <c r="BS128" s="253"/>
      <c r="BT128" s="253"/>
      <c r="BU128" s="253"/>
      <c r="BV128" s="253"/>
      <c r="BW128" s="253"/>
      <c r="BX128" s="253"/>
      <c r="BY128" s="253"/>
      <c r="BZ128" s="253"/>
      <c r="CA128" s="253"/>
      <c r="CB128" s="253"/>
      <c r="CC128" s="253"/>
      <c r="CD128" s="253"/>
      <c r="CE128" s="253"/>
      <c r="CF128" s="253"/>
      <c r="CG128" s="253"/>
      <c r="CH128" s="253"/>
      <c r="CI128" s="253"/>
      <c r="CJ128" s="253"/>
      <c r="CK128" s="253"/>
      <c r="CL128" s="253"/>
      <c r="CM128" s="253"/>
      <c r="CN128" s="253"/>
      <c r="CO128" s="253"/>
      <c r="CP128" s="253"/>
      <c r="CQ128" s="253"/>
      <c r="CR128" s="253"/>
      <c r="CS128" s="253"/>
      <c r="CT128" s="253"/>
      <c r="CU128" s="253"/>
      <c r="CV128" s="253"/>
      <c r="CW128" s="253"/>
      <c r="CX128" s="253"/>
      <c r="CY128" s="253"/>
      <c r="CZ128" s="253"/>
      <c r="DA128" s="253"/>
      <c r="DB128" s="253"/>
      <c r="DC128" s="253"/>
      <c r="DD128" s="253"/>
      <c r="DE128" s="253"/>
      <c r="DF128" s="253"/>
      <c r="DG128" s="253"/>
      <c r="DH128" s="253"/>
      <c r="DI128" s="253"/>
      <c r="DJ128" s="253"/>
      <c r="DK128" s="253"/>
      <c r="DL128" s="253"/>
      <c r="DM128" s="253"/>
      <c r="DN128" s="253"/>
      <c r="DO128" s="253"/>
      <c r="DP128" s="253"/>
      <c r="DQ128" s="253"/>
      <c r="DR128" s="253"/>
      <c r="DS128" s="253"/>
      <c r="DT128" s="253"/>
      <c r="DU128" s="253"/>
      <c r="DV128" s="253"/>
      <c r="DW128" s="253"/>
      <c r="DX128" s="253"/>
      <c r="DY128" s="253"/>
      <c r="DZ128" s="253"/>
      <c r="EA128" s="253"/>
      <c r="EB128" s="253"/>
      <c r="EC128" s="253"/>
      <c r="ED128" s="253"/>
      <c r="EE128" s="253"/>
      <c r="EF128" s="253"/>
      <c r="EG128" s="253"/>
      <c r="EH128" s="253"/>
      <c r="EI128" s="253"/>
      <c r="EJ128" s="253"/>
      <c r="EK128" s="253"/>
      <c r="EL128" s="253"/>
      <c r="EM128" s="253"/>
      <c r="EN128" s="253"/>
      <c r="EO128" s="253"/>
      <c r="EP128" s="253"/>
      <c r="EQ128" s="253"/>
      <c r="ER128" s="253"/>
      <c r="ES128" s="253"/>
      <c r="ET128" s="253"/>
      <c r="EU128" s="253"/>
      <c r="EV128" s="253"/>
      <c r="EW128" s="253"/>
      <c r="EX128" s="253"/>
      <c r="EY128" s="253"/>
      <c r="EZ128" s="253"/>
      <c r="FA128" s="253"/>
      <c r="FB128" s="253"/>
      <c r="FC128" s="253"/>
      <c r="FD128" s="253"/>
      <c r="FE128" s="253"/>
      <c r="FF128" s="253"/>
      <c r="FG128" s="253"/>
      <c r="FH128" s="253"/>
      <c r="FI128" s="253"/>
      <c r="FJ128" s="253"/>
      <c r="FK128" s="253"/>
      <c r="FL128" s="253"/>
      <c r="FM128" s="253"/>
      <c r="FN128" s="253"/>
      <c r="FO128" s="253"/>
      <c r="FP128" s="253"/>
      <c r="FQ128" s="253"/>
      <c r="FR128" s="253"/>
      <c r="FS128" s="253"/>
      <c r="FT128" s="253"/>
      <c r="FU128" s="253"/>
      <c r="FV128" s="253"/>
      <c r="FW128" s="253"/>
      <c r="FX128" s="253"/>
      <c r="FY128" s="253"/>
      <c r="FZ128" s="253"/>
      <c r="GA128" s="253"/>
      <c r="GB128" s="253"/>
      <c r="GC128" s="253"/>
      <c r="GD128" s="253"/>
      <c r="GE128" s="253"/>
      <c r="GF128" s="253"/>
      <c r="GG128" s="253"/>
      <c r="GH128" s="253"/>
      <c r="GI128" s="253"/>
      <c r="GJ128" s="253"/>
      <c r="GK128" s="253"/>
      <c r="GL128" s="253"/>
      <c r="GM128" s="253"/>
      <c r="GN128" s="253"/>
      <c r="GO128" s="253"/>
      <c r="GP128" s="253"/>
      <c r="GQ128" s="253"/>
      <c r="GR128" s="253"/>
      <c r="GS128" s="253"/>
      <c r="GT128" s="253"/>
      <c r="GU128" s="253"/>
      <c r="GV128" s="253"/>
      <c r="GW128" s="253"/>
      <c r="GX128" s="253"/>
      <c r="GY128" s="253"/>
      <c r="GZ128" s="253"/>
      <c r="HA128" s="253"/>
      <c r="HB128" s="253"/>
      <c r="HC128" s="253"/>
      <c r="HD128" s="253"/>
      <c r="HE128" s="253"/>
      <c r="HF128" s="253"/>
      <c r="HG128" s="253"/>
      <c r="HH128" s="253"/>
      <c r="HI128" s="253"/>
      <c r="HJ128" s="253"/>
      <c r="HK128" s="253"/>
      <c r="HL128" s="253"/>
      <c r="HM128" s="253"/>
      <c r="HN128" s="253"/>
      <c r="HO128" s="253"/>
      <c r="HP128" s="253"/>
      <c r="HQ128" s="253"/>
      <c r="HR128" s="253"/>
      <c r="HS128" s="253"/>
      <c r="HT128" s="253"/>
      <c r="HU128" s="253"/>
      <c r="HV128" s="253"/>
      <c r="HW128" s="253"/>
      <c r="HX128" s="253"/>
      <c r="HY128" s="253"/>
      <c r="HZ128" s="253"/>
      <c r="IA128" s="253"/>
      <c r="IB128" s="253"/>
      <c r="IC128" s="253"/>
      <c r="ID128" s="253"/>
      <c r="IE128" s="253"/>
      <c r="IF128" s="253"/>
      <c r="IG128" s="253"/>
      <c r="IH128" s="253"/>
      <c r="II128" s="253"/>
      <c r="IJ128" s="253"/>
      <c r="IK128" s="253"/>
      <c r="IL128" s="253"/>
      <c r="IM128" s="253"/>
      <c r="IN128" s="253"/>
      <c r="IO128" s="253"/>
      <c r="IP128" s="253"/>
      <c r="IQ128" s="253"/>
      <c r="IR128" s="253"/>
      <c r="IS128" s="253"/>
      <c r="IT128" s="253"/>
      <c r="IU128" s="253"/>
      <c r="IV128" s="253"/>
      <c r="IW128" s="253"/>
      <c r="IX128" s="253"/>
      <c r="IY128" s="253"/>
      <c r="IZ128" s="253"/>
      <c r="JA128" s="253"/>
      <c r="JB128" s="253"/>
      <c r="JC128" s="253"/>
      <c r="JD128" s="253"/>
      <c r="JE128" s="253"/>
      <c r="JF128" s="253"/>
      <c r="JG128" s="253"/>
      <c r="JH128" s="253"/>
      <c r="JI128" s="253"/>
      <c r="JJ128" s="253"/>
      <c r="JK128" s="253"/>
      <c r="JL128" s="253"/>
      <c r="JM128" s="253"/>
      <c r="JN128" s="253"/>
      <c r="JO128" s="253"/>
      <c r="JP128" s="253"/>
      <c r="JQ128" s="253"/>
      <c r="JR128" s="253"/>
      <c r="JS128" s="253"/>
      <c r="JT128" s="253"/>
      <c r="JU128" s="253"/>
      <c r="JV128" s="253"/>
      <c r="JW128" s="253"/>
      <c r="JX128" s="253"/>
      <c r="JY128" s="253"/>
      <c r="JZ128" s="253"/>
      <c r="KA128" s="253"/>
      <c r="KB128" s="253"/>
      <c r="KC128" s="253"/>
      <c r="KD128" s="253"/>
      <c r="KE128" s="253"/>
      <c r="KF128" s="253"/>
      <c r="KG128" s="253"/>
      <c r="KH128" s="253"/>
      <c r="KI128" s="253"/>
      <c r="KJ128" s="253"/>
      <c r="KK128" s="253"/>
      <c r="KL128" s="253"/>
      <c r="KM128" s="253"/>
      <c r="KN128" s="253"/>
      <c r="KO128" s="253"/>
      <c r="KP128" s="253"/>
      <c r="KQ128" s="253"/>
      <c r="KR128" s="253"/>
      <c r="KS128" s="253"/>
      <c r="KT128" s="253"/>
      <c r="KU128" s="253"/>
      <c r="KV128" s="253"/>
      <c r="KW128" s="253"/>
      <c r="KX128" s="253"/>
      <c r="KY128" s="253"/>
      <c r="KZ128" s="253"/>
      <c r="LA128" s="253"/>
      <c r="LB128" s="253"/>
      <c r="LC128" s="253"/>
      <c r="LD128" s="253"/>
      <c r="LE128" s="253"/>
      <c r="LF128" s="253"/>
      <c r="LG128" s="253"/>
      <c r="LH128" s="253"/>
      <c r="LI128" s="253"/>
      <c r="LJ128" s="253"/>
      <c r="LK128" s="253"/>
      <c r="LL128" s="253"/>
      <c r="LM128" s="253"/>
      <c r="LN128" s="253"/>
      <c r="LO128" s="253"/>
      <c r="LP128" s="253"/>
      <c r="LQ128" s="253"/>
      <c r="LR128" s="253"/>
      <c r="LS128" s="253"/>
      <c r="LT128" s="253"/>
      <c r="LU128" s="253"/>
      <c r="LV128" s="253"/>
      <c r="LW128" s="253"/>
      <c r="LX128" s="253"/>
      <c r="LY128" s="253"/>
      <c r="LZ128" s="253"/>
      <c r="MA128" s="253"/>
      <c r="MB128" s="253"/>
      <c r="MC128" s="253"/>
      <c r="MD128" s="253"/>
      <c r="ME128" s="253"/>
      <c r="MF128" s="253"/>
      <c r="MG128" s="253"/>
      <c r="MH128" s="253"/>
      <c r="MI128" s="253"/>
      <c r="MJ128" s="253"/>
      <c r="MK128" s="253"/>
      <c r="ML128" s="253"/>
      <c r="MM128" s="253"/>
      <c r="MN128" s="253"/>
      <c r="MO128" s="253"/>
      <c r="MP128" s="253"/>
      <c r="MQ128" s="253"/>
      <c r="MR128" s="253"/>
      <c r="MS128" s="253"/>
      <c r="MT128" s="253"/>
      <c r="MU128" s="253"/>
      <c r="MV128" s="253"/>
      <c r="MW128" s="253"/>
      <c r="MX128" s="253"/>
      <c r="MY128" s="253"/>
      <c r="MZ128" s="253"/>
      <c r="NA128" s="253"/>
      <c r="NB128" s="253"/>
      <c r="NC128" s="253"/>
      <c r="ND128" s="253"/>
      <c r="NE128" s="253"/>
      <c r="NF128" s="253"/>
      <c r="NG128" s="253"/>
      <c r="NH128" s="253"/>
      <c r="NI128" s="253"/>
      <c r="NJ128" s="253"/>
      <c r="NK128" s="253"/>
      <c r="NL128" s="253"/>
      <c r="NM128" s="253"/>
      <c r="NN128" s="253"/>
      <c r="NO128" s="253"/>
      <c r="NP128" s="253"/>
      <c r="NQ128" s="253"/>
      <c r="NR128" s="253"/>
      <c r="NS128" s="253"/>
      <c r="NT128" s="253"/>
      <c r="NU128" s="253"/>
      <c r="NV128" s="253"/>
      <c r="NW128" s="253"/>
      <c r="NX128" s="253"/>
      <c r="NY128" s="253"/>
      <c r="NZ128" s="253"/>
      <c r="OA128" s="253"/>
      <c r="OB128" s="253"/>
      <c r="OC128" s="253"/>
      <c r="OD128" s="253"/>
      <c r="OE128" s="253"/>
      <c r="OF128" s="253"/>
      <c r="OG128" s="253"/>
      <c r="OH128" s="253"/>
      <c r="OI128" s="253"/>
      <c r="OJ128" s="253"/>
      <c r="OK128" s="253"/>
      <c r="OL128" s="253"/>
      <c r="OM128" s="253"/>
      <c r="ON128" s="253"/>
      <c r="OO128" s="253"/>
      <c r="OP128" s="253"/>
      <c r="OQ128" s="253"/>
      <c r="OR128" s="253"/>
      <c r="OS128" s="253"/>
      <c r="OT128" s="253"/>
      <c r="OU128" s="253"/>
      <c r="OV128" s="253"/>
      <c r="OW128" s="253"/>
      <c r="OX128" s="253"/>
      <c r="OY128" s="253"/>
      <c r="OZ128" s="253"/>
      <c r="PA128" s="253"/>
      <c r="PB128" s="253"/>
      <c r="PC128" s="253"/>
      <c r="PD128" s="253"/>
      <c r="PE128" s="253"/>
      <c r="PF128" s="253"/>
      <c r="PG128" s="253"/>
      <c r="PH128" s="253"/>
      <c r="PI128" s="253"/>
      <c r="PJ128" s="253"/>
      <c r="PK128" s="253"/>
      <c r="PL128" s="253"/>
      <c r="PM128" s="253"/>
      <c r="PN128" s="253"/>
      <c r="PO128" s="253"/>
      <c r="PP128" s="253"/>
      <c r="PQ128" s="253"/>
      <c r="PR128" s="253"/>
      <c r="PS128" s="253"/>
      <c r="PT128" s="253"/>
      <c r="PU128" s="253"/>
      <c r="PV128" s="253"/>
      <c r="PW128" s="253"/>
      <c r="PX128" s="253"/>
      <c r="PY128" s="253"/>
      <c r="PZ128" s="253"/>
      <c r="QA128" s="253"/>
      <c r="QB128" s="253"/>
      <c r="QC128" s="253"/>
      <c r="QD128" s="253"/>
      <c r="QE128" s="253"/>
      <c r="QF128" s="253"/>
      <c r="QG128" s="253"/>
      <c r="QH128" s="253"/>
      <c r="QI128" s="253"/>
      <c r="QJ128" s="253"/>
      <c r="QK128" s="253"/>
      <c r="QL128" s="253"/>
      <c r="QM128" s="253"/>
      <c r="QN128" s="253"/>
      <c r="QO128" s="253"/>
      <c r="QP128" s="253"/>
      <c r="QQ128" s="253"/>
      <c r="QR128" s="253"/>
      <c r="QS128" s="253"/>
      <c r="QT128" s="253"/>
      <c r="QU128" s="253"/>
      <c r="QV128" s="253"/>
      <c r="QW128" s="253"/>
      <c r="QX128" s="253"/>
      <c r="QY128" s="253"/>
      <c r="QZ128" s="253"/>
      <c r="RA128" s="253"/>
      <c r="RB128" s="253"/>
      <c r="RC128" s="253"/>
      <c r="RD128" s="253"/>
      <c r="RE128" s="253"/>
      <c r="RF128" s="253"/>
      <c r="RG128" s="253"/>
      <c r="RH128" s="253"/>
      <c r="RI128" s="253"/>
      <c r="RJ128" s="253"/>
      <c r="RK128" s="253"/>
      <c r="RL128" s="253"/>
      <c r="RM128" s="253"/>
      <c r="RN128" s="253"/>
      <c r="RO128" s="253"/>
      <c r="RP128" s="253"/>
      <c r="RQ128" s="253"/>
      <c r="RR128" s="253"/>
      <c r="RS128" s="253"/>
      <c r="RT128" s="253"/>
      <c r="RU128" s="253"/>
      <c r="RV128" s="253"/>
      <c r="RW128" s="253"/>
      <c r="RX128" s="253"/>
      <c r="RY128" s="253"/>
      <c r="RZ128" s="253"/>
      <c r="SA128" s="253"/>
      <c r="SB128" s="253"/>
      <c r="SC128" s="253"/>
      <c r="SD128" s="253"/>
      <c r="SE128" s="253"/>
      <c r="SF128" s="253"/>
      <c r="SG128" s="253"/>
      <c r="SH128" s="253"/>
      <c r="SI128" s="253"/>
      <c r="SJ128" s="253"/>
      <c r="SK128" s="253"/>
      <c r="SL128" s="253"/>
      <c r="SM128" s="253"/>
      <c r="SN128" s="253"/>
      <c r="SO128" s="253"/>
      <c r="SP128" s="253"/>
      <c r="SQ128" s="253"/>
      <c r="SR128" s="253"/>
      <c r="SS128" s="253"/>
      <c r="ST128" s="253"/>
      <c r="SU128" s="253"/>
      <c r="SV128" s="253"/>
      <c r="SW128" s="253"/>
      <c r="SX128" s="253"/>
      <c r="SY128" s="253"/>
      <c r="SZ128" s="253"/>
      <c r="TA128" s="253"/>
      <c r="TB128" s="253"/>
      <c r="TC128" s="253"/>
      <c r="TD128" s="253"/>
      <c r="TE128" s="253"/>
      <c r="TF128" s="253"/>
      <c r="TG128" s="253"/>
      <c r="TH128" s="253"/>
      <c r="TI128" s="253"/>
      <c r="TJ128" s="253"/>
      <c r="TK128" s="253"/>
      <c r="TL128" s="253"/>
      <c r="TM128" s="253"/>
      <c r="TN128" s="253"/>
      <c r="TO128" s="253"/>
      <c r="TP128" s="253"/>
      <c r="TQ128" s="253"/>
      <c r="TR128" s="253"/>
      <c r="TS128" s="253"/>
      <c r="TT128" s="253"/>
      <c r="TU128" s="253"/>
      <c r="TV128" s="253"/>
      <c r="TW128" s="253"/>
      <c r="TX128" s="253"/>
      <c r="TY128" s="253"/>
      <c r="TZ128" s="253"/>
      <c r="UA128" s="253"/>
      <c r="UB128" s="253"/>
      <c r="UC128" s="253"/>
      <c r="UD128" s="253"/>
      <c r="UE128" s="253"/>
      <c r="UF128" s="253"/>
      <c r="UG128" s="253"/>
      <c r="UH128" s="253"/>
      <c r="UI128" s="253"/>
      <c r="UJ128" s="253"/>
      <c r="UK128" s="253"/>
      <c r="UL128" s="253"/>
      <c r="UM128" s="253"/>
      <c r="UN128" s="253"/>
      <c r="UO128" s="253"/>
      <c r="UP128" s="253"/>
      <c r="UQ128" s="253"/>
      <c r="UR128" s="253"/>
      <c r="US128" s="253"/>
      <c r="UT128" s="253"/>
      <c r="UU128" s="253"/>
      <c r="UV128" s="253"/>
      <c r="UW128" s="253"/>
      <c r="UX128" s="253"/>
      <c r="UY128" s="253"/>
      <c r="UZ128" s="253"/>
      <c r="VA128" s="253"/>
      <c r="VB128" s="253"/>
      <c r="VC128" s="253"/>
      <c r="VD128" s="253"/>
      <c r="VE128" s="253"/>
      <c r="VF128" s="253"/>
      <c r="VG128" s="253"/>
      <c r="VH128" s="253"/>
      <c r="VI128" s="253"/>
      <c r="VJ128" s="253"/>
      <c r="VK128" s="253"/>
      <c r="VL128" s="253"/>
      <c r="VM128" s="253"/>
      <c r="VN128" s="253"/>
      <c r="VO128" s="253"/>
      <c r="VP128" s="253"/>
      <c r="VQ128" s="253"/>
      <c r="VR128" s="253"/>
      <c r="VS128" s="253"/>
      <c r="VT128" s="253"/>
      <c r="VU128" s="253"/>
      <c r="VV128" s="253"/>
      <c r="VW128" s="253"/>
      <c r="VX128" s="253"/>
      <c r="VY128" s="253"/>
      <c r="VZ128" s="253"/>
      <c r="WA128" s="253"/>
      <c r="WB128" s="253"/>
      <c r="WC128" s="253"/>
      <c r="WD128" s="253"/>
      <c r="WE128" s="253"/>
      <c r="WF128" s="253"/>
      <c r="WG128" s="253"/>
      <c r="WH128" s="253"/>
      <c r="WI128" s="253"/>
      <c r="WJ128" s="253"/>
      <c r="WK128" s="253"/>
      <c r="WL128" s="253"/>
      <c r="WM128" s="253"/>
      <c r="WN128" s="253"/>
      <c r="WO128" s="253"/>
      <c r="WP128" s="253"/>
      <c r="WQ128" s="253"/>
      <c r="WR128" s="253"/>
      <c r="WS128" s="253"/>
      <c r="WT128" s="253"/>
      <c r="WU128" s="253"/>
      <c r="WV128" s="253"/>
      <c r="WW128" s="253"/>
      <c r="WX128" s="253"/>
      <c r="WY128" s="253"/>
      <c r="WZ128" s="253"/>
      <c r="XA128" s="253"/>
      <c r="XB128" s="253"/>
      <c r="XC128" s="253"/>
      <c r="XD128" s="253"/>
      <c r="XE128" s="253"/>
      <c r="XF128" s="253"/>
      <c r="XG128" s="253"/>
      <c r="XH128" s="253"/>
      <c r="XI128" s="253"/>
      <c r="XJ128" s="253"/>
      <c r="XK128" s="253"/>
      <c r="XL128" s="253"/>
      <c r="XM128" s="253"/>
      <c r="XN128" s="253"/>
      <c r="XO128" s="253"/>
      <c r="XP128" s="253"/>
      <c r="XQ128" s="253"/>
      <c r="XR128" s="253"/>
      <c r="XS128" s="253"/>
      <c r="XT128" s="253"/>
      <c r="XU128" s="253"/>
      <c r="XV128" s="253"/>
      <c r="XW128" s="253"/>
      <c r="XX128" s="253"/>
      <c r="XY128" s="253"/>
      <c r="XZ128" s="253"/>
      <c r="YA128" s="253"/>
      <c r="YB128" s="253"/>
      <c r="YC128" s="253"/>
      <c r="YD128" s="253"/>
      <c r="YE128" s="253"/>
      <c r="YF128" s="253"/>
      <c r="YG128" s="253"/>
      <c r="YH128" s="253"/>
      <c r="YI128" s="253"/>
      <c r="YJ128" s="253"/>
      <c r="YK128" s="253"/>
      <c r="YL128" s="253"/>
      <c r="YM128" s="253"/>
      <c r="YN128" s="253"/>
      <c r="YO128" s="253"/>
      <c r="YP128" s="253"/>
      <c r="YQ128" s="253"/>
      <c r="YR128" s="253"/>
      <c r="YS128" s="253"/>
      <c r="YT128" s="253"/>
      <c r="YU128" s="253"/>
      <c r="YV128" s="253"/>
      <c r="YW128" s="253"/>
      <c r="YX128" s="253"/>
      <c r="YY128" s="253"/>
      <c r="YZ128" s="253"/>
      <c r="ZA128" s="253"/>
      <c r="ZB128" s="253"/>
      <c r="ZC128" s="253"/>
      <c r="ZD128" s="253"/>
      <c r="ZE128" s="253"/>
      <c r="ZF128" s="253"/>
      <c r="ZG128" s="253"/>
      <c r="ZH128" s="253"/>
      <c r="ZI128" s="253"/>
      <c r="ZJ128" s="253"/>
      <c r="ZK128" s="253"/>
      <c r="ZL128" s="253"/>
      <c r="ZM128" s="253"/>
      <c r="ZN128" s="253"/>
      <c r="ZO128" s="253"/>
      <c r="ZP128" s="253"/>
      <c r="ZQ128" s="253"/>
      <c r="ZR128" s="253"/>
      <c r="ZS128" s="253"/>
      <c r="ZT128" s="253"/>
      <c r="ZU128" s="253"/>
      <c r="ZV128" s="253"/>
      <c r="ZW128" s="253"/>
      <c r="ZX128" s="253"/>
      <c r="ZY128" s="253"/>
      <c r="ZZ128" s="253"/>
      <c r="AAA128" s="253"/>
      <c r="AAB128" s="253"/>
      <c r="AAC128" s="253"/>
      <c r="AAD128" s="253"/>
      <c r="AAE128" s="253"/>
      <c r="AAF128" s="253"/>
      <c r="AAG128" s="253"/>
      <c r="AAH128" s="253"/>
      <c r="AAI128" s="253"/>
      <c r="AAJ128" s="253"/>
      <c r="AAK128" s="253"/>
      <c r="AAL128" s="253"/>
      <c r="AAM128" s="253"/>
      <c r="AAN128" s="253"/>
      <c r="AAO128" s="253"/>
      <c r="AAP128" s="253"/>
      <c r="AAQ128" s="253"/>
      <c r="AAR128" s="253"/>
      <c r="AAS128" s="253"/>
      <c r="AAT128" s="253"/>
      <c r="AAU128" s="253"/>
      <c r="AAV128" s="253"/>
      <c r="AAW128" s="253"/>
      <c r="AAX128" s="253"/>
      <c r="AAY128" s="253"/>
      <c r="AAZ128" s="253"/>
      <c r="ABA128" s="253"/>
      <c r="ABB128" s="253"/>
      <c r="ABC128" s="253"/>
      <c r="ABD128" s="253"/>
      <c r="ABE128" s="253"/>
      <c r="ABF128" s="253"/>
      <c r="ABG128" s="253"/>
      <c r="ABH128" s="253"/>
      <c r="ABI128" s="253"/>
      <c r="ABJ128" s="253"/>
      <c r="ABK128" s="253"/>
      <c r="ABL128" s="253"/>
      <c r="ABM128" s="253"/>
      <c r="ABN128" s="253"/>
      <c r="ABO128" s="253"/>
      <c r="ABP128" s="253"/>
      <c r="ABQ128" s="253"/>
      <c r="ABR128" s="253"/>
      <c r="ABS128" s="253"/>
      <c r="ABT128" s="253"/>
      <c r="ABU128" s="253"/>
      <c r="ABV128" s="253"/>
      <c r="ABW128" s="253"/>
      <c r="ABX128" s="253"/>
      <c r="ABY128" s="253"/>
      <c r="ABZ128" s="253"/>
      <c r="ACA128" s="253"/>
      <c r="ACB128" s="253"/>
      <c r="ACC128" s="253"/>
      <c r="ACD128" s="253"/>
      <c r="ACE128" s="253"/>
      <c r="ACF128" s="253"/>
      <c r="ACG128" s="253"/>
      <c r="ACH128" s="253"/>
      <c r="ACI128" s="253"/>
      <c r="ACJ128" s="253"/>
      <c r="ACK128" s="253"/>
      <c r="ACL128" s="253"/>
      <c r="ACM128" s="253"/>
      <c r="ACN128" s="253"/>
      <c r="ACO128" s="253"/>
      <c r="ACP128" s="253"/>
      <c r="ACQ128" s="253"/>
      <c r="ACR128" s="253"/>
      <c r="ACS128" s="253"/>
      <c r="ACT128" s="253"/>
      <c r="ACU128" s="253"/>
      <c r="ACV128" s="253"/>
      <c r="ACW128" s="253"/>
      <c r="ACX128" s="253"/>
      <c r="ACY128" s="253"/>
      <c r="ACZ128" s="253"/>
      <c r="ADA128" s="253"/>
      <c r="ADB128" s="253"/>
      <c r="ADC128" s="253"/>
      <c r="ADD128" s="253"/>
      <c r="ADE128" s="253"/>
      <c r="ADF128" s="253"/>
      <c r="ADG128" s="253"/>
      <c r="ADH128" s="253"/>
      <c r="ADI128" s="253"/>
      <c r="ADJ128" s="253"/>
      <c r="ADK128" s="253"/>
      <c r="ADL128" s="253"/>
      <c r="ADM128" s="253"/>
      <c r="ADN128" s="253"/>
      <c r="ADO128" s="253"/>
      <c r="ADP128" s="253"/>
      <c r="ADQ128" s="253"/>
      <c r="ADR128" s="253"/>
      <c r="ADS128" s="253"/>
      <c r="ADT128" s="253"/>
      <c r="ADU128" s="253"/>
      <c r="ADV128" s="253"/>
      <c r="ADW128" s="253"/>
      <c r="ADX128" s="253"/>
      <c r="ADY128" s="253"/>
      <c r="ADZ128" s="253"/>
      <c r="AEA128" s="253"/>
      <c r="AEB128" s="253"/>
      <c r="AEC128" s="253"/>
      <c r="AED128" s="253"/>
      <c r="AEE128" s="253"/>
      <c r="AEF128" s="253"/>
      <c r="AEG128" s="253"/>
      <c r="AEH128" s="253"/>
      <c r="AEI128" s="253"/>
      <c r="AEJ128" s="253"/>
      <c r="AEK128" s="253"/>
      <c r="AEL128" s="253"/>
      <c r="AEM128" s="253"/>
      <c r="AEN128" s="253"/>
      <c r="AEO128" s="253"/>
      <c r="AEP128" s="253"/>
      <c r="AEQ128" s="253"/>
      <c r="AER128" s="253"/>
      <c r="AES128" s="253"/>
      <c r="AET128" s="253"/>
      <c r="AEU128" s="253"/>
      <c r="AEV128" s="253"/>
      <c r="AEW128" s="253"/>
      <c r="AEX128" s="253"/>
      <c r="AEY128" s="253"/>
      <c r="AEZ128" s="253"/>
      <c r="AFA128" s="253"/>
      <c r="AFB128" s="253"/>
      <c r="AFC128" s="253"/>
      <c r="AFD128" s="253"/>
      <c r="AFE128" s="253"/>
      <c r="AFF128" s="253"/>
      <c r="AFG128" s="253"/>
      <c r="AFH128" s="253"/>
      <c r="AFI128" s="253"/>
      <c r="AFJ128" s="253"/>
      <c r="AFK128" s="253"/>
      <c r="AFL128" s="253"/>
      <c r="AFM128" s="253"/>
      <c r="AFN128" s="253"/>
      <c r="AFO128" s="253"/>
      <c r="AFP128" s="253"/>
      <c r="AFQ128" s="253"/>
      <c r="AFR128" s="253"/>
      <c r="AFS128" s="253"/>
      <c r="AFT128" s="253"/>
      <c r="AFU128" s="253"/>
      <c r="AFV128" s="253"/>
      <c r="AFW128" s="253"/>
      <c r="AFX128" s="253"/>
      <c r="AFY128" s="253"/>
      <c r="AFZ128" s="253"/>
      <c r="AGA128" s="253"/>
      <c r="AGB128" s="253"/>
      <c r="AGC128" s="253"/>
      <c r="AGD128" s="253"/>
      <c r="AGE128" s="253"/>
      <c r="AGF128" s="253"/>
      <c r="AGG128" s="253"/>
      <c r="AGH128" s="253"/>
      <c r="AGI128" s="253"/>
      <c r="AGJ128" s="253"/>
      <c r="AGK128" s="253"/>
      <c r="AGL128" s="253"/>
      <c r="AGM128" s="253"/>
      <c r="AGN128" s="253"/>
      <c r="AGO128" s="253"/>
      <c r="AGP128" s="253"/>
      <c r="AGQ128" s="253"/>
      <c r="AGR128" s="253"/>
      <c r="AGS128" s="253"/>
      <c r="AGT128" s="253"/>
      <c r="AGU128" s="253"/>
      <c r="AGV128" s="253"/>
      <c r="AGW128" s="253"/>
      <c r="AGX128" s="253"/>
      <c r="AGY128" s="253"/>
      <c r="AGZ128" s="253"/>
      <c r="AHA128" s="253"/>
      <c r="AHB128" s="253"/>
      <c r="AHC128" s="253"/>
      <c r="AHD128" s="253"/>
      <c r="AHE128" s="253"/>
      <c r="AHF128" s="253"/>
      <c r="AHG128" s="253"/>
      <c r="AHH128" s="253"/>
      <c r="AHI128" s="253"/>
      <c r="AHJ128" s="253"/>
      <c r="AHK128" s="253"/>
      <c r="AHL128" s="253"/>
      <c r="AHM128" s="253"/>
      <c r="AHN128" s="253"/>
      <c r="AHO128" s="253"/>
      <c r="AHP128" s="253"/>
      <c r="AHQ128" s="253"/>
      <c r="AHR128" s="253"/>
      <c r="AHS128" s="253"/>
      <c r="AHT128" s="253"/>
      <c r="AHU128" s="253"/>
      <c r="AHV128" s="253"/>
      <c r="AHW128" s="253"/>
      <c r="AHX128" s="253"/>
      <c r="AHY128" s="253"/>
      <c r="AHZ128" s="253"/>
      <c r="AIA128" s="253"/>
      <c r="AIB128" s="253"/>
      <c r="AIC128" s="253"/>
      <c r="AID128" s="253"/>
      <c r="AIE128" s="253"/>
      <c r="AIF128" s="253"/>
      <c r="AIG128" s="253"/>
      <c r="AIH128" s="253"/>
      <c r="AII128" s="253"/>
      <c r="AIJ128" s="253"/>
      <c r="AIK128" s="253"/>
      <c r="AIL128" s="253"/>
      <c r="AIM128" s="253"/>
      <c r="AIN128" s="253"/>
      <c r="AIO128" s="253"/>
      <c r="AIP128" s="253"/>
      <c r="AIQ128" s="253"/>
      <c r="AIR128" s="253"/>
      <c r="AIS128" s="253"/>
      <c r="AIT128" s="253"/>
      <c r="AIU128" s="253"/>
      <c r="AIV128" s="253"/>
      <c r="AIW128" s="253"/>
      <c r="AIX128" s="253"/>
      <c r="AIY128" s="253"/>
      <c r="AIZ128" s="253"/>
      <c r="AJA128" s="253"/>
      <c r="AJB128" s="253"/>
      <c r="AJC128" s="253"/>
      <c r="AJD128" s="253"/>
      <c r="AJE128" s="253"/>
      <c r="AJF128" s="253"/>
      <c r="AJG128" s="253"/>
      <c r="AJH128" s="253"/>
      <c r="AJI128" s="253"/>
      <c r="AJJ128" s="253"/>
      <c r="AJK128" s="253"/>
      <c r="AJL128" s="253"/>
      <c r="AJM128" s="253"/>
      <c r="AJN128" s="253"/>
      <c r="AJO128" s="253"/>
      <c r="AJP128" s="253"/>
      <c r="AJQ128" s="253"/>
      <c r="AJR128" s="253"/>
      <c r="AJS128" s="253"/>
      <c r="AJT128" s="253"/>
      <c r="AJU128" s="253"/>
      <c r="AJV128" s="253"/>
      <c r="AJW128" s="253"/>
      <c r="AJX128" s="253"/>
      <c r="AJY128" s="253"/>
      <c r="AJZ128" s="253"/>
      <c r="AKA128" s="253"/>
      <c r="AKB128" s="253"/>
      <c r="AKC128" s="253"/>
      <c r="AKD128" s="253"/>
      <c r="AKE128" s="253"/>
      <c r="AKF128" s="253"/>
      <c r="AKG128" s="253"/>
      <c r="AKH128" s="253"/>
      <c r="AKI128" s="253"/>
      <c r="AKJ128" s="253"/>
      <c r="AKK128" s="253"/>
      <c r="AKL128" s="253"/>
      <c r="AKM128" s="253"/>
      <c r="AKN128" s="253"/>
      <c r="AKO128" s="253"/>
      <c r="AKP128" s="253"/>
      <c r="AKQ128" s="253"/>
      <c r="AKR128" s="253"/>
      <c r="AKS128" s="253"/>
      <c r="AKT128" s="253"/>
      <c r="AKU128" s="253"/>
      <c r="AKV128" s="253"/>
      <c r="AKW128" s="253"/>
      <c r="AKX128" s="253"/>
      <c r="AKY128" s="253"/>
      <c r="AKZ128" s="253"/>
      <c r="ALA128" s="253"/>
      <c r="ALB128" s="253"/>
      <c r="ALC128" s="253"/>
      <c r="ALD128" s="253"/>
      <c r="ALE128" s="253"/>
      <c r="ALF128" s="253"/>
      <c r="ALG128" s="253"/>
      <c r="ALH128" s="253"/>
      <c r="ALI128" s="253"/>
      <c r="ALJ128" s="253"/>
      <c r="ALK128" s="253"/>
      <c r="ALL128" s="253"/>
      <c r="ALM128" s="253"/>
      <c r="ALN128" s="253"/>
      <c r="ALO128" s="253"/>
      <c r="ALP128" s="253"/>
      <c r="ALQ128" s="253"/>
      <c r="ALR128" s="253"/>
      <c r="ALS128" s="253"/>
      <c r="ALT128" s="253"/>
      <c r="ALU128" s="253"/>
      <c r="ALV128" s="253"/>
      <c r="ALW128" s="253"/>
      <c r="ALX128" s="253"/>
      <c r="ALY128" s="253"/>
      <c r="ALZ128" s="253"/>
      <c r="AMA128" s="253"/>
      <c r="AMB128" s="253"/>
      <c r="AMC128" s="253"/>
      <c r="AMD128" s="253"/>
      <c r="AME128" s="253"/>
      <c r="AMF128" s="253"/>
      <c r="AMG128" s="253"/>
      <c r="AMH128" s="253"/>
      <c r="AMI128" s="253"/>
      <c r="AMJ128" s="253"/>
    </row>
    <row r="129" spans="1:4 16383:16383" ht="11.25">
      <c r="A129" s="300" t="s">
        <v>230</v>
      </c>
      <c r="B129" s="301"/>
      <c r="C129" s="302">
        <f>C125+C126+C128</f>
        <v>0</v>
      </c>
      <c r="D129" s="302">
        <f>D125+D126+D128</f>
        <v>0</v>
      </c>
    </row>
    <row r="130" spans="1:4 16383:16383" ht="11.25">
      <c r="A130" s="303" t="s">
        <v>231</v>
      </c>
      <c r="B130" s="301"/>
      <c r="C130" s="302">
        <f>C10</f>
        <v>0</v>
      </c>
      <c r="D130" s="302">
        <f>D10</f>
        <v>0</v>
      </c>
    </row>
    <row r="131" spans="1:4 16383:16383" ht="11.25">
      <c r="A131" s="269"/>
      <c r="B131" s="289"/>
      <c r="C131" s="299"/>
      <c r="D131" s="299"/>
    </row>
    <row r="132" spans="1:4 16383:16383" ht="11.25">
      <c r="A132" s="298" t="s">
        <v>232</v>
      </c>
      <c r="B132" s="289"/>
      <c r="C132" s="299"/>
      <c r="D132" s="299"/>
    </row>
    <row r="133" spans="1:4 16383:16383" ht="11.25">
      <c r="A133" s="269" t="s">
        <v>2010</v>
      </c>
      <c r="B133" s="299"/>
      <c r="C133" s="299">
        <f>B78+B75-C75-C78+B77-C77+B76-C76</f>
        <v>0</v>
      </c>
      <c r="D133" s="299">
        <f>C78+C75-D75-D78+C77-D77+C76-D76</f>
        <v>0</v>
      </c>
    </row>
    <row r="134" spans="1:4 16383:16383" ht="11.25">
      <c r="A134" s="269" t="s">
        <v>234</v>
      </c>
      <c r="B134" s="299"/>
      <c r="C134" s="299">
        <f>-(C84-B84+C87-B87+C90-B90)</f>
        <v>0</v>
      </c>
      <c r="D134" s="299">
        <f>-(D84-C84+D87-C87+D90-C90)</f>
        <v>0</v>
      </c>
    </row>
    <row r="135" spans="1:4 16383:16383" ht="11.25">
      <c r="A135" s="269" t="s">
        <v>235</v>
      </c>
      <c r="B135" s="299"/>
      <c r="C135" s="299">
        <f>B92-C92</f>
        <v>0</v>
      </c>
      <c r="D135" s="299">
        <f>C92-D92</f>
        <v>0</v>
      </c>
    </row>
    <row r="136" spans="1:4 16383:16383" ht="11.25">
      <c r="A136" s="303" t="s">
        <v>236</v>
      </c>
      <c r="B136" s="304"/>
      <c r="C136" s="302">
        <f>SUM(C133:C135)</f>
        <v>0</v>
      </c>
      <c r="D136" s="302">
        <f>SUM(D133:D135)</f>
        <v>0</v>
      </c>
    </row>
    <row r="137" spans="1:4 16383:16383" ht="11.25">
      <c r="A137" s="269"/>
      <c r="B137" s="289"/>
      <c r="C137" s="299"/>
      <c r="D137" s="299"/>
    </row>
    <row r="138" spans="1:4 16383:16383" ht="11.25">
      <c r="A138" s="298" t="s">
        <v>237</v>
      </c>
      <c r="B138" s="289"/>
      <c r="C138" s="299"/>
      <c r="D138" s="299"/>
    </row>
    <row r="139" spans="1:4 16383:16383" ht="11.25">
      <c r="A139" s="269" t="s">
        <v>238</v>
      </c>
      <c r="B139" s="299"/>
      <c r="C139" s="299">
        <f>C59-B59</f>
        <v>0</v>
      </c>
      <c r="D139" s="299">
        <f>D59-C59</f>
        <v>0</v>
      </c>
    </row>
    <row r="140" spans="1:4 16383:16383" ht="11.25">
      <c r="A140" s="269" t="s">
        <v>239</v>
      </c>
      <c r="B140" s="299"/>
      <c r="C140" s="299">
        <f>C60+C61-B60-B61</f>
        <v>0</v>
      </c>
      <c r="D140" s="299">
        <f>D60+D61-C60-C61</f>
        <v>0</v>
      </c>
    </row>
    <row r="141" spans="1:4 16383:16383" ht="11.25">
      <c r="A141" s="269" t="s">
        <v>241</v>
      </c>
      <c r="B141" s="299"/>
      <c r="C141" s="299">
        <f>(C55-C42)-B55</f>
        <v>0</v>
      </c>
      <c r="D141" s="299">
        <f>(D55-D42)-C55</f>
        <v>0</v>
      </c>
    </row>
    <row r="142" spans="1:4 16383:16383" ht="11.25">
      <c r="A142" s="269" t="s">
        <v>242</v>
      </c>
      <c r="B142" s="299"/>
      <c r="C142" s="299">
        <f>C56-B56</f>
        <v>0</v>
      </c>
      <c r="D142" s="299">
        <f>D56-C56</f>
        <v>0</v>
      </c>
    </row>
    <row r="143" spans="1:4 16383:16383" ht="11.25">
      <c r="A143" s="303" t="s">
        <v>243</v>
      </c>
      <c r="B143" s="304"/>
      <c r="C143" s="302">
        <f>SUM(C139:C142)</f>
        <v>0</v>
      </c>
      <c r="D143" s="302">
        <f>SUM(D139:D142)</f>
        <v>0</v>
      </c>
      <c r="XFC143" s="305"/>
    </row>
    <row r="144" spans="1:4 16383:16383" ht="11.25">
      <c r="A144" s="303" t="s">
        <v>244</v>
      </c>
      <c r="B144" s="304"/>
      <c r="C144" s="302">
        <f>C129+C130+C136+C143</f>
        <v>0</v>
      </c>
      <c r="D144" s="302">
        <f>D129+D130+D136+D143</f>
        <v>0</v>
      </c>
    </row>
    <row r="145" spans="1:1024" s="252" customFormat="1" ht="11.25">
      <c r="A145" s="269"/>
      <c r="B145" s="289"/>
      <c r="C145" s="299"/>
      <c r="D145" s="299"/>
      <c r="F145" s="253"/>
      <c r="G145" s="253"/>
      <c r="H145" s="253"/>
      <c r="I145" s="253"/>
      <c r="J145" s="253"/>
      <c r="K145" s="253"/>
      <c r="L145" s="253"/>
      <c r="M145" s="253"/>
      <c r="N145" s="253"/>
      <c r="O145" s="253"/>
      <c r="P145" s="253"/>
      <c r="Q145" s="253"/>
      <c r="R145" s="253"/>
      <c r="S145" s="253"/>
      <c r="T145" s="253"/>
      <c r="U145" s="253"/>
      <c r="V145" s="253"/>
      <c r="W145" s="253"/>
      <c r="X145" s="253"/>
      <c r="Y145" s="253"/>
      <c r="Z145" s="253"/>
      <c r="AA145" s="253"/>
      <c r="AB145" s="253"/>
      <c r="AC145" s="253"/>
      <c r="AD145" s="253"/>
      <c r="AE145" s="253"/>
      <c r="AF145" s="253"/>
      <c r="AG145" s="253"/>
      <c r="AH145" s="253"/>
      <c r="AI145" s="253"/>
      <c r="AJ145" s="253"/>
      <c r="AK145" s="253"/>
      <c r="AL145" s="253"/>
      <c r="AM145" s="253"/>
      <c r="AN145" s="253"/>
      <c r="AO145" s="253"/>
      <c r="AP145" s="253"/>
      <c r="AQ145" s="253"/>
      <c r="AR145" s="253"/>
      <c r="AS145" s="253"/>
      <c r="AT145" s="253"/>
      <c r="AU145" s="253"/>
      <c r="AV145" s="253"/>
      <c r="AW145" s="253"/>
      <c r="AX145" s="253"/>
      <c r="AY145" s="253"/>
      <c r="AZ145" s="253"/>
      <c r="BA145" s="253"/>
      <c r="BB145" s="253"/>
      <c r="BC145" s="253"/>
      <c r="BD145" s="253"/>
      <c r="BE145" s="253"/>
      <c r="BF145" s="253"/>
      <c r="BG145" s="253"/>
      <c r="BH145" s="253"/>
      <c r="BI145" s="253"/>
      <c r="BJ145" s="253"/>
      <c r="BK145" s="253"/>
      <c r="BL145" s="253"/>
      <c r="BM145" s="253"/>
      <c r="BN145" s="253"/>
      <c r="BO145" s="253"/>
      <c r="BP145" s="253"/>
      <c r="BQ145" s="253"/>
      <c r="BR145" s="253"/>
      <c r="BS145" s="253"/>
      <c r="BT145" s="253"/>
      <c r="BU145" s="253"/>
      <c r="BV145" s="253"/>
      <c r="BW145" s="253"/>
      <c r="BX145" s="253"/>
      <c r="BY145" s="253"/>
      <c r="BZ145" s="253"/>
      <c r="CA145" s="253"/>
      <c r="CB145" s="253"/>
      <c r="CC145" s="253"/>
      <c r="CD145" s="253"/>
      <c r="CE145" s="253"/>
      <c r="CF145" s="253"/>
      <c r="CG145" s="253"/>
      <c r="CH145" s="253"/>
      <c r="CI145" s="253"/>
      <c r="CJ145" s="253"/>
      <c r="CK145" s="253"/>
      <c r="CL145" s="253"/>
      <c r="CM145" s="253"/>
      <c r="CN145" s="253"/>
      <c r="CO145" s="253"/>
      <c r="CP145" s="253"/>
      <c r="CQ145" s="253"/>
      <c r="CR145" s="253"/>
      <c r="CS145" s="253"/>
      <c r="CT145" s="253"/>
      <c r="CU145" s="253"/>
      <c r="CV145" s="253"/>
      <c r="CW145" s="253"/>
      <c r="CX145" s="253"/>
      <c r="CY145" s="253"/>
      <c r="CZ145" s="253"/>
      <c r="DA145" s="253"/>
      <c r="DB145" s="253"/>
      <c r="DC145" s="253"/>
      <c r="DD145" s="253"/>
      <c r="DE145" s="253"/>
      <c r="DF145" s="253"/>
      <c r="DG145" s="253"/>
      <c r="DH145" s="253"/>
      <c r="DI145" s="253"/>
      <c r="DJ145" s="253"/>
      <c r="DK145" s="253"/>
      <c r="DL145" s="253"/>
      <c r="DM145" s="253"/>
      <c r="DN145" s="253"/>
      <c r="DO145" s="253"/>
      <c r="DP145" s="253"/>
      <c r="DQ145" s="253"/>
      <c r="DR145" s="253"/>
      <c r="DS145" s="253"/>
      <c r="DT145" s="253"/>
      <c r="DU145" s="253"/>
      <c r="DV145" s="253"/>
      <c r="DW145" s="253"/>
      <c r="DX145" s="253"/>
      <c r="DY145" s="253"/>
      <c r="DZ145" s="253"/>
      <c r="EA145" s="253"/>
      <c r="EB145" s="253"/>
      <c r="EC145" s="253"/>
      <c r="ED145" s="253"/>
      <c r="EE145" s="253"/>
      <c r="EF145" s="253"/>
      <c r="EG145" s="253"/>
      <c r="EH145" s="253"/>
      <c r="EI145" s="253"/>
      <c r="EJ145" s="253"/>
      <c r="EK145" s="253"/>
      <c r="EL145" s="253"/>
      <c r="EM145" s="253"/>
      <c r="EN145" s="253"/>
      <c r="EO145" s="253"/>
      <c r="EP145" s="253"/>
      <c r="EQ145" s="253"/>
      <c r="ER145" s="253"/>
      <c r="ES145" s="253"/>
      <c r="ET145" s="253"/>
      <c r="EU145" s="253"/>
      <c r="EV145" s="253"/>
      <c r="EW145" s="253"/>
      <c r="EX145" s="253"/>
      <c r="EY145" s="253"/>
      <c r="EZ145" s="253"/>
      <c r="FA145" s="253"/>
      <c r="FB145" s="253"/>
      <c r="FC145" s="253"/>
      <c r="FD145" s="253"/>
      <c r="FE145" s="253"/>
      <c r="FF145" s="253"/>
      <c r="FG145" s="253"/>
      <c r="FH145" s="253"/>
      <c r="FI145" s="253"/>
      <c r="FJ145" s="253"/>
      <c r="FK145" s="253"/>
      <c r="FL145" s="253"/>
      <c r="FM145" s="253"/>
      <c r="FN145" s="253"/>
      <c r="FO145" s="253"/>
      <c r="FP145" s="253"/>
      <c r="FQ145" s="253"/>
      <c r="FR145" s="253"/>
      <c r="FS145" s="253"/>
      <c r="FT145" s="253"/>
      <c r="FU145" s="253"/>
      <c r="FV145" s="253"/>
      <c r="FW145" s="253"/>
      <c r="FX145" s="253"/>
      <c r="FY145" s="253"/>
      <c r="FZ145" s="253"/>
      <c r="GA145" s="253"/>
      <c r="GB145" s="253"/>
      <c r="GC145" s="253"/>
      <c r="GD145" s="253"/>
      <c r="GE145" s="253"/>
      <c r="GF145" s="253"/>
      <c r="GG145" s="253"/>
      <c r="GH145" s="253"/>
      <c r="GI145" s="253"/>
      <c r="GJ145" s="253"/>
      <c r="GK145" s="253"/>
      <c r="GL145" s="253"/>
      <c r="GM145" s="253"/>
      <c r="GN145" s="253"/>
      <c r="GO145" s="253"/>
      <c r="GP145" s="253"/>
      <c r="GQ145" s="253"/>
      <c r="GR145" s="253"/>
      <c r="GS145" s="253"/>
      <c r="GT145" s="253"/>
      <c r="GU145" s="253"/>
      <c r="GV145" s="253"/>
      <c r="GW145" s="253"/>
      <c r="GX145" s="253"/>
      <c r="GY145" s="253"/>
      <c r="GZ145" s="253"/>
      <c r="HA145" s="253"/>
      <c r="HB145" s="253"/>
      <c r="HC145" s="253"/>
      <c r="HD145" s="253"/>
      <c r="HE145" s="253"/>
      <c r="HF145" s="253"/>
      <c r="HG145" s="253"/>
      <c r="HH145" s="253"/>
      <c r="HI145" s="253"/>
      <c r="HJ145" s="253"/>
      <c r="HK145" s="253"/>
      <c r="HL145" s="253"/>
      <c r="HM145" s="253"/>
      <c r="HN145" s="253"/>
      <c r="HO145" s="253"/>
      <c r="HP145" s="253"/>
      <c r="HQ145" s="253"/>
      <c r="HR145" s="253"/>
      <c r="HS145" s="253"/>
      <c r="HT145" s="253"/>
      <c r="HU145" s="253"/>
      <c r="HV145" s="253"/>
      <c r="HW145" s="253"/>
      <c r="HX145" s="253"/>
      <c r="HY145" s="253"/>
      <c r="HZ145" s="253"/>
      <c r="IA145" s="253"/>
      <c r="IB145" s="253"/>
      <c r="IC145" s="253"/>
      <c r="ID145" s="253"/>
      <c r="IE145" s="253"/>
      <c r="IF145" s="253"/>
      <c r="IG145" s="253"/>
      <c r="IH145" s="253"/>
      <c r="II145" s="253"/>
      <c r="IJ145" s="253"/>
      <c r="IK145" s="253"/>
      <c r="IL145" s="253"/>
      <c r="IM145" s="253"/>
      <c r="IN145" s="253"/>
      <c r="IO145" s="253"/>
      <c r="IP145" s="253"/>
      <c r="IQ145" s="253"/>
      <c r="IR145" s="253"/>
      <c r="IS145" s="253"/>
      <c r="IT145" s="253"/>
      <c r="IU145" s="253"/>
      <c r="IV145" s="253"/>
      <c r="IW145" s="253"/>
      <c r="IX145" s="253"/>
      <c r="IY145" s="253"/>
      <c r="IZ145" s="253"/>
      <c r="JA145" s="253"/>
      <c r="JB145" s="253"/>
      <c r="JC145" s="253"/>
      <c r="JD145" s="253"/>
      <c r="JE145" s="253"/>
      <c r="JF145" s="253"/>
      <c r="JG145" s="253"/>
      <c r="JH145" s="253"/>
      <c r="JI145" s="253"/>
      <c r="JJ145" s="253"/>
      <c r="JK145" s="253"/>
      <c r="JL145" s="253"/>
      <c r="JM145" s="253"/>
      <c r="JN145" s="253"/>
      <c r="JO145" s="253"/>
      <c r="JP145" s="253"/>
      <c r="JQ145" s="253"/>
      <c r="JR145" s="253"/>
      <c r="JS145" s="253"/>
      <c r="JT145" s="253"/>
      <c r="JU145" s="253"/>
      <c r="JV145" s="253"/>
      <c r="JW145" s="253"/>
      <c r="JX145" s="253"/>
      <c r="JY145" s="253"/>
      <c r="JZ145" s="253"/>
      <c r="KA145" s="253"/>
      <c r="KB145" s="253"/>
      <c r="KC145" s="253"/>
      <c r="KD145" s="253"/>
      <c r="KE145" s="253"/>
      <c r="KF145" s="253"/>
      <c r="KG145" s="253"/>
      <c r="KH145" s="253"/>
      <c r="KI145" s="253"/>
      <c r="KJ145" s="253"/>
      <c r="KK145" s="253"/>
      <c r="KL145" s="253"/>
      <c r="KM145" s="253"/>
      <c r="KN145" s="253"/>
      <c r="KO145" s="253"/>
      <c r="KP145" s="253"/>
      <c r="KQ145" s="253"/>
      <c r="KR145" s="253"/>
      <c r="KS145" s="253"/>
      <c r="KT145" s="253"/>
      <c r="KU145" s="253"/>
      <c r="KV145" s="253"/>
      <c r="KW145" s="253"/>
      <c r="KX145" s="253"/>
      <c r="KY145" s="253"/>
      <c r="KZ145" s="253"/>
      <c r="LA145" s="253"/>
      <c r="LB145" s="253"/>
      <c r="LC145" s="253"/>
      <c r="LD145" s="253"/>
      <c r="LE145" s="253"/>
      <c r="LF145" s="253"/>
      <c r="LG145" s="253"/>
      <c r="LH145" s="253"/>
      <c r="LI145" s="253"/>
      <c r="LJ145" s="253"/>
      <c r="LK145" s="253"/>
      <c r="LL145" s="253"/>
      <c r="LM145" s="253"/>
      <c r="LN145" s="253"/>
      <c r="LO145" s="253"/>
      <c r="LP145" s="253"/>
      <c r="LQ145" s="253"/>
      <c r="LR145" s="253"/>
      <c r="LS145" s="253"/>
      <c r="LT145" s="253"/>
      <c r="LU145" s="253"/>
      <c r="LV145" s="253"/>
      <c r="LW145" s="253"/>
      <c r="LX145" s="253"/>
      <c r="LY145" s="253"/>
      <c r="LZ145" s="253"/>
      <c r="MA145" s="253"/>
      <c r="MB145" s="253"/>
      <c r="MC145" s="253"/>
      <c r="MD145" s="253"/>
      <c r="ME145" s="253"/>
      <c r="MF145" s="253"/>
      <c r="MG145" s="253"/>
      <c r="MH145" s="253"/>
      <c r="MI145" s="253"/>
      <c r="MJ145" s="253"/>
      <c r="MK145" s="253"/>
      <c r="ML145" s="253"/>
      <c r="MM145" s="253"/>
      <c r="MN145" s="253"/>
      <c r="MO145" s="253"/>
      <c r="MP145" s="253"/>
      <c r="MQ145" s="253"/>
      <c r="MR145" s="253"/>
      <c r="MS145" s="253"/>
      <c r="MT145" s="253"/>
      <c r="MU145" s="253"/>
      <c r="MV145" s="253"/>
      <c r="MW145" s="253"/>
      <c r="MX145" s="253"/>
      <c r="MY145" s="253"/>
      <c r="MZ145" s="253"/>
      <c r="NA145" s="253"/>
      <c r="NB145" s="253"/>
      <c r="NC145" s="253"/>
      <c r="ND145" s="253"/>
      <c r="NE145" s="253"/>
      <c r="NF145" s="253"/>
      <c r="NG145" s="253"/>
      <c r="NH145" s="253"/>
      <c r="NI145" s="253"/>
      <c r="NJ145" s="253"/>
      <c r="NK145" s="253"/>
      <c r="NL145" s="253"/>
      <c r="NM145" s="253"/>
      <c r="NN145" s="253"/>
      <c r="NO145" s="253"/>
      <c r="NP145" s="253"/>
      <c r="NQ145" s="253"/>
      <c r="NR145" s="253"/>
      <c r="NS145" s="253"/>
      <c r="NT145" s="253"/>
      <c r="NU145" s="253"/>
      <c r="NV145" s="253"/>
      <c r="NW145" s="253"/>
      <c r="NX145" s="253"/>
      <c r="NY145" s="253"/>
      <c r="NZ145" s="253"/>
      <c r="OA145" s="253"/>
      <c r="OB145" s="253"/>
      <c r="OC145" s="253"/>
      <c r="OD145" s="253"/>
      <c r="OE145" s="253"/>
      <c r="OF145" s="253"/>
      <c r="OG145" s="253"/>
      <c r="OH145" s="253"/>
      <c r="OI145" s="253"/>
      <c r="OJ145" s="253"/>
      <c r="OK145" s="253"/>
      <c r="OL145" s="253"/>
      <c r="OM145" s="253"/>
      <c r="ON145" s="253"/>
      <c r="OO145" s="253"/>
      <c r="OP145" s="253"/>
      <c r="OQ145" s="253"/>
      <c r="OR145" s="253"/>
      <c r="OS145" s="253"/>
      <c r="OT145" s="253"/>
      <c r="OU145" s="253"/>
      <c r="OV145" s="253"/>
      <c r="OW145" s="253"/>
      <c r="OX145" s="253"/>
      <c r="OY145" s="253"/>
      <c r="OZ145" s="253"/>
      <c r="PA145" s="253"/>
      <c r="PB145" s="253"/>
      <c r="PC145" s="253"/>
      <c r="PD145" s="253"/>
      <c r="PE145" s="253"/>
      <c r="PF145" s="253"/>
      <c r="PG145" s="253"/>
      <c r="PH145" s="253"/>
      <c r="PI145" s="253"/>
      <c r="PJ145" s="253"/>
      <c r="PK145" s="253"/>
      <c r="PL145" s="253"/>
      <c r="PM145" s="253"/>
      <c r="PN145" s="253"/>
      <c r="PO145" s="253"/>
      <c r="PP145" s="253"/>
      <c r="PQ145" s="253"/>
      <c r="PR145" s="253"/>
      <c r="PS145" s="253"/>
      <c r="PT145" s="253"/>
      <c r="PU145" s="253"/>
      <c r="PV145" s="253"/>
      <c r="PW145" s="253"/>
      <c r="PX145" s="253"/>
      <c r="PY145" s="253"/>
      <c r="PZ145" s="253"/>
      <c r="QA145" s="253"/>
      <c r="QB145" s="253"/>
      <c r="QC145" s="253"/>
      <c r="QD145" s="253"/>
      <c r="QE145" s="253"/>
      <c r="QF145" s="253"/>
      <c r="QG145" s="253"/>
      <c r="QH145" s="253"/>
      <c r="QI145" s="253"/>
      <c r="QJ145" s="253"/>
      <c r="QK145" s="253"/>
      <c r="QL145" s="253"/>
      <c r="QM145" s="253"/>
      <c r="QN145" s="253"/>
      <c r="QO145" s="253"/>
      <c r="QP145" s="253"/>
      <c r="QQ145" s="253"/>
      <c r="QR145" s="253"/>
      <c r="QS145" s="253"/>
      <c r="QT145" s="253"/>
      <c r="QU145" s="253"/>
      <c r="QV145" s="253"/>
      <c r="QW145" s="253"/>
      <c r="QX145" s="253"/>
      <c r="QY145" s="253"/>
      <c r="QZ145" s="253"/>
      <c r="RA145" s="253"/>
      <c r="RB145" s="253"/>
      <c r="RC145" s="253"/>
      <c r="RD145" s="253"/>
      <c r="RE145" s="253"/>
      <c r="RF145" s="253"/>
      <c r="RG145" s="253"/>
      <c r="RH145" s="253"/>
      <c r="RI145" s="253"/>
      <c r="RJ145" s="253"/>
      <c r="RK145" s="253"/>
      <c r="RL145" s="253"/>
      <c r="RM145" s="253"/>
      <c r="RN145" s="253"/>
      <c r="RO145" s="253"/>
      <c r="RP145" s="253"/>
      <c r="RQ145" s="253"/>
      <c r="RR145" s="253"/>
      <c r="RS145" s="253"/>
      <c r="RT145" s="253"/>
      <c r="RU145" s="253"/>
      <c r="RV145" s="253"/>
      <c r="RW145" s="253"/>
      <c r="RX145" s="253"/>
      <c r="RY145" s="253"/>
      <c r="RZ145" s="253"/>
      <c r="SA145" s="253"/>
      <c r="SB145" s="253"/>
      <c r="SC145" s="253"/>
      <c r="SD145" s="253"/>
      <c r="SE145" s="253"/>
      <c r="SF145" s="253"/>
      <c r="SG145" s="253"/>
      <c r="SH145" s="253"/>
      <c r="SI145" s="253"/>
      <c r="SJ145" s="253"/>
      <c r="SK145" s="253"/>
      <c r="SL145" s="253"/>
      <c r="SM145" s="253"/>
      <c r="SN145" s="253"/>
      <c r="SO145" s="253"/>
      <c r="SP145" s="253"/>
      <c r="SQ145" s="253"/>
      <c r="SR145" s="253"/>
      <c r="SS145" s="253"/>
      <c r="ST145" s="253"/>
      <c r="SU145" s="253"/>
      <c r="SV145" s="253"/>
      <c r="SW145" s="253"/>
      <c r="SX145" s="253"/>
      <c r="SY145" s="253"/>
      <c r="SZ145" s="253"/>
      <c r="TA145" s="253"/>
      <c r="TB145" s="253"/>
      <c r="TC145" s="253"/>
      <c r="TD145" s="253"/>
      <c r="TE145" s="253"/>
      <c r="TF145" s="253"/>
      <c r="TG145" s="253"/>
      <c r="TH145" s="253"/>
      <c r="TI145" s="253"/>
      <c r="TJ145" s="253"/>
      <c r="TK145" s="253"/>
      <c r="TL145" s="253"/>
      <c r="TM145" s="253"/>
      <c r="TN145" s="253"/>
      <c r="TO145" s="253"/>
      <c r="TP145" s="253"/>
      <c r="TQ145" s="253"/>
      <c r="TR145" s="253"/>
      <c r="TS145" s="253"/>
      <c r="TT145" s="253"/>
      <c r="TU145" s="253"/>
      <c r="TV145" s="253"/>
      <c r="TW145" s="253"/>
      <c r="TX145" s="253"/>
      <c r="TY145" s="253"/>
      <c r="TZ145" s="253"/>
      <c r="UA145" s="253"/>
      <c r="UB145" s="253"/>
      <c r="UC145" s="253"/>
      <c r="UD145" s="253"/>
      <c r="UE145" s="253"/>
      <c r="UF145" s="253"/>
      <c r="UG145" s="253"/>
      <c r="UH145" s="253"/>
      <c r="UI145" s="253"/>
      <c r="UJ145" s="253"/>
      <c r="UK145" s="253"/>
      <c r="UL145" s="253"/>
      <c r="UM145" s="253"/>
      <c r="UN145" s="253"/>
      <c r="UO145" s="253"/>
      <c r="UP145" s="253"/>
      <c r="UQ145" s="253"/>
      <c r="UR145" s="253"/>
      <c r="US145" s="253"/>
      <c r="UT145" s="253"/>
      <c r="UU145" s="253"/>
      <c r="UV145" s="253"/>
      <c r="UW145" s="253"/>
      <c r="UX145" s="253"/>
      <c r="UY145" s="253"/>
      <c r="UZ145" s="253"/>
      <c r="VA145" s="253"/>
      <c r="VB145" s="253"/>
      <c r="VC145" s="253"/>
      <c r="VD145" s="253"/>
      <c r="VE145" s="253"/>
      <c r="VF145" s="253"/>
      <c r="VG145" s="253"/>
      <c r="VH145" s="253"/>
      <c r="VI145" s="253"/>
      <c r="VJ145" s="253"/>
      <c r="VK145" s="253"/>
      <c r="VL145" s="253"/>
      <c r="VM145" s="253"/>
      <c r="VN145" s="253"/>
      <c r="VO145" s="253"/>
      <c r="VP145" s="253"/>
      <c r="VQ145" s="253"/>
      <c r="VR145" s="253"/>
      <c r="VS145" s="253"/>
      <c r="VT145" s="253"/>
      <c r="VU145" s="253"/>
      <c r="VV145" s="253"/>
      <c r="VW145" s="253"/>
      <c r="VX145" s="253"/>
      <c r="VY145" s="253"/>
      <c r="VZ145" s="253"/>
      <c r="WA145" s="253"/>
      <c r="WB145" s="253"/>
      <c r="WC145" s="253"/>
      <c r="WD145" s="253"/>
      <c r="WE145" s="253"/>
      <c r="WF145" s="253"/>
      <c r="WG145" s="253"/>
      <c r="WH145" s="253"/>
      <c r="WI145" s="253"/>
      <c r="WJ145" s="253"/>
      <c r="WK145" s="253"/>
      <c r="WL145" s="253"/>
      <c r="WM145" s="253"/>
      <c r="WN145" s="253"/>
      <c r="WO145" s="253"/>
      <c r="WP145" s="253"/>
      <c r="WQ145" s="253"/>
      <c r="WR145" s="253"/>
      <c r="WS145" s="253"/>
      <c r="WT145" s="253"/>
      <c r="WU145" s="253"/>
      <c r="WV145" s="253"/>
      <c r="WW145" s="253"/>
      <c r="WX145" s="253"/>
      <c r="WY145" s="253"/>
      <c r="WZ145" s="253"/>
      <c r="XA145" s="253"/>
      <c r="XB145" s="253"/>
      <c r="XC145" s="253"/>
      <c r="XD145" s="253"/>
      <c r="XE145" s="253"/>
      <c r="XF145" s="253"/>
      <c r="XG145" s="253"/>
      <c r="XH145" s="253"/>
      <c r="XI145" s="253"/>
      <c r="XJ145" s="253"/>
      <c r="XK145" s="253"/>
      <c r="XL145" s="253"/>
      <c r="XM145" s="253"/>
      <c r="XN145" s="253"/>
      <c r="XO145" s="253"/>
      <c r="XP145" s="253"/>
      <c r="XQ145" s="253"/>
      <c r="XR145" s="253"/>
      <c r="XS145" s="253"/>
      <c r="XT145" s="253"/>
      <c r="XU145" s="253"/>
      <c r="XV145" s="253"/>
      <c r="XW145" s="253"/>
      <c r="XX145" s="253"/>
      <c r="XY145" s="253"/>
      <c r="XZ145" s="253"/>
      <c r="YA145" s="253"/>
      <c r="YB145" s="253"/>
      <c r="YC145" s="253"/>
      <c r="YD145" s="253"/>
      <c r="YE145" s="253"/>
      <c r="YF145" s="253"/>
      <c r="YG145" s="253"/>
      <c r="YH145" s="253"/>
      <c r="YI145" s="253"/>
      <c r="YJ145" s="253"/>
      <c r="YK145" s="253"/>
      <c r="YL145" s="253"/>
      <c r="YM145" s="253"/>
      <c r="YN145" s="253"/>
      <c r="YO145" s="253"/>
      <c r="YP145" s="253"/>
      <c r="YQ145" s="253"/>
      <c r="YR145" s="253"/>
      <c r="YS145" s="253"/>
      <c r="YT145" s="253"/>
      <c r="YU145" s="253"/>
      <c r="YV145" s="253"/>
      <c r="YW145" s="253"/>
      <c r="YX145" s="253"/>
      <c r="YY145" s="253"/>
      <c r="YZ145" s="253"/>
      <c r="ZA145" s="253"/>
      <c r="ZB145" s="253"/>
      <c r="ZC145" s="253"/>
      <c r="ZD145" s="253"/>
      <c r="ZE145" s="253"/>
      <c r="ZF145" s="253"/>
      <c r="ZG145" s="253"/>
      <c r="ZH145" s="253"/>
      <c r="ZI145" s="253"/>
      <c r="ZJ145" s="253"/>
      <c r="ZK145" s="253"/>
      <c r="ZL145" s="253"/>
      <c r="ZM145" s="253"/>
      <c r="ZN145" s="253"/>
      <c r="ZO145" s="253"/>
      <c r="ZP145" s="253"/>
      <c r="ZQ145" s="253"/>
      <c r="ZR145" s="253"/>
      <c r="ZS145" s="253"/>
      <c r="ZT145" s="253"/>
      <c r="ZU145" s="253"/>
      <c r="ZV145" s="253"/>
      <c r="ZW145" s="253"/>
      <c r="ZX145" s="253"/>
      <c r="ZY145" s="253"/>
      <c r="ZZ145" s="253"/>
      <c r="AAA145" s="253"/>
      <c r="AAB145" s="253"/>
      <c r="AAC145" s="253"/>
      <c r="AAD145" s="253"/>
      <c r="AAE145" s="253"/>
      <c r="AAF145" s="253"/>
      <c r="AAG145" s="253"/>
      <c r="AAH145" s="253"/>
      <c r="AAI145" s="253"/>
      <c r="AAJ145" s="253"/>
      <c r="AAK145" s="253"/>
      <c r="AAL145" s="253"/>
      <c r="AAM145" s="253"/>
      <c r="AAN145" s="253"/>
      <c r="AAO145" s="253"/>
      <c r="AAP145" s="253"/>
      <c r="AAQ145" s="253"/>
      <c r="AAR145" s="253"/>
      <c r="AAS145" s="253"/>
      <c r="AAT145" s="253"/>
      <c r="AAU145" s="253"/>
      <c r="AAV145" s="253"/>
      <c r="AAW145" s="253"/>
      <c r="AAX145" s="253"/>
      <c r="AAY145" s="253"/>
      <c r="AAZ145" s="253"/>
      <c r="ABA145" s="253"/>
      <c r="ABB145" s="253"/>
      <c r="ABC145" s="253"/>
      <c r="ABD145" s="253"/>
      <c r="ABE145" s="253"/>
      <c r="ABF145" s="253"/>
      <c r="ABG145" s="253"/>
      <c r="ABH145" s="253"/>
      <c r="ABI145" s="253"/>
      <c r="ABJ145" s="253"/>
      <c r="ABK145" s="253"/>
      <c r="ABL145" s="253"/>
      <c r="ABM145" s="253"/>
      <c r="ABN145" s="253"/>
      <c r="ABO145" s="253"/>
      <c r="ABP145" s="253"/>
      <c r="ABQ145" s="253"/>
      <c r="ABR145" s="253"/>
      <c r="ABS145" s="253"/>
      <c r="ABT145" s="253"/>
      <c r="ABU145" s="253"/>
      <c r="ABV145" s="253"/>
      <c r="ABW145" s="253"/>
      <c r="ABX145" s="253"/>
      <c r="ABY145" s="253"/>
      <c r="ABZ145" s="253"/>
      <c r="ACA145" s="253"/>
      <c r="ACB145" s="253"/>
      <c r="ACC145" s="253"/>
      <c r="ACD145" s="253"/>
      <c r="ACE145" s="253"/>
      <c r="ACF145" s="253"/>
      <c r="ACG145" s="253"/>
      <c r="ACH145" s="253"/>
      <c r="ACI145" s="253"/>
      <c r="ACJ145" s="253"/>
      <c r="ACK145" s="253"/>
      <c r="ACL145" s="253"/>
      <c r="ACM145" s="253"/>
      <c r="ACN145" s="253"/>
      <c r="ACO145" s="253"/>
      <c r="ACP145" s="253"/>
      <c r="ACQ145" s="253"/>
      <c r="ACR145" s="253"/>
      <c r="ACS145" s="253"/>
      <c r="ACT145" s="253"/>
      <c r="ACU145" s="253"/>
      <c r="ACV145" s="253"/>
      <c r="ACW145" s="253"/>
      <c r="ACX145" s="253"/>
      <c r="ACY145" s="253"/>
      <c r="ACZ145" s="253"/>
      <c r="ADA145" s="253"/>
      <c r="ADB145" s="253"/>
      <c r="ADC145" s="253"/>
      <c r="ADD145" s="253"/>
      <c r="ADE145" s="253"/>
      <c r="ADF145" s="253"/>
      <c r="ADG145" s="253"/>
      <c r="ADH145" s="253"/>
      <c r="ADI145" s="253"/>
      <c r="ADJ145" s="253"/>
      <c r="ADK145" s="253"/>
      <c r="ADL145" s="253"/>
      <c r="ADM145" s="253"/>
      <c r="ADN145" s="253"/>
      <c r="ADO145" s="253"/>
      <c r="ADP145" s="253"/>
      <c r="ADQ145" s="253"/>
      <c r="ADR145" s="253"/>
      <c r="ADS145" s="253"/>
      <c r="ADT145" s="253"/>
      <c r="ADU145" s="253"/>
      <c r="ADV145" s="253"/>
      <c r="ADW145" s="253"/>
      <c r="ADX145" s="253"/>
      <c r="ADY145" s="253"/>
      <c r="ADZ145" s="253"/>
      <c r="AEA145" s="253"/>
      <c r="AEB145" s="253"/>
      <c r="AEC145" s="253"/>
      <c r="AED145" s="253"/>
      <c r="AEE145" s="253"/>
      <c r="AEF145" s="253"/>
      <c r="AEG145" s="253"/>
      <c r="AEH145" s="253"/>
      <c r="AEI145" s="253"/>
      <c r="AEJ145" s="253"/>
      <c r="AEK145" s="253"/>
      <c r="AEL145" s="253"/>
      <c r="AEM145" s="253"/>
      <c r="AEN145" s="253"/>
      <c r="AEO145" s="253"/>
      <c r="AEP145" s="253"/>
      <c r="AEQ145" s="253"/>
      <c r="AER145" s="253"/>
      <c r="AES145" s="253"/>
      <c r="AET145" s="253"/>
      <c r="AEU145" s="253"/>
      <c r="AEV145" s="253"/>
      <c r="AEW145" s="253"/>
      <c r="AEX145" s="253"/>
      <c r="AEY145" s="253"/>
      <c r="AEZ145" s="253"/>
      <c r="AFA145" s="253"/>
      <c r="AFB145" s="253"/>
      <c r="AFC145" s="253"/>
      <c r="AFD145" s="253"/>
      <c r="AFE145" s="253"/>
      <c r="AFF145" s="253"/>
      <c r="AFG145" s="253"/>
      <c r="AFH145" s="253"/>
      <c r="AFI145" s="253"/>
      <c r="AFJ145" s="253"/>
      <c r="AFK145" s="253"/>
      <c r="AFL145" s="253"/>
      <c r="AFM145" s="253"/>
      <c r="AFN145" s="253"/>
      <c r="AFO145" s="253"/>
      <c r="AFP145" s="253"/>
      <c r="AFQ145" s="253"/>
      <c r="AFR145" s="253"/>
      <c r="AFS145" s="253"/>
      <c r="AFT145" s="253"/>
      <c r="AFU145" s="253"/>
      <c r="AFV145" s="253"/>
      <c r="AFW145" s="253"/>
      <c r="AFX145" s="253"/>
      <c r="AFY145" s="253"/>
      <c r="AFZ145" s="253"/>
      <c r="AGA145" s="253"/>
      <c r="AGB145" s="253"/>
      <c r="AGC145" s="253"/>
      <c r="AGD145" s="253"/>
      <c r="AGE145" s="253"/>
      <c r="AGF145" s="253"/>
      <c r="AGG145" s="253"/>
      <c r="AGH145" s="253"/>
      <c r="AGI145" s="253"/>
      <c r="AGJ145" s="253"/>
      <c r="AGK145" s="253"/>
      <c r="AGL145" s="253"/>
      <c r="AGM145" s="253"/>
      <c r="AGN145" s="253"/>
      <c r="AGO145" s="253"/>
      <c r="AGP145" s="253"/>
      <c r="AGQ145" s="253"/>
      <c r="AGR145" s="253"/>
      <c r="AGS145" s="253"/>
      <c r="AGT145" s="253"/>
      <c r="AGU145" s="253"/>
      <c r="AGV145" s="253"/>
      <c r="AGW145" s="253"/>
      <c r="AGX145" s="253"/>
      <c r="AGY145" s="253"/>
      <c r="AGZ145" s="253"/>
      <c r="AHA145" s="253"/>
      <c r="AHB145" s="253"/>
      <c r="AHC145" s="253"/>
      <c r="AHD145" s="253"/>
      <c r="AHE145" s="253"/>
      <c r="AHF145" s="253"/>
      <c r="AHG145" s="253"/>
      <c r="AHH145" s="253"/>
      <c r="AHI145" s="253"/>
      <c r="AHJ145" s="253"/>
      <c r="AHK145" s="253"/>
      <c r="AHL145" s="253"/>
      <c r="AHM145" s="253"/>
      <c r="AHN145" s="253"/>
      <c r="AHO145" s="253"/>
      <c r="AHP145" s="253"/>
      <c r="AHQ145" s="253"/>
      <c r="AHR145" s="253"/>
      <c r="AHS145" s="253"/>
      <c r="AHT145" s="253"/>
      <c r="AHU145" s="253"/>
      <c r="AHV145" s="253"/>
      <c r="AHW145" s="253"/>
      <c r="AHX145" s="253"/>
      <c r="AHY145" s="253"/>
      <c r="AHZ145" s="253"/>
      <c r="AIA145" s="253"/>
      <c r="AIB145" s="253"/>
      <c r="AIC145" s="253"/>
      <c r="AID145" s="253"/>
      <c r="AIE145" s="253"/>
      <c r="AIF145" s="253"/>
      <c r="AIG145" s="253"/>
      <c r="AIH145" s="253"/>
      <c r="AII145" s="253"/>
      <c r="AIJ145" s="253"/>
      <c r="AIK145" s="253"/>
      <c r="AIL145" s="253"/>
      <c r="AIM145" s="253"/>
      <c r="AIN145" s="253"/>
      <c r="AIO145" s="253"/>
      <c r="AIP145" s="253"/>
      <c r="AIQ145" s="253"/>
      <c r="AIR145" s="253"/>
      <c r="AIS145" s="253"/>
      <c r="AIT145" s="253"/>
      <c r="AIU145" s="253"/>
      <c r="AIV145" s="253"/>
      <c r="AIW145" s="253"/>
      <c r="AIX145" s="253"/>
      <c r="AIY145" s="253"/>
      <c r="AIZ145" s="253"/>
      <c r="AJA145" s="253"/>
      <c r="AJB145" s="253"/>
      <c r="AJC145" s="253"/>
      <c r="AJD145" s="253"/>
      <c r="AJE145" s="253"/>
      <c r="AJF145" s="253"/>
      <c r="AJG145" s="253"/>
      <c r="AJH145" s="253"/>
      <c r="AJI145" s="253"/>
      <c r="AJJ145" s="253"/>
      <c r="AJK145" s="253"/>
      <c r="AJL145" s="253"/>
      <c r="AJM145" s="253"/>
      <c r="AJN145" s="253"/>
      <c r="AJO145" s="253"/>
      <c r="AJP145" s="253"/>
      <c r="AJQ145" s="253"/>
      <c r="AJR145" s="253"/>
      <c r="AJS145" s="253"/>
      <c r="AJT145" s="253"/>
      <c r="AJU145" s="253"/>
      <c r="AJV145" s="253"/>
      <c r="AJW145" s="253"/>
      <c r="AJX145" s="253"/>
      <c r="AJY145" s="253"/>
      <c r="AJZ145" s="253"/>
      <c r="AKA145" s="253"/>
      <c r="AKB145" s="253"/>
      <c r="AKC145" s="253"/>
      <c r="AKD145" s="253"/>
      <c r="AKE145" s="253"/>
      <c r="AKF145" s="253"/>
      <c r="AKG145" s="253"/>
      <c r="AKH145" s="253"/>
      <c r="AKI145" s="253"/>
      <c r="AKJ145" s="253"/>
      <c r="AKK145" s="253"/>
      <c r="AKL145" s="253"/>
      <c r="AKM145" s="253"/>
      <c r="AKN145" s="253"/>
      <c r="AKO145" s="253"/>
      <c r="AKP145" s="253"/>
      <c r="AKQ145" s="253"/>
      <c r="AKR145" s="253"/>
      <c r="AKS145" s="253"/>
      <c r="AKT145" s="253"/>
      <c r="AKU145" s="253"/>
      <c r="AKV145" s="253"/>
      <c r="AKW145" s="253"/>
      <c r="AKX145" s="253"/>
      <c r="AKY145" s="253"/>
      <c r="AKZ145" s="253"/>
      <c r="ALA145" s="253"/>
      <c r="ALB145" s="253"/>
      <c r="ALC145" s="253"/>
      <c r="ALD145" s="253"/>
      <c r="ALE145" s="253"/>
      <c r="ALF145" s="253"/>
      <c r="ALG145" s="253"/>
      <c r="ALH145" s="253"/>
      <c r="ALI145" s="253"/>
      <c r="ALJ145" s="253"/>
      <c r="ALK145" s="253"/>
      <c r="ALL145" s="253"/>
      <c r="ALM145" s="253"/>
      <c r="ALN145" s="253"/>
      <c r="ALO145" s="253"/>
      <c r="ALP145" s="253"/>
      <c r="ALQ145" s="253"/>
      <c r="ALR145" s="253"/>
      <c r="ALS145" s="253"/>
      <c r="ALT145" s="253"/>
      <c r="ALU145" s="253"/>
      <c r="ALV145" s="253"/>
      <c r="ALW145" s="253"/>
      <c r="ALX145" s="253"/>
      <c r="ALY145" s="253"/>
      <c r="ALZ145" s="253"/>
      <c r="AMA145" s="253"/>
      <c r="AMB145" s="253"/>
      <c r="AMC145" s="253"/>
      <c r="AMD145" s="253"/>
      <c r="AME145" s="253"/>
      <c r="AMF145" s="253"/>
      <c r="AMG145" s="253"/>
      <c r="AMH145" s="253"/>
      <c r="AMI145" s="253"/>
      <c r="AMJ145" s="253"/>
    </row>
    <row r="146" spans="1:1024" s="252" customFormat="1" ht="11.25">
      <c r="A146" s="303" t="s">
        <v>245</v>
      </c>
      <c r="B146" s="304"/>
      <c r="C146" s="306">
        <f>B86</f>
        <v>0</v>
      </c>
      <c r="D146" s="306">
        <f>C86</f>
        <v>0</v>
      </c>
      <c r="F146" s="253"/>
      <c r="G146" s="253"/>
      <c r="H146" s="253"/>
      <c r="I146" s="253"/>
      <c r="J146" s="253"/>
      <c r="K146" s="253"/>
      <c r="L146" s="253"/>
      <c r="M146" s="253"/>
      <c r="N146" s="253"/>
      <c r="O146" s="253"/>
      <c r="P146" s="253"/>
      <c r="Q146" s="253"/>
      <c r="R146" s="253"/>
      <c r="S146" s="253"/>
      <c r="T146" s="253"/>
      <c r="U146" s="253"/>
      <c r="V146" s="253"/>
      <c r="W146" s="253"/>
      <c r="X146" s="253"/>
      <c r="Y146" s="253"/>
      <c r="Z146" s="253"/>
      <c r="AA146" s="253"/>
      <c r="AB146" s="253"/>
      <c r="AC146" s="253"/>
      <c r="AD146" s="253"/>
      <c r="AE146" s="253"/>
      <c r="AF146" s="253"/>
      <c r="AG146" s="253"/>
      <c r="AH146" s="253"/>
      <c r="AI146" s="253"/>
      <c r="AJ146" s="253"/>
      <c r="AK146" s="253"/>
      <c r="AL146" s="253"/>
      <c r="AM146" s="253"/>
      <c r="AN146" s="253"/>
      <c r="AO146" s="253"/>
      <c r="AP146" s="253"/>
      <c r="AQ146" s="253"/>
      <c r="AR146" s="253"/>
      <c r="AS146" s="253"/>
      <c r="AT146" s="253"/>
      <c r="AU146" s="253"/>
      <c r="AV146" s="253"/>
      <c r="AW146" s="253"/>
      <c r="AX146" s="253"/>
      <c r="AY146" s="253"/>
      <c r="AZ146" s="253"/>
      <c r="BA146" s="253"/>
      <c r="BB146" s="253"/>
      <c r="BC146" s="253"/>
      <c r="BD146" s="253"/>
      <c r="BE146" s="253"/>
      <c r="BF146" s="253"/>
      <c r="BG146" s="253"/>
      <c r="BH146" s="253"/>
      <c r="BI146" s="253"/>
      <c r="BJ146" s="253"/>
      <c r="BK146" s="253"/>
      <c r="BL146" s="253"/>
      <c r="BM146" s="253"/>
      <c r="BN146" s="253"/>
      <c r="BO146" s="253"/>
      <c r="BP146" s="253"/>
      <c r="BQ146" s="253"/>
      <c r="BR146" s="253"/>
      <c r="BS146" s="253"/>
      <c r="BT146" s="253"/>
      <c r="BU146" s="253"/>
      <c r="BV146" s="253"/>
      <c r="BW146" s="253"/>
      <c r="BX146" s="253"/>
      <c r="BY146" s="253"/>
      <c r="BZ146" s="253"/>
      <c r="CA146" s="253"/>
      <c r="CB146" s="253"/>
      <c r="CC146" s="253"/>
      <c r="CD146" s="253"/>
      <c r="CE146" s="253"/>
      <c r="CF146" s="253"/>
      <c r="CG146" s="253"/>
      <c r="CH146" s="253"/>
      <c r="CI146" s="253"/>
      <c r="CJ146" s="253"/>
      <c r="CK146" s="253"/>
      <c r="CL146" s="253"/>
      <c r="CM146" s="253"/>
      <c r="CN146" s="253"/>
      <c r="CO146" s="253"/>
      <c r="CP146" s="253"/>
      <c r="CQ146" s="253"/>
      <c r="CR146" s="253"/>
      <c r="CS146" s="253"/>
      <c r="CT146" s="253"/>
      <c r="CU146" s="253"/>
      <c r="CV146" s="253"/>
      <c r="CW146" s="253"/>
      <c r="CX146" s="253"/>
      <c r="CY146" s="253"/>
      <c r="CZ146" s="253"/>
      <c r="DA146" s="253"/>
      <c r="DB146" s="253"/>
      <c r="DC146" s="253"/>
      <c r="DD146" s="253"/>
      <c r="DE146" s="253"/>
      <c r="DF146" s="253"/>
      <c r="DG146" s="253"/>
      <c r="DH146" s="253"/>
      <c r="DI146" s="253"/>
      <c r="DJ146" s="253"/>
      <c r="DK146" s="253"/>
      <c r="DL146" s="253"/>
      <c r="DM146" s="253"/>
      <c r="DN146" s="253"/>
      <c r="DO146" s="253"/>
      <c r="DP146" s="253"/>
      <c r="DQ146" s="253"/>
      <c r="DR146" s="253"/>
      <c r="DS146" s="253"/>
      <c r="DT146" s="253"/>
      <c r="DU146" s="253"/>
      <c r="DV146" s="253"/>
      <c r="DW146" s="253"/>
      <c r="DX146" s="253"/>
      <c r="DY146" s="253"/>
      <c r="DZ146" s="253"/>
      <c r="EA146" s="253"/>
      <c r="EB146" s="253"/>
      <c r="EC146" s="253"/>
      <c r="ED146" s="253"/>
      <c r="EE146" s="253"/>
      <c r="EF146" s="253"/>
      <c r="EG146" s="253"/>
      <c r="EH146" s="253"/>
      <c r="EI146" s="253"/>
      <c r="EJ146" s="253"/>
      <c r="EK146" s="253"/>
      <c r="EL146" s="253"/>
      <c r="EM146" s="253"/>
      <c r="EN146" s="253"/>
      <c r="EO146" s="253"/>
      <c r="EP146" s="253"/>
      <c r="EQ146" s="253"/>
      <c r="ER146" s="253"/>
      <c r="ES146" s="253"/>
      <c r="ET146" s="253"/>
      <c r="EU146" s="253"/>
      <c r="EV146" s="253"/>
      <c r="EW146" s="253"/>
      <c r="EX146" s="253"/>
      <c r="EY146" s="253"/>
      <c r="EZ146" s="253"/>
      <c r="FA146" s="253"/>
      <c r="FB146" s="253"/>
      <c r="FC146" s="253"/>
      <c r="FD146" s="253"/>
      <c r="FE146" s="253"/>
      <c r="FF146" s="253"/>
      <c r="FG146" s="253"/>
      <c r="FH146" s="253"/>
      <c r="FI146" s="253"/>
      <c r="FJ146" s="253"/>
      <c r="FK146" s="253"/>
      <c r="FL146" s="253"/>
      <c r="FM146" s="253"/>
      <c r="FN146" s="253"/>
      <c r="FO146" s="253"/>
      <c r="FP146" s="253"/>
      <c r="FQ146" s="253"/>
      <c r="FR146" s="253"/>
      <c r="FS146" s="253"/>
      <c r="FT146" s="253"/>
      <c r="FU146" s="253"/>
      <c r="FV146" s="253"/>
      <c r="FW146" s="253"/>
      <c r="FX146" s="253"/>
      <c r="FY146" s="253"/>
      <c r="FZ146" s="253"/>
      <c r="GA146" s="253"/>
      <c r="GB146" s="253"/>
      <c r="GC146" s="253"/>
      <c r="GD146" s="253"/>
      <c r="GE146" s="253"/>
      <c r="GF146" s="253"/>
      <c r="GG146" s="253"/>
      <c r="GH146" s="253"/>
      <c r="GI146" s="253"/>
      <c r="GJ146" s="253"/>
      <c r="GK146" s="253"/>
      <c r="GL146" s="253"/>
      <c r="GM146" s="253"/>
      <c r="GN146" s="253"/>
      <c r="GO146" s="253"/>
      <c r="GP146" s="253"/>
      <c r="GQ146" s="253"/>
      <c r="GR146" s="253"/>
      <c r="GS146" s="253"/>
      <c r="GT146" s="253"/>
      <c r="GU146" s="253"/>
      <c r="GV146" s="253"/>
      <c r="GW146" s="253"/>
      <c r="GX146" s="253"/>
      <c r="GY146" s="253"/>
      <c r="GZ146" s="253"/>
      <c r="HA146" s="253"/>
      <c r="HB146" s="253"/>
      <c r="HC146" s="253"/>
      <c r="HD146" s="253"/>
      <c r="HE146" s="253"/>
      <c r="HF146" s="253"/>
      <c r="HG146" s="253"/>
      <c r="HH146" s="253"/>
      <c r="HI146" s="253"/>
      <c r="HJ146" s="253"/>
      <c r="HK146" s="253"/>
      <c r="HL146" s="253"/>
      <c r="HM146" s="253"/>
      <c r="HN146" s="253"/>
      <c r="HO146" s="253"/>
      <c r="HP146" s="253"/>
      <c r="HQ146" s="253"/>
      <c r="HR146" s="253"/>
      <c r="HS146" s="253"/>
      <c r="HT146" s="253"/>
      <c r="HU146" s="253"/>
      <c r="HV146" s="253"/>
      <c r="HW146" s="253"/>
      <c r="HX146" s="253"/>
      <c r="HY146" s="253"/>
      <c r="HZ146" s="253"/>
      <c r="IA146" s="253"/>
      <c r="IB146" s="253"/>
      <c r="IC146" s="253"/>
      <c r="ID146" s="253"/>
      <c r="IE146" s="253"/>
      <c r="IF146" s="253"/>
      <c r="IG146" s="253"/>
      <c r="IH146" s="253"/>
      <c r="II146" s="253"/>
      <c r="IJ146" s="253"/>
      <c r="IK146" s="253"/>
      <c r="IL146" s="253"/>
      <c r="IM146" s="253"/>
      <c r="IN146" s="253"/>
      <c r="IO146" s="253"/>
      <c r="IP146" s="253"/>
      <c r="IQ146" s="253"/>
      <c r="IR146" s="253"/>
      <c r="IS146" s="253"/>
      <c r="IT146" s="253"/>
      <c r="IU146" s="253"/>
      <c r="IV146" s="253"/>
      <c r="IW146" s="253"/>
      <c r="IX146" s="253"/>
      <c r="IY146" s="253"/>
      <c r="IZ146" s="253"/>
      <c r="JA146" s="253"/>
      <c r="JB146" s="253"/>
      <c r="JC146" s="253"/>
      <c r="JD146" s="253"/>
      <c r="JE146" s="253"/>
      <c r="JF146" s="253"/>
      <c r="JG146" s="253"/>
      <c r="JH146" s="253"/>
      <c r="JI146" s="253"/>
      <c r="JJ146" s="253"/>
      <c r="JK146" s="253"/>
      <c r="JL146" s="253"/>
      <c r="JM146" s="253"/>
      <c r="JN146" s="253"/>
      <c r="JO146" s="253"/>
      <c r="JP146" s="253"/>
      <c r="JQ146" s="253"/>
      <c r="JR146" s="253"/>
      <c r="JS146" s="253"/>
      <c r="JT146" s="253"/>
      <c r="JU146" s="253"/>
      <c r="JV146" s="253"/>
      <c r="JW146" s="253"/>
      <c r="JX146" s="253"/>
      <c r="JY146" s="253"/>
      <c r="JZ146" s="253"/>
      <c r="KA146" s="253"/>
      <c r="KB146" s="253"/>
      <c r="KC146" s="253"/>
      <c r="KD146" s="253"/>
      <c r="KE146" s="253"/>
      <c r="KF146" s="253"/>
      <c r="KG146" s="253"/>
      <c r="KH146" s="253"/>
      <c r="KI146" s="253"/>
      <c r="KJ146" s="253"/>
      <c r="KK146" s="253"/>
      <c r="KL146" s="253"/>
      <c r="KM146" s="253"/>
      <c r="KN146" s="253"/>
      <c r="KO146" s="253"/>
      <c r="KP146" s="253"/>
      <c r="KQ146" s="253"/>
      <c r="KR146" s="253"/>
      <c r="KS146" s="253"/>
      <c r="KT146" s="253"/>
      <c r="KU146" s="253"/>
      <c r="KV146" s="253"/>
      <c r="KW146" s="253"/>
      <c r="KX146" s="253"/>
      <c r="KY146" s="253"/>
      <c r="KZ146" s="253"/>
      <c r="LA146" s="253"/>
      <c r="LB146" s="253"/>
      <c r="LC146" s="253"/>
      <c r="LD146" s="253"/>
      <c r="LE146" s="253"/>
      <c r="LF146" s="253"/>
      <c r="LG146" s="253"/>
      <c r="LH146" s="253"/>
      <c r="LI146" s="253"/>
      <c r="LJ146" s="253"/>
      <c r="LK146" s="253"/>
      <c r="LL146" s="253"/>
      <c r="LM146" s="253"/>
      <c r="LN146" s="253"/>
      <c r="LO146" s="253"/>
      <c r="LP146" s="253"/>
      <c r="LQ146" s="253"/>
      <c r="LR146" s="253"/>
      <c r="LS146" s="253"/>
      <c r="LT146" s="253"/>
      <c r="LU146" s="253"/>
      <c r="LV146" s="253"/>
      <c r="LW146" s="253"/>
      <c r="LX146" s="253"/>
      <c r="LY146" s="253"/>
      <c r="LZ146" s="253"/>
      <c r="MA146" s="253"/>
      <c r="MB146" s="253"/>
      <c r="MC146" s="253"/>
      <c r="MD146" s="253"/>
      <c r="ME146" s="253"/>
      <c r="MF146" s="253"/>
      <c r="MG146" s="253"/>
      <c r="MH146" s="253"/>
      <c r="MI146" s="253"/>
      <c r="MJ146" s="253"/>
      <c r="MK146" s="253"/>
      <c r="ML146" s="253"/>
      <c r="MM146" s="253"/>
      <c r="MN146" s="253"/>
      <c r="MO146" s="253"/>
      <c r="MP146" s="253"/>
      <c r="MQ146" s="253"/>
      <c r="MR146" s="253"/>
      <c r="MS146" s="253"/>
      <c r="MT146" s="253"/>
      <c r="MU146" s="253"/>
      <c r="MV146" s="253"/>
      <c r="MW146" s="253"/>
      <c r="MX146" s="253"/>
      <c r="MY146" s="253"/>
      <c r="MZ146" s="253"/>
      <c r="NA146" s="253"/>
      <c r="NB146" s="253"/>
      <c r="NC146" s="253"/>
      <c r="ND146" s="253"/>
      <c r="NE146" s="253"/>
      <c r="NF146" s="253"/>
      <c r="NG146" s="253"/>
      <c r="NH146" s="253"/>
      <c r="NI146" s="253"/>
      <c r="NJ146" s="253"/>
      <c r="NK146" s="253"/>
      <c r="NL146" s="253"/>
      <c r="NM146" s="253"/>
      <c r="NN146" s="253"/>
      <c r="NO146" s="253"/>
      <c r="NP146" s="253"/>
      <c r="NQ146" s="253"/>
      <c r="NR146" s="253"/>
      <c r="NS146" s="253"/>
      <c r="NT146" s="253"/>
      <c r="NU146" s="253"/>
      <c r="NV146" s="253"/>
      <c r="NW146" s="253"/>
      <c r="NX146" s="253"/>
      <c r="NY146" s="253"/>
      <c r="NZ146" s="253"/>
      <c r="OA146" s="253"/>
      <c r="OB146" s="253"/>
      <c r="OC146" s="253"/>
      <c r="OD146" s="253"/>
      <c r="OE146" s="253"/>
      <c r="OF146" s="253"/>
      <c r="OG146" s="253"/>
      <c r="OH146" s="253"/>
      <c r="OI146" s="253"/>
      <c r="OJ146" s="253"/>
      <c r="OK146" s="253"/>
      <c r="OL146" s="253"/>
      <c r="OM146" s="253"/>
      <c r="ON146" s="253"/>
      <c r="OO146" s="253"/>
      <c r="OP146" s="253"/>
      <c r="OQ146" s="253"/>
      <c r="OR146" s="253"/>
      <c r="OS146" s="253"/>
      <c r="OT146" s="253"/>
      <c r="OU146" s="253"/>
      <c r="OV146" s="253"/>
      <c r="OW146" s="253"/>
      <c r="OX146" s="253"/>
      <c r="OY146" s="253"/>
      <c r="OZ146" s="253"/>
      <c r="PA146" s="253"/>
      <c r="PB146" s="253"/>
      <c r="PC146" s="253"/>
      <c r="PD146" s="253"/>
      <c r="PE146" s="253"/>
      <c r="PF146" s="253"/>
      <c r="PG146" s="253"/>
      <c r="PH146" s="253"/>
      <c r="PI146" s="253"/>
      <c r="PJ146" s="253"/>
      <c r="PK146" s="253"/>
      <c r="PL146" s="253"/>
      <c r="PM146" s="253"/>
      <c r="PN146" s="253"/>
      <c r="PO146" s="253"/>
      <c r="PP146" s="253"/>
      <c r="PQ146" s="253"/>
      <c r="PR146" s="253"/>
      <c r="PS146" s="253"/>
      <c r="PT146" s="253"/>
      <c r="PU146" s="253"/>
      <c r="PV146" s="253"/>
      <c r="PW146" s="253"/>
      <c r="PX146" s="253"/>
      <c r="PY146" s="253"/>
      <c r="PZ146" s="253"/>
      <c r="QA146" s="253"/>
      <c r="QB146" s="253"/>
      <c r="QC146" s="253"/>
      <c r="QD146" s="253"/>
      <c r="QE146" s="253"/>
      <c r="QF146" s="253"/>
      <c r="QG146" s="253"/>
      <c r="QH146" s="253"/>
      <c r="QI146" s="253"/>
      <c r="QJ146" s="253"/>
      <c r="QK146" s="253"/>
      <c r="QL146" s="253"/>
      <c r="QM146" s="253"/>
      <c r="QN146" s="253"/>
      <c r="QO146" s="253"/>
      <c r="QP146" s="253"/>
      <c r="QQ146" s="253"/>
      <c r="QR146" s="253"/>
      <c r="QS146" s="253"/>
      <c r="QT146" s="253"/>
      <c r="QU146" s="253"/>
      <c r="QV146" s="253"/>
      <c r="QW146" s="253"/>
      <c r="QX146" s="253"/>
      <c r="QY146" s="253"/>
      <c r="QZ146" s="253"/>
      <c r="RA146" s="253"/>
      <c r="RB146" s="253"/>
      <c r="RC146" s="253"/>
      <c r="RD146" s="253"/>
      <c r="RE146" s="253"/>
      <c r="RF146" s="253"/>
      <c r="RG146" s="253"/>
      <c r="RH146" s="253"/>
      <c r="RI146" s="253"/>
      <c r="RJ146" s="253"/>
      <c r="RK146" s="253"/>
      <c r="RL146" s="253"/>
      <c r="RM146" s="253"/>
      <c r="RN146" s="253"/>
      <c r="RO146" s="253"/>
      <c r="RP146" s="253"/>
      <c r="RQ146" s="253"/>
      <c r="RR146" s="253"/>
      <c r="RS146" s="253"/>
      <c r="RT146" s="253"/>
      <c r="RU146" s="253"/>
      <c r="RV146" s="253"/>
      <c r="RW146" s="253"/>
      <c r="RX146" s="253"/>
      <c r="RY146" s="253"/>
      <c r="RZ146" s="253"/>
      <c r="SA146" s="253"/>
      <c r="SB146" s="253"/>
      <c r="SC146" s="253"/>
      <c r="SD146" s="253"/>
      <c r="SE146" s="253"/>
      <c r="SF146" s="253"/>
      <c r="SG146" s="253"/>
      <c r="SH146" s="253"/>
      <c r="SI146" s="253"/>
      <c r="SJ146" s="253"/>
      <c r="SK146" s="253"/>
      <c r="SL146" s="253"/>
      <c r="SM146" s="253"/>
      <c r="SN146" s="253"/>
      <c r="SO146" s="253"/>
      <c r="SP146" s="253"/>
      <c r="SQ146" s="253"/>
      <c r="SR146" s="253"/>
      <c r="SS146" s="253"/>
      <c r="ST146" s="253"/>
      <c r="SU146" s="253"/>
      <c r="SV146" s="253"/>
      <c r="SW146" s="253"/>
      <c r="SX146" s="253"/>
      <c r="SY146" s="253"/>
      <c r="SZ146" s="253"/>
      <c r="TA146" s="253"/>
      <c r="TB146" s="253"/>
      <c r="TC146" s="253"/>
      <c r="TD146" s="253"/>
      <c r="TE146" s="253"/>
      <c r="TF146" s="253"/>
      <c r="TG146" s="253"/>
      <c r="TH146" s="253"/>
      <c r="TI146" s="253"/>
      <c r="TJ146" s="253"/>
      <c r="TK146" s="253"/>
      <c r="TL146" s="253"/>
      <c r="TM146" s="253"/>
      <c r="TN146" s="253"/>
      <c r="TO146" s="253"/>
      <c r="TP146" s="253"/>
      <c r="TQ146" s="253"/>
      <c r="TR146" s="253"/>
      <c r="TS146" s="253"/>
      <c r="TT146" s="253"/>
      <c r="TU146" s="253"/>
      <c r="TV146" s="253"/>
      <c r="TW146" s="253"/>
      <c r="TX146" s="253"/>
      <c r="TY146" s="253"/>
      <c r="TZ146" s="253"/>
      <c r="UA146" s="253"/>
      <c r="UB146" s="253"/>
      <c r="UC146" s="253"/>
      <c r="UD146" s="253"/>
      <c r="UE146" s="253"/>
      <c r="UF146" s="253"/>
      <c r="UG146" s="253"/>
      <c r="UH146" s="253"/>
      <c r="UI146" s="253"/>
      <c r="UJ146" s="253"/>
      <c r="UK146" s="253"/>
      <c r="UL146" s="253"/>
      <c r="UM146" s="253"/>
      <c r="UN146" s="253"/>
      <c r="UO146" s="253"/>
      <c r="UP146" s="253"/>
      <c r="UQ146" s="253"/>
      <c r="UR146" s="253"/>
      <c r="US146" s="253"/>
      <c r="UT146" s="253"/>
      <c r="UU146" s="253"/>
      <c r="UV146" s="253"/>
      <c r="UW146" s="253"/>
      <c r="UX146" s="253"/>
      <c r="UY146" s="253"/>
      <c r="UZ146" s="253"/>
      <c r="VA146" s="253"/>
      <c r="VB146" s="253"/>
      <c r="VC146" s="253"/>
      <c r="VD146" s="253"/>
      <c r="VE146" s="253"/>
      <c r="VF146" s="253"/>
      <c r="VG146" s="253"/>
      <c r="VH146" s="253"/>
      <c r="VI146" s="253"/>
      <c r="VJ146" s="253"/>
      <c r="VK146" s="253"/>
      <c r="VL146" s="253"/>
      <c r="VM146" s="253"/>
      <c r="VN146" s="253"/>
      <c r="VO146" s="253"/>
      <c r="VP146" s="253"/>
      <c r="VQ146" s="253"/>
      <c r="VR146" s="253"/>
      <c r="VS146" s="253"/>
      <c r="VT146" s="253"/>
      <c r="VU146" s="253"/>
      <c r="VV146" s="253"/>
      <c r="VW146" s="253"/>
      <c r="VX146" s="253"/>
      <c r="VY146" s="253"/>
      <c r="VZ146" s="253"/>
      <c r="WA146" s="253"/>
      <c r="WB146" s="253"/>
      <c r="WC146" s="253"/>
      <c r="WD146" s="253"/>
      <c r="WE146" s="253"/>
      <c r="WF146" s="253"/>
      <c r="WG146" s="253"/>
      <c r="WH146" s="253"/>
      <c r="WI146" s="253"/>
      <c r="WJ146" s="253"/>
      <c r="WK146" s="253"/>
      <c r="WL146" s="253"/>
      <c r="WM146" s="253"/>
      <c r="WN146" s="253"/>
      <c r="WO146" s="253"/>
      <c r="WP146" s="253"/>
      <c r="WQ146" s="253"/>
      <c r="WR146" s="253"/>
      <c r="WS146" s="253"/>
      <c r="WT146" s="253"/>
      <c r="WU146" s="253"/>
      <c r="WV146" s="253"/>
      <c r="WW146" s="253"/>
      <c r="WX146" s="253"/>
      <c r="WY146" s="253"/>
      <c r="WZ146" s="253"/>
      <c r="XA146" s="253"/>
      <c r="XB146" s="253"/>
      <c r="XC146" s="253"/>
      <c r="XD146" s="253"/>
      <c r="XE146" s="253"/>
      <c r="XF146" s="253"/>
      <c r="XG146" s="253"/>
      <c r="XH146" s="253"/>
      <c r="XI146" s="253"/>
      <c r="XJ146" s="253"/>
      <c r="XK146" s="253"/>
      <c r="XL146" s="253"/>
      <c r="XM146" s="253"/>
      <c r="XN146" s="253"/>
      <c r="XO146" s="253"/>
      <c r="XP146" s="253"/>
      <c r="XQ146" s="253"/>
      <c r="XR146" s="253"/>
      <c r="XS146" s="253"/>
      <c r="XT146" s="253"/>
      <c r="XU146" s="253"/>
      <c r="XV146" s="253"/>
      <c r="XW146" s="253"/>
      <c r="XX146" s="253"/>
      <c r="XY146" s="253"/>
      <c r="XZ146" s="253"/>
      <c r="YA146" s="253"/>
      <c r="YB146" s="253"/>
      <c r="YC146" s="253"/>
      <c r="YD146" s="253"/>
      <c r="YE146" s="253"/>
      <c r="YF146" s="253"/>
      <c r="YG146" s="253"/>
      <c r="YH146" s="253"/>
      <c r="YI146" s="253"/>
      <c r="YJ146" s="253"/>
      <c r="YK146" s="253"/>
      <c r="YL146" s="253"/>
      <c r="YM146" s="253"/>
      <c r="YN146" s="253"/>
      <c r="YO146" s="253"/>
      <c r="YP146" s="253"/>
      <c r="YQ146" s="253"/>
      <c r="YR146" s="253"/>
      <c r="YS146" s="253"/>
      <c r="YT146" s="253"/>
      <c r="YU146" s="253"/>
      <c r="YV146" s="253"/>
      <c r="YW146" s="253"/>
      <c r="YX146" s="253"/>
      <c r="YY146" s="253"/>
      <c r="YZ146" s="253"/>
      <c r="ZA146" s="253"/>
      <c r="ZB146" s="253"/>
      <c r="ZC146" s="253"/>
      <c r="ZD146" s="253"/>
      <c r="ZE146" s="253"/>
      <c r="ZF146" s="253"/>
      <c r="ZG146" s="253"/>
      <c r="ZH146" s="253"/>
      <c r="ZI146" s="253"/>
      <c r="ZJ146" s="253"/>
      <c r="ZK146" s="253"/>
      <c r="ZL146" s="253"/>
      <c r="ZM146" s="253"/>
      <c r="ZN146" s="253"/>
      <c r="ZO146" s="253"/>
      <c r="ZP146" s="253"/>
      <c r="ZQ146" s="253"/>
      <c r="ZR146" s="253"/>
      <c r="ZS146" s="253"/>
      <c r="ZT146" s="253"/>
      <c r="ZU146" s="253"/>
      <c r="ZV146" s="253"/>
      <c r="ZW146" s="253"/>
      <c r="ZX146" s="253"/>
      <c r="ZY146" s="253"/>
      <c r="ZZ146" s="253"/>
      <c r="AAA146" s="253"/>
      <c r="AAB146" s="253"/>
      <c r="AAC146" s="253"/>
      <c r="AAD146" s="253"/>
      <c r="AAE146" s="253"/>
      <c r="AAF146" s="253"/>
      <c r="AAG146" s="253"/>
      <c r="AAH146" s="253"/>
      <c r="AAI146" s="253"/>
      <c r="AAJ146" s="253"/>
      <c r="AAK146" s="253"/>
      <c r="AAL146" s="253"/>
      <c r="AAM146" s="253"/>
      <c r="AAN146" s="253"/>
      <c r="AAO146" s="253"/>
      <c r="AAP146" s="253"/>
      <c r="AAQ146" s="253"/>
      <c r="AAR146" s="253"/>
      <c r="AAS146" s="253"/>
      <c r="AAT146" s="253"/>
      <c r="AAU146" s="253"/>
      <c r="AAV146" s="253"/>
      <c r="AAW146" s="253"/>
      <c r="AAX146" s="253"/>
      <c r="AAY146" s="253"/>
      <c r="AAZ146" s="253"/>
      <c r="ABA146" s="253"/>
      <c r="ABB146" s="253"/>
      <c r="ABC146" s="253"/>
      <c r="ABD146" s="253"/>
      <c r="ABE146" s="253"/>
      <c r="ABF146" s="253"/>
      <c r="ABG146" s="253"/>
      <c r="ABH146" s="253"/>
      <c r="ABI146" s="253"/>
      <c r="ABJ146" s="253"/>
      <c r="ABK146" s="253"/>
      <c r="ABL146" s="253"/>
      <c r="ABM146" s="253"/>
      <c r="ABN146" s="253"/>
      <c r="ABO146" s="253"/>
      <c r="ABP146" s="253"/>
      <c r="ABQ146" s="253"/>
      <c r="ABR146" s="253"/>
      <c r="ABS146" s="253"/>
      <c r="ABT146" s="253"/>
      <c r="ABU146" s="253"/>
      <c r="ABV146" s="253"/>
      <c r="ABW146" s="253"/>
      <c r="ABX146" s="253"/>
      <c r="ABY146" s="253"/>
      <c r="ABZ146" s="253"/>
      <c r="ACA146" s="253"/>
      <c r="ACB146" s="253"/>
      <c r="ACC146" s="253"/>
      <c r="ACD146" s="253"/>
      <c r="ACE146" s="253"/>
      <c r="ACF146" s="253"/>
      <c r="ACG146" s="253"/>
      <c r="ACH146" s="253"/>
      <c r="ACI146" s="253"/>
      <c r="ACJ146" s="253"/>
      <c r="ACK146" s="253"/>
      <c r="ACL146" s="253"/>
      <c r="ACM146" s="253"/>
      <c r="ACN146" s="253"/>
      <c r="ACO146" s="253"/>
      <c r="ACP146" s="253"/>
      <c r="ACQ146" s="253"/>
      <c r="ACR146" s="253"/>
      <c r="ACS146" s="253"/>
      <c r="ACT146" s="253"/>
      <c r="ACU146" s="253"/>
      <c r="ACV146" s="253"/>
      <c r="ACW146" s="253"/>
      <c r="ACX146" s="253"/>
      <c r="ACY146" s="253"/>
      <c r="ACZ146" s="253"/>
      <c r="ADA146" s="253"/>
      <c r="ADB146" s="253"/>
      <c r="ADC146" s="253"/>
      <c r="ADD146" s="253"/>
      <c r="ADE146" s="253"/>
      <c r="ADF146" s="253"/>
      <c r="ADG146" s="253"/>
      <c r="ADH146" s="253"/>
      <c r="ADI146" s="253"/>
      <c r="ADJ146" s="253"/>
      <c r="ADK146" s="253"/>
      <c r="ADL146" s="253"/>
      <c r="ADM146" s="253"/>
      <c r="ADN146" s="253"/>
      <c r="ADO146" s="253"/>
      <c r="ADP146" s="253"/>
      <c r="ADQ146" s="253"/>
      <c r="ADR146" s="253"/>
      <c r="ADS146" s="253"/>
      <c r="ADT146" s="253"/>
      <c r="ADU146" s="253"/>
      <c r="ADV146" s="253"/>
      <c r="ADW146" s="253"/>
      <c r="ADX146" s="253"/>
      <c r="ADY146" s="253"/>
      <c r="ADZ146" s="253"/>
      <c r="AEA146" s="253"/>
      <c r="AEB146" s="253"/>
      <c r="AEC146" s="253"/>
      <c r="AED146" s="253"/>
      <c r="AEE146" s="253"/>
      <c r="AEF146" s="253"/>
      <c r="AEG146" s="253"/>
      <c r="AEH146" s="253"/>
      <c r="AEI146" s="253"/>
      <c r="AEJ146" s="253"/>
      <c r="AEK146" s="253"/>
      <c r="AEL146" s="253"/>
      <c r="AEM146" s="253"/>
      <c r="AEN146" s="253"/>
      <c r="AEO146" s="253"/>
      <c r="AEP146" s="253"/>
      <c r="AEQ146" s="253"/>
      <c r="AER146" s="253"/>
      <c r="AES146" s="253"/>
      <c r="AET146" s="253"/>
      <c r="AEU146" s="253"/>
      <c r="AEV146" s="253"/>
      <c r="AEW146" s="253"/>
      <c r="AEX146" s="253"/>
      <c r="AEY146" s="253"/>
      <c r="AEZ146" s="253"/>
      <c r="AFA146" s="253"/>
      <c r="AFB146" s="253"/>
      <c r="AFC146" s="253"/>
      <c r="AFD146" s="253"/>
      <c r="AFE146" s="253"/>
      <c r="AFF146" s="253"/>
      <c r="AFG146" s="253"/>
      <c r="AFH146" s="253"/>
      <c r="AFI146" s="253"/>
      <c r="AFJ146" s="253"/>
      <c r="AFK146" s="253"/>
      <c r="AFL146" s="253"/>
      <c r="AFM146" s="253"/>
      <c r="AFN146" s="253"/>
      <c r="AFO146" s="253"/>
      <c r="AFP146" s="253"/>
      <c r="AFQ146" s="253"/>
      <c r="AFR146" s="253"/>
      <c r="AFS146" s="253"/>
      <c r="AFT146" s="253"/>
      <c r="AFU146" s="253"/>
      <c r="AFV146" s="253"/>
      <c r="AFW146" s="253"/>
      <c r="AFX146" s="253"/>
      <c r="AFY146" s="253"/>
      <c r="AFZ146" s="253"/>
      <c r="AGA146" s="253"/>
      <c r="AGB146" s="253"/>
      <c r="AGC146" s="253"/>
      <c r="AGD146" s="253"/>
      <c r="AGE146" s="253"/>
      <c r="AGF146" s="253"/>
      <c r="AGG146" s="253"/>
      <c r="AGH146" s="253"/>
      <c r="AGI146" s="253"/>
      <c r="AGJ146" s="253"/>
      <c r="AGK146" s="253"/>
      <c r="AGL146" s="253"/>
      <c r="AGM146" s="253"/>
      <c r="AGN146" s="253"/>
      <c r="AGO146" s="253"/>
      <c r="AGP146" s="253"/>
      <c r="AGQ146" s="253"/>
      <c r="AGR146" s="253"/>
      <c r="AGS146" s="253"/>
      <c r="AGT146" s="253"/>
      <c r="AGU146" s="253"/>
      <c r="AGV146" s="253"/>
      <c r="AGW146" s="253"/>
      <c r="AGX146" s="253"/>
      <c r="AGY146" s="253"/>
      <c r="AGZ146" s="253"/>
      <c r="AHA146" s="253"/>
      <c r="AHB146" s="253"/>
      <c r="AHC146" s="253"/>
      <c r="AHD146" s="253"/>
      <c r="AHE146" s="253"/>
      <c r="AHF146" s="253"/>
      <c r="AHG146" s="253"/>
      <c r="AHH146" s="253"/>
      <c r="AHI146" s="253"/>
      <c r="AHJ146" s="253"/>
      <c r="AHK146" s="253"/>
      <c r="AHL146" s="253"/>
      <c r="AHM146" s="253"/>
      <c r="AHN146" s="253"/>
      <c r="AHO146" s="253"/>
      <c r="AHP146" s="253"/>
      <c r="AHQ146" s="253"/>
      <c r="AHR146" s="253"/>
      <c r="AHS146" s="253"/>
      <c r="AHT146" s="253"/>
      <c r="AHU146" s="253"/>
      <c r="AHV146" s="253"/>
      <c r="AHW146" s="253"/>
      <c r="AHX146" s="253"/>
      <c r="AHY146" s="253"/>
      <c r="AHZ146" s="253"/>
      <c r="AIA146" s="253"/>
      <c r="AIB146" s="253"/>
      <c r="AIC146" s="253"/>
      <c r="AID146" s="253"/>
      <c r="AIE146" s="253"/>
      <c r="AIF146" s="253"/>
      <c r="AIG146" s="253"/>
      <c r="AIH146" s="253"/>
      <c r="AII146" s="253"/>
      <c r="AIJ146" s="253"/>
      <c r="AIK146" s="253"/>
      <c r="AIL146" s="253"/>
      <c r="AIM146" s="253"/>
      <c r="AIN146" s="253"/>
      <c r="AIO146" s="253"/>
      <c r="AIP146" s="253"/>
      <c r="AIQ146" s="253"/>
      <c r="AIR146" s="253"/>
      <c r="AIS146" s="253"/>
      <c r="AIT146" s="253"/>
      <c r="AIU146" s="253"/>
      <c r="AIV146" s="253"/>
      <c r="AIW146" s="253"/>
      <c r="AIX146" s="253"/>
      <c r="AIY146" s="253"/>
      <c r="AIZ146" s="253"/>
      <c r="AJA146" s="253"/>
      <c r="AJB146" s="253"/>
      <c r="AJC146" s="253"/>
      <c r="AJD146" s="253"/>
      <c r="AJE146" s="253"/>
      <c r="AJF146" s="253"/>
      <c r="AJG146" s="253"/>
      <c r="AJH146" s="253"/>
      <c r="AJI146" s="253"/>
      <c r="AJJ146" s="253"/>
      <c r="AJK146" s="253"/>
      <c r="AJL146" s="253"/>
      <c r="AJM146" s="253"/>
      <c r="AJN146" s="253"/>
      <c r="AJO146" s="253"/>
      <c r="AJP146" s="253"/>
      <c r="AJQ146" s="253"/>
      <c r="AJR146" s="253"/>
      <c r="AJS146" s="253"/>
      <c r="AJT146" s="253"/>
      <c r="AJU146" s="253"/>
      <c r="AJV146" s="253"/>
      <c r="AJW146" s="253"/>
      <c r="AJX146" s="253"/>
      <c r="AJY146" s="253"/>
      <c r="AJZ146" s="253"/>
      <c r="AKA146" s="253"/>
      <c r="AKB146" s="253"/>
      <c r="AKC146" s="253"/>
      <c r="AKD146" s="253"/>
      <c r="AKE146" s="253"/>
      <c r="AKF146" s="253"/>
      <c r="AKG146" s="253"/>
      <c r="AKH146" s="253"/>
      <c r="AKI146" s="253"/>
      <c r="AKJ146" s="253"/>
      <c r="AKK146" s="253"/>
      <c r="AKL146" s="253"/>
      <c r="AKM146" s="253"/>
      <c r="AKN146" s="253"/>
      <c r="AKO146" s="253"/>
      <c r="AKP146" s="253"/>
      <c r="AKQ146" s="253"/>
      <c r="AKR146" s="253"/>
      <c r="AKS146" s="253"/>
      <c r="AKT146" s="253"/>
      <c r="AKU146" s="253"/>
      <c r="AKV146" s="253"/>
      <c r="AKW146" s="253"/>
      <c r="AKX146" s="253"/>
      <c r="AKY146" s="253"/>
      <c r="AKZ146" s="253"/>
      <c r="ALA146" s="253"/>
      <c r="ALB146" s="253"/>
      <c r="ALC146" s="253"/>
      <c r="ALD146" s="253"/>
      <c r="ALE146" s="253"/>
      <c r="ALF146" s="253"/>
      <c r="ALG146" s="253"/>
      <c r="ALH146" s="253"/>
      <c r="ALI146" s="253"/>
      <c r="ALJ146" s="253"/>
      <c r="ALK146" s="253"/>
      <c r="ALL146" s="253"/>
      <c r="ALM146" s="253"/>
      <c r="ALN146" s="253"/>
      <c r="ALO146" s="253"/>
      <c r="ALP146" s="253"/>
      <c r="ALQ146" s="253"/>
      <c r="ALR146" s="253"/>
      <c r="ALS146" s="253"/>
      <c r="ALT146" s="253"/>
      <c r="ALU146" s="253"/>
      <c r="ALV146" s="253"/>
      <c r="ALW146" s="253"/>
      <c r="ALX146" s="253"/>
      <c r="ALY146" s="253"/>
      <c r="ALZ146" s="253"/>
      <c r="AMA146" s="253"/>
      <c r="AMB146" s="253"/>
      <c r="AMC146" s="253"/>
      <c r="AMD146" s="253"/>
      <c r="AME146" s="253"/>
      <c r="AMF146" s="253"/>
      <c r="AMG146" s="253"/>
      <c r="AMH146" s="253"/>
      <c r="AMI146" s="253"/>
      <c r="AMJ146" s="253"/>
    </row>
    <row r="147" spans="1:1024" s="252" customFormat="1" ht="11.25">
      <c r="A147" s="303" t="s">
        <v>246</v>
      </c>
      <c r="B147" s="304"/>
      <c r="C147" s="306">
        <f>C86</f>
        <v>0</v>
      </c>
      <c r="D147" s="306">
        <f>D86</f>
        <v>0</v>
      </c>
      <c r="F147" s="253"/>
      <c r="G147" s="253"/>
      <c r="H147" s="253"/>
      <c r="I147" s="253"/>
      <c r="J147" s="253"/>
      <c r="K147" s="253"/>
      <c r="L147" s="253"/>
      <c r="M147" s="253"/>
      <c r="N147" s="253"/>
      <c r="O147" s="253"/>
      <c r="P147" s="253"/>
      <c r="Q147" s="253"/>
      <c r="R147" s="253"/>
      <c r="S147" s="253"/>
      <c r="T147" s="253"/>
      <c r="U147" s="253"/>
      <c r="V147" s="253"/>
      <c r="W147" s="253"/>
      <c r="X147" s="253"/>
      <c r="Y147" s="253"/>
      <c r="Z147" s="253"/>
      <c r="AA147" s="253"/>
      <c r="AB147" s="253"/>
      <c r="AC147" s="253"/>
      <c r="AD147" s="253"/>
      <c r="AE147" s="253"/>
      <c r="AF147" s="253"/>
      <c r="AG147" s="253"/>
      <c r="AH147" s="253"/>
      <c r="AI147" s="253"/>
      <c r="AJ147" s="253"/>
      <c r="AK147" s="253"/>
      <c r="AL147" s="253"/>
      <c r="AM147" s="253"/>
      <c r="AN147" s="253"/>
      <c r="AO147" s="253"/>
      <c r="AP147" s="253"/>
      <c r="AQ147" s="253"/>
      <c r="AR147" s="253"/>
      <c r="AS147" s="253"/>
      <c r="AT147" s="253"/>
      <c r="AU147" s="253"/>
      <c r="AV147" s="253"/>
      <c r="AW147" s="253"/>
      <c r="AX147" s="253"/>
      <c r="AY147" s="253"/>
      <c r="AZ147" s="253"/>
      <c r="BA147" s="253"/>
      <c r="BB147" s="253"/>
      <c r="BC147" s="253"/>
      <c r="BD147" s="253"/>
      <c r="BE147" s="253"/>
      <c r="BF147" s="253"/>
      <c r="BG147" s="253"/>
      <c r="BH147" s="253"/>
      <c r="BI147" s="253"/>
      <c r="BJ147" s="253"/>
      <c r="BK147" s="253"/>
      <c r="BL147" s="253"/>
      <c r="BM147" s="253"/>
      <c r="BN147" s="253"/>
      <c r="BO147" s="253"/>
      <c r="BP147" s="253"/>
      <c r="BQ147" s="253"/>
      <c r="BR147" s="253"/>
      <c r="BS147" s="253"/>
      <c r="BT147" s="253"/>
      <c r="BU147" s="253"/>
      <c r="BV147" s="253"/>
      <c r="BW147" s="253"/>
      <c r="BX147" s="253"/>
      <c r="BY147" s="253"/>
      <c r="BZ147" s="253"/>
      <c r="CA147" s="253"/>
      <c r="CB147" s="253"/>
      <c r="CC147" s="253"/>
      <c r="CD147" s="253"/>
      <c r="CE147" s="253"/>
      <c r="CF147" s="253"/>
      <c r="CG147" s="253"/>
      <c r="CH147" s="253"/>
      <c r="CI147" s="253"/>
      <c r="CJ147" s="253"/>
      <c r="CK147" s="253"/>
      <c r="CL147" s="253"/>
      <c r="CM147" s="253"/>
      <c r="CN147" s="253"/>
      <c r="CO147" s="253"/>
      <c r="CP147" s="253"/>
      <c r="CQ147" s="253"/>
      <c r="CR147" s="253"/>
      <c r="CS147" s="253"/>
      <c r="CT147" s="253"/>
      <c r="CU147" s="253"/>
      <c r="CV147" s="253"/>
      <c r="CW147" s="253"/>
      <c r="CX147" s="253"/>
      <c r="CY147" s="253"/>
      <c r="CZ147" s="253"/>
      <c r="DA147" s="253"/>
      <c r="DB147" s="253"/>
      <c r="DC147" s="253"/>
      <c r="DD147" s="253"/>
      <c r="DE147" s="253"/>
      <c r="DF147" s="253"/>
      <c r="DG147" s="253"/>
      <c r="DH147" s="253"/>
      <c r="DI147" s="253"/>
      <c r="DJ147" s="253"/>
      <c r="DK147" s="253"/>
      <c r="DL147" s="253"/>
      <c r="DM147" s="253"/>
      <c r="DN147" s="253"/>
      <c r="DO147" s="253"/>
      <c r="DP147" s="253"/>
      <c r="DQ147" s="253"/>
      <c r="DR147" s="253"/>
      <c r="DS147" s="253"/>
      <c r="DT147" s="253"/>
      <c r="DU147" s="253"/>
      <c r="DV147" s="253"/>
      <c r="DW147" s="253"/>
      <c r="DX147" s="253"/>
      <c r="DY147" s="253"/>
      <c r="DZ147" s="253"/>
      <c r="EA147" s="253"/>
      <c r="EB147" s="253"/>
      <c r="EC147" s="253"/>
      <c r="ED147" s="253"/>
      <c r="EE147" s="253"/>
      <c r="EF147" s="253"/>
      <c r="EG147" s="253"/>
      <c r="EH147" s="253"/>
      <c r="EI147" s="253"/>
      <c r="EJ147" s="253"/>
      <c r="EK147" s="253"/>
      <c r="EL147" s="253"/>
      <c r="EM147" s="253"/>
      <c r="EN147" s="253"/>
      <c r="EO147" s="253"/>
      <c r="EP147" s="253"/>
      <c r="EQ147" s="253"/>
      <c r="ER147" s="253"/>
      <c r="ES147" s="253"/>
      <c r="ET147" s="253"/>
      <c r="EU147" s="253"/>
      <c r="EV147" s="253"/>
      <c r="EW147" s="253"/>
      <c r="EX147" s="253"/>
      <c r="EY147" s="253"/>
      <c r="EZ147" s="253"/>
      <c r="FA147" s="253"/>
      <c r="FB147" s="253"/>
      <c r="FC147" s="253"/>
      <c r="FD147" s="253"/>
      <c r="FE147" s="253"/>
      <c r="FF147" s="253"/>
      <c r="FG147" s="253"/>
      <c r="FH147" s="253"/>
      <c r="FI147" s="253"/>
      <c r="FJ147" s="253"/>
      <c r="FK147" s="253"/>
      <c r="FL147" s="253"/>
      <c r="FM147" s="253"/>
      <c r="FN147" s="253"/>
      <c r="FO147" s="253"/>
      <c r="FP147" s="253"/>
      <c r="FQ147" s="253"/>
      <c r="FR147" s="253"/>
      <c r="FS147" s="253"/>
      <c r="FT147" s="253"/>
      <c r="FU147" s="253"/>
      <c r="FV147" s="253"/>
      <c r="FW147" s="253"/>
      <c r="FX147" s="253"/>
      <c r="FY147" s="253"/>
      <c r="FZ147" s="253"/>
      <c r="GA147" s="253"/>
      <c r="GB147" s="253"/>
      <c r="GC147" s="253"/>
      <c r="GD147" s="253"/>
      <c r="GE147" s="253"/>
      <c r="GF147" s="253"/>
      <c r="GG147" s="253"/>
      <c r="GH147" s="253"/>
      <c r="GI147" s="253"/>
      <c r="GJ147" s="253"/>
      <c r="GK147" s="253"/>
      <c r="GL147" s="253"/>
      <c r="GM147" s="253"/>
      <c r="GN147" s="253"/>
      <c r="GO147" s="253"/>
      <c r="GP147" s="253"/>
      <c r="GQ147" s="253"/>
      <c r="GR147" s="253"/>
      <c r="GS147" s="253"/>
      <c r="GT147" s="253"/>
      <c r="GU147" s="253"/>
      <c r="GV147" s="253"/>
      <c r="GW147" s="253"/>
      <c r="GX147" s="253"/>
      <c r="GY147" s="253"/>
      <c r="GZ147" s="253"/>
      <c r="HA147" s="253"/>
      <c r="HB147" s="253"/>
      <c r="HC147" s="253"/>
      <c r="HD147" s="253"/>
      <c r="HE147" s="253"/>
      <c r="HF147" s="253"/>
      <c r="HG147" s="253"/>
      <c r="HH147" s="253"/>
      <c r="HI147" s="253"/>
      <c r="HJ147" s="253"/>
      <c r="HK147" s="253"/>
      <c r="HL147" s="253"/>
      <c r="HM147" s="253"/>
      <c r="HN147" s="253"/>
      <c r="HO147" s="253"/>
      <c r="HP147" s="253"/>
      <c r="HQ147" s="253"/>
      <c r="HR147" s="253"/>
      <c r="HS147" s="253"/>
      <c r="HT147" s="253"/>
      <c r="HU147" s="253"/>
      <c r="HV147" s="253"/>
      <c r="HW147" s="253"/>
      <c r="HX147" s="253"/>
      <c r="HY147" s="253"/>
      <c r="HZ147" s="253"/>
      <c r="IA147" s="253"/>
      <c r="IB147" s="253"/>
      <c r="IC147" s="253"/>
      <c r="ID147" s="253"/>
      <c r="IE147" s="253"/>
      <c r="IF147" s="253"/>
      <c r="IG147" s="253"/>
      <c r="IH147" s="253"/>
      <c r="II147" s="253"/>
      <c r="IJ147" s="253"/>
      <c r="IK147" s="253"/>
      <c r="IL147" s="253"/>
      <c r="IM147" s="253"/>
      <c r="IN147" s="253"/>
      <c r="IO147" s="253"/>
      <c r="IP147" s="253"/>
      <c r="IQ147" s="253"/>
      <c r="IR147" s="253"/>
      <c r="IS147" s="253"/>
      <c r="IT147" s="253"/>
      <c r="IU147" s="253"/>
      <c r="IV147" s="253"/>
      <c r="IW147" s="253"/>
      <c r="IX147" s="253"/>
      <c r="IY147" s="253"/>
      <c r="IZ147" s="253"/>
      <c r="JA147" s="253"/>
      <c r="JB147" s="253"/>
      <c r="JC147" s="253"/>
      <c r="JD147" s="253"/>
      <c r="JE147" s="253"/>
      <c r="JF147" s="253"/>
      <c r="JG147" s="253"/>
      <c r="JH147" s="253"/>
      <c r="JI147" s="253"/>
      <c r="JJ147" s="253"/>
      <c r="JK147" s="253"/>
      <c r="JL147" s="253"/>
      <c r="JM147" s="253"/>
      <c r="JN147" s="253"/>
      <c r="JO147" s="253"/>
      <c r="JP147" s="253"/>
      <c r="JQ147" s="253"/>
      <c r="JR147" s="253"/>
      <c r="JS147" s="253"/>
      <c r="JT147" s="253"/>
      <c r="JU147" s="253"/>
      <c r="JV147" s="253"/>
      <c r="JW147" s="253"/>
      <c r="JX147" s="253"/>
      <c r="JY147" s="253"/>
      <c r="JZ147" s="253"/>
      <c r="KA147" s="253"/>
      <c r="KB147" s="253"/>
      <c r="KC147" s="253"/>
      <c r="KD147" s="253"/>
      <c r="KE147" s="253"/>
      <c r="KF147" s="253"/>
      <c r="KG147" s="253"/>
      <c r="KH147" s="253"/>
      <c r="KI147" s="253"/>
      <c r="KJ147" s="253"/>
      <c r="KK147" s="253"/>
      <c r="KL147" s="253"/>
      <c r="KM147" s="253"/>
      <c r="KN147" s="253"/>
      <c r="KO147" s="253"/>
      <c r="KP147" s="253"/>
      <c r="KQ147" s="253"/>
      <c r="KR147" s="253"/>
      <c r="KS147" s="253"/>
      <c r="KT147" s="253"/>
      <c r="KU147" s="253"/>
      <c r="KV147" s="253"/>
      <c r="KW147" s="253"/>
      <c r="KX147" s="253"/>
      <c r="KY147" s="253"/>
      <c r="KZ147" s="253"/>
      <c r="LA147" s="253"/>
      <c r="LB147" s="253"/>
      <c r="LC147" s="253"/>
      <c r="LD147" s="253"/>
      <c r="LE147" s="253"/>
      <c r="LF147" s="253"/>
      <c r="LG147" s="253"/>
      <c r="LH147" s="253"/>
      <c r="LI147" s="253"/>
      <c r="LJ147" s="253"/>
      <c r="LK147" s="253"/>
      <c r="LL147" s="253"/>
      <c r="LM147" s="253"/>
      <c r="LN147" s="253"/>
      <c r="LO147" s="253"/>
      <c r="LP147" s="253"/>
      <c r="LQ147" s="253"/>
      <c r="LR147" s="253"/>
      <c r="LS147" s="253"/>
      <c r="LT147" s="253"/>
      <c r="LU147" s="253"/>
      <c r="LV147" s="253"/>
      <c r="LW147" s="253"/>
      <c r="LX147" s="253"/>
      <c r="LY147" s="253"/>
      <c r="LZ147" s="253"/>
      <c r="MA147" s="253"/>
      <c r="MB147" s="253"/>
      <c r="MC147" s="253"/>
      <c r="MD147" s="253"/>
      <c r="ME147" s="253"/>
      <c r="MF147" s="253"/>
      <c r="MG147" s="253"/>
      <c r="MH147" s="253"/>
      <c r="MI147" s="253"/>
      <c r="MJ147" s="253"/>
      <c r="MK147" s="253"/>
      <c r="ML147" s="253"/>
      <c r="MM147" s="253"/>
      <c r="MN147" s="253"/>
      <c r="MO147" s="253"/>
      <c r="MP147" s="253"/>
      <c r="MQ147" s="253"/>
      <c r="MR147" s="253"/>
      <c r="MS147" s="253"/>
      <c r="MT147" s="253"/>
      <c r="MU147" s="253"/>
      <c r="MV147" s="253"/>
      <c r="MW147" s="253"/>
      <c r="MX147" s="253"/>
      <c r="MY147" s="253"/>
      <c r="MZ147" s="253"/>
      <c r="NA147" s="253"/>
      <c r="NB147" s="253"/>
      <c r="NC147" s="253"/>
      <c r="ND147" s="253"/>
      <c r="NE147" s="253"/>
      <c r="NF147" s="253"/>
      <c r="NG147" s="253"/>
      <c r="NH147" s="253"/>
      <c r="NI147" s="253"/>
      <c r="NJ147" s="253"/>
      <c r="NK147" s="253"/>
      <c r="NL147" s="253"/>
      <c r="NM147" s="253"/>
      <c r="NN147" s="253"/>
      <c r="NO147" s="253"/>
      <c r="NP147" s="253"/>
      <c r="NQ147" s="253"/>
      <c r="NR147" s="253"/>
      <c r="NS147" s="253"/>
      <c r="NT147" s="253"/>
      <c r="NU147" s="253"/>
      <c r="NV147" s="253"/>
      <c r="NW147" s="253"/>
      <c r="NX147" s="253"/>
      <c r="NY147" s="253"/>
      <c r="NZ147" s="253"/>
      <c r="OA147" s="253"/>
      <c r="OB147" s="253"/>
      <c r="OC147" s="253"/>
      <c r="OD147" s="253"/>
      <c r="OE147" s="253"/>
      <c r="OF147" s="253"/>
      <c r="OG147" s="253"/>
      <c r="OH147" s="253"/>
      <c r="OI147" s="253"/>
      <c r="OJ147" s="253"/>
      <c r="OK147" s="253"/>
      <c r="OL147" s="253"/>
      <c r="OM147" s="253"/>
      <c r="ON147" s="253"/>
      <c r="OO147" s="253"/>
      <c r="OP147" s="253"/>
      <c r="OQ147" s="253"/>
      <c r="OR147" s="253"/>
      <c r="OS147" s="253"/>
      <c r="OT147" s="253"/>
      <c r="OU147" s="253"/>
      <c r="OV147" s="253"/>
      <c r="OW147" s="253"/>
      <c r="OX147" s="253"/>
      <c r="OY147" s="253"/>
      <c r="OZ147" s="253"/>
      <c r="PA147" s="253"/>
      <c r="PB147" s="253"/>
      <c r="PC147" s="253"/>
      <c r="PD147" s="253"/>
      <c r="PE147" s="253"/>
      <c r="PF147" s="253"/>
      <c r="PG147" s="253"/>
      <c r="PH147" s="253"/>
      <c r="PI147" s="253"/>
      <c r="PJ147" s="253"/>
      <c r="PK147" s="253"/>
      <c r="PL147" s="253"/>
      <c r="PM147" s="253"/>
      <c r="PN147" s="253"/>
      <c r="PO147" s="253"/>
      <c r="PP147" s="253"/>
      <c r="PQ147" s="253"/>
      <c r="PR147" s="253"/>
      <c r="PS147" s="253"/>
      <c r="PT147" s="253"/>
      <c r="PU147" s="253"/>
      <c r="PV147" s="253"/>
      <c r="PW147" s="253"/>
      <c r="PX147" s="253"/>
      <c r="PY147" s="253"/>
      <c r="PZ147" s="253"/>
      <c r="QA147" s="253"/>
      <c r="QB147" s="253"/>
      <c r="QC147" s="253"/>
      <c r="QD147" s="253"/>
      <c r="QE147" s="253"/>
      <c r="QF147" s="253"/>
      <c r="QG147" s="253"/>
      <c r="QH147" s="253"/>
      <c r="QI147" s="253"/>
      <c r="QJ147" s="253"/>
      <c r="QK147" s="253"/>
      <c r="QL147" s="253"/>
      <c r="QM147" s="253"/>
      <c r="QN147" s="253"/>
      <c r="QO147" s="253"/>
      <c r="QP147" s="253"/>
      <c r="QQ147" s="253"/>
      <c r="QR147" s="253"/>
      <c r="QS147" s="253"/>
      <c r="QT147" s="253"/>
      <c r="QU147" s="253"/>
      <c r="QV147" s="253"/>
      <c r="QW147" s="253"/>
      <c r="QX147" s="253"/>
      <c r="QY147" s="253"/>
      <c r="QZ147" s="253"/>
      <c r="RA147" s="253"/>
      <c r="RB147" s="253"/>
      <c r="RC147" s="253"/>
      <c r="RD147" s="253"/>
      <c r="RE147" s="253"/>
      <c r="RF147" s="253"/>
      <c r="RG147" s="253"/>
      <c r="RH147" s="253"/>
      <c r="RI147" s="253"/>
      <c r="RJ147" s="253"/>
      <c r="RK147" s="253"/>
      <c r="RL147" s="253"/>
      <c r="RM147" s="253"/>
      <c r="RN147" s="253"/>
      <c r="RO147" s="253"/>
      <c r="RP147" s="253"/>
      <c r="RQ147" s="253"/>
      <c r="RR147" s="253"/>
      <c r="RS147" s="253"/>
      <c r="RT147" s="253"/>
      <c r="RU147" s="253"/>
      <c r="RV147" s="253"/>
      <c r="RW147" s="253"/>
      <c r="RX147" s="253"/>
      <c r="RY147" s="253"/>
      <c r="RZ147" s="253"/>
      <c r="SA147" s="253"/>
      <c r="SB147" s="253"/>
      <c r="SC147" s="253"/>
      <c r="SD147" s="253"/>
      <c r="SE147" s="253"/>
      <c r="SF147" s="253"/>
      <c r="SG147" s="253"/>
      <c r="SH147" s="253"/>
      <c r="SI147" s="253"/>
      <c r="SJ147" s="253"/>
      <c r="SK147" s="253"/>
      <c r="SL147" s="253"/>
      <c r="SM147" s="253"/>
      <c r="SN147" s="253"/>
      <c r="SO147" s="253"/>
      <c r="SP147" s="253"/>
      <c r="SQ147" s="253"/>
      <c r="SR147" s="253"/>
      <c r="SS147" s="253"/>
      <c r="ST147" s="253"/>
      <c r="SU147" s="253"/>
      <c r="SV147" s="253"/>
      <c r="SW147" s="253"/>
      <c r="SX147" s="253"/>
      <c r="SY147" s="253"/>
      <c r="SZ147" s="253"/>
      <c r="TA147" s="253"/>
      <c r="TB147" s="253"/>
      <c r="TC147" s="253"/>
      <c r="TD147" s="253"/>
      <c r="TE147" s="253"/>
      <c r="TF147" s="253"/>
      <c r="TG147" s="253"/>
      <c r="TH147" s="253"/>
      <c r="TI147" s="253"/>
      <c r="TJ147" s="253"/>
      <c r="TK147" s="253"/>
      <c r="TL147" s="253"/>
      <c r="TM147" s="253"/>
      <c r="TN147" s="253"/>
      <c r="TO147" s="253"/>
      <c r="TP147" s="253"/>
      <c r="TQ147" s="253"/>
      <c r="TR147" s="253"/>
      <c r="TS147" s="253"/>
      <c r="TT147" s="253"/>
      <c r="TU147" s="253"/>
      <c r="TV147" s="253"/>
      <c r="TW147" s="253"/>
      <c r="TX147" s="253"/>
      <c r="TY147" s="253"/>
      <c r="TZ147" s="253"/>
      <c r="UA147" s="253"/>
      <c r="UB147" s="253"/>
      <c r="UC147" s="253"/>
      <c r="UD147" s="253"/>
      <c r="UE147" s="253"/>
      <c r="UF147" s="253"/>
      <c r="UG147" s="253"/>
      <c r="UH147" s="253"/>
      <c r="UI147" s="253"/>
      <c r="UJ147" s="253"/>
      <c r="UK147" s="253"/>
      <c r="UL147" s="253"/>
      <c r="UM147" s="253"/>
      <c r="UN147" s="253"/>
      <c r="UO147" s="253"/>
      <c r="UP147" s="253"/>
      <c r="UQ147" s="253"/>
      <c r="UR147" s="253"/>
      <c r="US147" s="253"/>
      <c r="UT147" s="253"/>
      <c r="UU147" s="253"/>
      <c r="UV147" s="253"/>
      <c r="UW147" s="253"/>
      <c r="UX147" s="253"/>
      <c r="UY147" s="253"/>
      <c r="UZ147" s="253"/>
      <c r="VA147" s="253"/>
      <c r="VB147" s="253"/>
      <c r="VC147" s="253"/>
      <c r="VD147" s="253"/>
      <c r="VE147" s="253"/>
      <c r="VF147" s="253"/>
      <c r="VG147" s="253"/>
      <c r="VH147" s="253"/>
      <c r="VI147" s="253"/>
      <c r="VJ147" s="253"/>
      <c r="VK147" s="253"/>
      <c r="VL147" s="253"/>
      <c r="VM147" s="253"/>
      <c r="VN147" s="253"/>
      <c r="VO147" s="253"/>
      <c r="VP147" s="253"/>
      <c r="VQ147" s="253"/>
      <c r="VR147" s="253"/>
      <c r="VS147" s="253"/>
      <c r="VT147" s="253"/>
      <c r="VU147" s="253"/>
      <c r="VV147" s="253"/>
      <c r="VW147" s="253"/>
      <c r="VX147" s="253"/>
      <c r="VY147" s="253"/>
      <c r="VZ147" s="253"/>
      <c r="WA147" s="253"/>
      <c r="WB147" s="253"/>
      <c r="WC147" s="253"/>
      <c r="WD147" s="253"/>
      <c r="WE147" s="253"/>
      <c r="WF147" s="253"/>
      <c r="WG147" s="253"/>
      <c r="WH147" s="253"/>
      <c r="WI147" s="253"/>
      <c r="WJ147" s="253"/>
      <c r="WK147" s="253"/>
      <c r="WL147" s="253"/>
      <c r="WM147" s="253"/>
      <c r="WN147" s="253"/>
      <c r="WO147" s="253"/>
      <c r="WP147" s="253"/>
      <c r="WQ147" s="253"/>
      <c r="WR147" s="253"/>
      <c r="WS147" s="253"/>
      <c r="WT147" s="253"/>
      <c r="WU147" s="253"/>
      <c r="WV147" s="253"/>
      <c r="WW147" s="253"/>
      <c r="WX147" s="253"/>
      <c r="WY147" s="253"/>
      <c r="WZ147" s="253"/>
      <c r="XA147" s="253"/>
      <c r="XB147" s="253"/>
      <c r="XC147" s="253"/>
      <c r="XD147" s="253"/>
      <c r="XE147" s="253"/>
      <c r="XF147" s="253"/>
      <c r="XG147" s="253"/>
      <c r="XH147" s="253"/>
      <c r="XI147" s="253"/>
      <c r="XJ147" s="253"/>
      <c r="XK147" s="253"/>
      <c r="XL147" s="253"/>
      <c r="XM147" s="253"/>
      <c r="XN147" s="253"/>
      <c r="XO147" s="253"/>
      <c r="XP147" s="253"/>
      <c r="XQ147" s="253"/>
      <c r="XR147" s="253"/>
      <c r="XS147" s="253"/>
      <c r="XT147" s="253"/>
      <c r="XU147" s="253"/>
      <c r="XV147" s="253"/>
      <c r="XW147" s="253"/>
      <c r="XX147" s="253"/>
      <c r="XY147" s="253"/>
      <c r="XZ147" s="253"/>
      <c r="YA147" s="253"/>
      <c r="YB147" s="253"/>
      <c r="YC147" s="253"/>
      <c r="YD147" s="253"/>
      <c r="YE147" s="253"/>
      <c r="YF147" s="253"/>
      <c r="YG147" s="253"/>
      <c r="YH147" s="253"/>
      <c r="YI147" s="253"/>
      <c r="YJ147" s="253"/>
      <c r="YK147" s="253"/>
      <c r="YL147" s="253"/>
      <c r="YM147" s="253"/>
      <c r="YN147" s="253"/>
      <c r="YO147" s="253"/>
      <c r="YP147" s="253"/>
      <c r="YQ147" s="253"/>
      <c r="YR147" s="253"/>
      <c r="YS147" s="253"/>
      <c r="YT147" s="253"/>
      <c r="YU147" s="253"/>
      <c r="YV147" s="253"/>
      <c r="YW147" s="253"/>
      <c r="YX147" s="253"/>
      <c r="YY147" s="253"/>
      <c r="YZ147" s="253"/>
      <c r="ZA147" s="253"/>
      <c r="ZB147" s="253"/>
      <c r="ZC147" s="253"/>
      <c r="ZD147" s="253"/>
      <c r="ZE147" s="253"/>
      <c r="ZF147" s="253"/>
      <c r="ZG147" s="253"/>
      <c r="ZH147" s="253"/>
      <c r="ZI147" s="253"/>
      <c r="ZJ147" s="253"/>
      <c r="ZK147" s="253"/>
      <c r="ZL147" s="253"/>
      <c r="ZM147" s="253"/>
      <c r="ZN147" s="253"/>
      <c r="ZO147" s="253"/>
      <c r="ZP147" s="253"/>
      <c r="ZQ147" s="253"/>
      <c r="ZR147" s="253"/>
      <c r="ZS147" s="253"/>
      <c r="ZT147" s="253"/>
      <c r="ZU147" s="253"/>
      <c r="ZV147" s="253"/>
      <c r="ZW147" s="253"/>
      <c r="ZX147" s="253"/>
      <c r="ZY147" s="253"/>
      <c r="ZZ147" s="253"/>
      <c r="AAA147" s="253"/>
      <c r="AAB147" s="253"/>
      <c r="AAC147" s="253"/>
      <c r="AAD147" s="253"/>
      <c r="AAE147" s="253"/>
      <c r="AAF147" s="253"/>
      <c r="AAG147" s="253"/>
      <c r="AAH147" s="253"/>
      <c r="AAI147" s="253"/>
      <c r="AAJ147" s="253"/>
      <c r="AAK147" s="253"/>
      <c r="AAL147" s="253"/>
      <c r="AAM147" s="253"/>
      <c r="AAN147" s="253"/>
      <c r="AAO147" s="253"/>
      <c r="AAP147" s="253"/>
      <c r="AAQ147" s="253"/>
      <c r="AAR147" s="253"/>
      <c r="AAS147" s="253"/>
      <c r="AAT147" s="253"/>
      <c r="AAU147" s="253"/>
      <c r="AAV147" s="253"/>
      <c r="AAW147" s="253"/>
      <c r="AAX147" s="253"/>
      <c r="AAY147" s="253"/>
      <c r="AAZ147" s="253"/>
      <c r="ABA147" s="253"/>
      <c r="ABB147" s="253"/>
      <c r="ABC147" s="253"/>
      <c r="ABD147" s="253"/>
      <c r="ABE147" s="253"/>
      <c r="ABF147" s="253"/>
      <c r="ABG147" s="253"/>
      <c r="ABH147" s="253"/>
      <c r="ABI147" s="253"/>
      <c r="ABJ147" s="253"/>
      <c r="ABK147" s="253"/>
      <c r="ABL147" s="253"/>
      <c r="ABM147" s="253"/>
      <c r="ABN147" s="253"/>
      <c r="ABO147" s="253"/>
      <c r="ABP147" s="253"/>
      <c r="ABQ147" s="253"/>
      <c r="ABR147" s="253"/>
      <c r="ABS147" s="253"/>
      <c r="ABT147" s="253"/>
      <c r="ABU147" s="253"/>
      <c r="ABV147" s="253"/>
      <c r="ABW147" s="253"/>
      <c r="ABX147" s="253"/>
      <c r="ABY147" s="253"/>
      <c r="ABZ147" s="253"/>
      <c r="ACA147" s="253"/>
      <c r="ACB147" s="253"/>
      <c r="ACC147" s="253"/>
      <c r="ACD147" s="253"/>
      <c r="ACE147" s="253"/>
      <c r="ACF147" s="253"/>
      <c r="ACG147" s="253"/>
      <c r="ACH147" s="253"/>
      <c r="ACI147" s="253"/>
      <c r="ACJ147" s="253"/>
      <c r="ACK147" s="253"/>
      <c r="ACL147" s="253"/>
      <c r="ACM147" s="253"/>
      <c r="ACN147" s="253"/>
      <c r="ACO147" s="253"/>
      <c r="ACP147" s="253"/>
      <c r="ACQ147" s="253"/>
      <c r="ACR147" s="253"/>
      <c r="ACS147" s="253"/>
      <c r="ACT147" s="253"/>
      <c r="ACU147" s="253"/>
      <c r="ACV147" s="253"/>
      <c r="ACW147" s="253"/>
      <c r="ACX147" s="253"/>
      <c r="ACY147" s="253"/>
      <c r="ACZ147" s="253"/>
      <c r="ADA147" s="253"/>
      <c r="ADB147" s="253"/>
      <c r="ADC147" s="253"/>
      <c r="ADD147" s="253"/>
      <c r="ADE147" s="253"/>
      <c r="ADF147" s="253"/>
      <c r="ADG147" s="253"/>
      <c r="ADH147" s="253"/>
      <c r="ADI147" s="253"/>
      <c r="ADJ147" s="253"/>
      <c r="ADK147" s="253"/>
      <c r="ADL147" s="253"/>
      <c r="ADM147" s="253"/>
      <c r="ADN147" s="253"/>
      <c r="ADO147" s="253"/>
      <c r="ADP147" s="253"/>
      <c r="ADQ147" s="253"/>
      <c r="ADR147" s="253"/>
      <c r="ADS147" s="253"/>
      <c r="ADT147" s="253"/>
      <c r="ADU147" s="253"/>
      <c r="ADV147" s="253"/>
      <c r="ADW147" s="253"/>
      <c r="ADX147" s="253"/>
      <c r="ADY147" s="253"/>
      <c r="ADZ147" s="253"/>
      <c r="AEA147" s="253"/>
      <c r="AEB147" s="253"/>
      <c r="AEC147" s="253"/>
      <c r="AED147" s="253"/>
      <c r="AEE147" s="253"/>
      <c r="AEF147" s="253"/>
      <c r="AEG147" s="253"/>
      <c r="AEH147" s="253"/>
      <c r="AEI147" s="253"/>
      <c r="AEJ147" s="253"/>
      <c r="AEK147" s="253"/>
      <c r="AEL147" s="253"/>
      <c r="AEM147" s="253"/>
      <c r="AEN147" s="253"/>
      <c r="AEO147" s="253"/>
      <c r="AEP147" s="253"/>
      <c r="AEQ147" s="253"/>
      <c r="AER147" s="253"/>
      <c r="AES147" s="253"/>
      <c r="AET147" s="253"/>
      <c r="AEU147" s="253"/>
      <c r="AEV147" s="253"/>
      <c r="AEW147" s="253"/>
      <c r="AEX147" s="253"/>
      <c r="AEY147" s="253"/>
      <c r="AEZ147" s="253"/>
      <c r="AFA147" s="253"/>
      <c r="AFB147" s="253"/>
      <c r="AFC147" s="253"/>
      <c r="AFD147" s="253"/>
      <c r="AFE147" s="253"/>
      <c r="AFF147" s="253"/>
      <c r="AFG147" s="253"/>
      <c r="AFH147" s="253"/>
      <c r="AFI147" s="253"/>
      <c r="AFJ147" s="253"/>
      <c r="AFK147" s="253"/>
      <c r="AFL147" s="253"/>
      <c r="AFM147" s="253"/>
      <c r="AFN147" s="253"/>
      <c r="AFO147" s="253"/>
      <c r="AFP147" s="253"/>
      <c r="AFQ147" s="253"/>
      <c r="AFR147" s="253"/>
      <c r="AFS147" s="253"/>
      <c r="AFT147" s="253"/>
      <c r="AFU147" s="253"/>
      <c r="AFV147" s="253"/>
      <c r="AFW147" s="253"/>
      <c r="AFX147" s="253"/>
      <c r="AFY147" s="253"/>
      <c r="AFZ147" s="253"/>
      <c r="AGA147" s="253"/>
      <c r="AGB147" s="253"/>
      <c r="AGC147" s="253"/>
      <c r="AGD147" s="253"/>
      <c r="AGE147" s="253"/>
      <c r="AGF147" s="253"/>
      <c r="AGG147" s="253"/>
      <c r="AGH147" s="253"/>
      <c r="AGI147" s="253"/>
      <c r="AGJ147" s="253"/>
      <c r="AGK147" s="253"/>
      <c r="AGL147" s="253"/>
      <c r="AGM147" s="253"/>
      <c r="AGN147" s="253"/>
      <c r="AGO147" s="253"/>
      <c r="AGP147" s="253"/>
      <c r="AGQ147" s="253"/>
      <c r="AGR147" s="253"/>
      <c r="AGS147" s="253"/>
      <c r="AGT147" s="253"/>
      <c r="AGU147" s="253"/>
      <c r="AGV147" s="253"/>
      <c r="AGW147" s="253"/>
      <c r="AGX147" s="253"/>
      <c r="AGY147" s="253"/>
      <c r="AGZ147" s="253"/>
      <c r="AHA147" s="253"/>
      <c r="AHB147" s="253"/>
      <c r="AHC147" s="253"/>
      <c r="AHD147" s="253"/>
      <c r="AHE147" s="253"/>
      <c r="AHF147" s="253"/>
      <c r="AHG147" s="253"/>
      <c r="AHH147" s="253"/>
      <c r="AHI147" s="253"/>
      <c r="AHJ147" s="253"/>
      <c r="AHK147" s="253"/>
      <c r="AHL147" s="253"/>
      <c r="AHM147" s="253"/>
      <c r="AHN147" s="253"/>
      <c r="AHO147" s="253"/>
      <c r="AHP147" s="253"/>
      <c r="AHQ147" s="253"/>
      <c r="AHR147" s="253"/>
      <c r="AHS147" s="253"/>
      <c r="AHT147" s="253"/>
      <c r="AHU147" s="253"/>
      <c r="AHV147" s="253"/>
      <c r="AHW147" s="253"/>
      <c r="AHX147" s="253"/>
      <c r="AHY147" s="253"/>
      <c r="AHZ147" s="253"/>
      <c r="AIA147" s="253"/>
      <c r="AIB147" s="253"/>
      <c r="AIC147" s="253"/>
      <c r="AID147" s="253"/>
      <c r="AIE147" s="253"/>
      <c r="AIF147" s="253"/>
      <c r="AIG147" s="253"/>
      <c r="AIH147" s="253"/>
      <c r="AII147" s="253"/>
      <c r="AIJ147" s="253"/>
      <c r="AIK147" s="253"/>
      <c r="AIL147" s="253"/>
      <c r="AIM147" s="253"/>
      <c r="AIN147" s="253"/>
      <c r="AIO147" s="253"/>
      <c r="AIP147" s="253"/>
      <c r="AIQ147" s="253"/>
      <c r="AIR147" s="253"/>
      <c r="AIS147" s="253"/>
      <c r="AIT147" s="253"/>
      <c r="AIU147" s="253"/>
      <c r="AIV147" s="253"/>
      <c r="AIW147" s="253"/>
      <c r="AIX147" s="253"/>
      <c r="AIY147" s="253"/>
      <c r="AIZ147" s="253"/>
      <c r="AJA147" s="253"/>
      <c r="AJB147" s="253"/>
      <c r="AJC147" s="253"/>
      <c r="AJD147" s="253"/>
      <c r="AJE147" s="253"/>
      <c r="AJF147" s="253"/>
      <c r="AJG147" s="253"/>
      <c r="AJH147" s="253"/>
      <c r="AJI147" s="253"/>
      <c r="AJJ147" s="253"/>
      <c r="AJK147" s="253"/>
      <c r="AJL147" s="253"/>
      <c r="AJM147" s="253"/>
      <c r="AJN147" s="253"/>
      <c r="AJO147" s="253"/>
      <c r="AJP147" s="253"/>
      <c r="AJQ147" s="253"/>
      <c r="AJR147" s="253"/>
      <c r="AJS147" s="253"/>
      <c r="AJT147" s="253"/>
      <c r="AJU147" s="253"/>
      <c r="AJV147" s="253"/>
      <c r="AJW147" s="253"/>
      <c r="AJX147" s="253"/>
      <c r="AJY147" s="253"/>
      <c r="AJZ147" s="253"/>
      <c r="AKA147" s="253"/>
      <c r="AKB147" s="253"/>
      <c r="AKC147" s="253"/>
      <c r="AKD147" s="253"/>
      <c r="AKE147" s="253"/>
      <c r="AKF147" s="253"/>
      <c r="AKG147" s="253"/>
      <c r="AKH147" s="253"/>
      <c r="AKI147" s="253"/>
      <c r="AKJ147" s="253"/>
      <c r="AKK147" s="253"/>
      <c r="AKL147" s="253"/>
      <c r="AKM147" s="253"/>
      <c r="AKN147" s="253"/>
      <c r="AKO147" s="253"/>
      <c r="AKP147" s="253"/>
      <c r="AKQ147" s="253"/>
      <c r="AKR147" s="253"/>
      <c r="AKS147" s="253"/>
      <c r="AKT147" s="253"/>
      <c r="AKU147" s="253"/>
      <c r="AKV147" s="253"/>
      <c r="AKW147" s="253"/>
      <c r="AKX147" s="253"/>
      <c r="AKY147" s="253"/>
      <c r="AKZ147" s="253"/>
      <c r="ALA147" s="253"/>
      <c r="ALB147" s="253"/>
      <c r="ALC147" s="253"/>
      <c r="ALD147" s="253"/>
      <c r="ALE147" s="253"/>
      <c r="ALF147" s="253"/>
      <c r="ALG147" s="253"/>
      <c r="ALH147" s="253"/>
      <c r="ALI147" s="253"/>
      <c r="ALJ147" s="253"/>
      <c r="ALK147" s="253"/>
      <c r="ALL147" s="253"/>
      <c r="ALM147" s="253"/>
      <c r="ALN147" s="253"/>
      <c r="ALO147" s="253"/>
      <c r="ALP147" s="253"/>
      <c r="ALQ147" s="253"/>
      <c r="ALR147" s="253"/>
      <c r="ALS147" s="253"/>
      <c r="ALT147" s="253"/>
      <c r="ALU147" s="253"/>
      <c r="ALV147" s="253"/>
      <c r="ALW147" s="253"/>
      <c r="ALX147" s="253"/>
      <c r="ALY147" s="253"/>
      <c r="ALZ147" s="253"/>
      <c r="AMA147" s="253"/>
      <c r="AMB147" s="253"/>
      <c r="AMC147" s="253"/>
      <c r="AMD147" s="253"/>
      <c r="AME147" s="253"/>
      <c r="AMF147" s="253"/>
      <c r="AMG147" s="253"/>
      <c r="AMH147" s="253"/>
      <c r="AMI147" s="253"/>
      <c r="AMJ147" s="253"/>
    </row>
    <row r="148" spans="1:1024" s="252" customFormat="1" ht="11.25">
      <c r="A148" s="269"/>
      <c r="B148" s="289"/>
      <c r="C148" s="299"/>
      <c r="D148" s="299"/>
      <c r="F148" s="253"/>
      <c r="G148" s="253"/>
      <c r="H148" s="253"/>
      <c r="I148" s="253"/>
      <c r="J148" s="253"/>
      <c r="K148" s="253"/>
      <c r="L148" s="253"/>
      <c r="M148" s="253"/>
      <c r="N148" s="253"/>
      <c r="O148" s="253"/>
      <c r="P148" s="253"/>
      <c r="Q148" s="253"/>
      <c r="R148" s="253"/>
      <c r="S148" s="253"/>
      <c r="T148" s="253"/>
      <c r="U148" s="253"/>
      <c r="V148" s="253"/>
      <c r="W148" s="253"/>
      <c r="X148" s="253"/>
      <c r="Y148" s="253"/>
      <c r="Z148" s="253"/>
      <c r="AA148" s="253"/>
      <c r="AB148" s="253"/>
      <c r="AC148" s="253"/>
      <c r="AD148" s="253"/>
      <c r="AE148" s="253"/>
      <c r="AF148" s="253"/>
      <c r="AG148" s="253"/>
      <c r="AH148" s="253"/>
      <c r="AI148" s="253"/>
      <c r="AJ148" s="253"/>
      <c r="AK148" s="253"/>
      <c r="AL148" s="253"/>
      <c r="AM148" s="253"/>
      <c r="AN148" s="253"/>
      <c r="AO148" s="253"/>
      <c r="AP148" s="253"/>
      <c r="AQ148" s="253"/>
      <c r="AR148" s="253"/>
      <c r="AS148" s="253"/>
      <c r="AT148" s="253"/>
      <c r="AU148" s="253"/>
      <c r="AV148" s="253"/>
      <c r="AW148" s="253"/>
      <c r="AX148" s="253"/>
      <c r="AY148" s="253"/>
      <c r="AZ148" s="253"/>
      <c r="BA148" s="253"/>
      <c r="BB148" s="253"/>
      <c r="BC148" s="253"/>
      <c r="BD148" s="253"/>
      <c r="BE148" s="253"/>
      <c r="BF148" s="253"/>
      <c r="BG148" s="253"/>
      <c r="BH148" s="253"/>
      <c r="BI148" s="253"/>
      <c r="BJ148" s="253"/>
      <c r="BK148" s="253"/>
      <c r="BL148" s="253"/>
      <c r="BM148" s="253"/>
      <c r="BN148" s="253"/>
      <c r="BO148" s="253"/>
      <c r="BP148" s="253"/>
      <c r="BQ148" s="253"/>
      <c r="BR148" s="253"/>
      <c r="BS148" s="253"/>
      <c r="BT148" s="253"/>
      <c r="BU148" s="253"/>
      <c r="BV148" s="253"/>
      <c r="BW148" s="253"/>
      <c r="BX148" s="253"/>
      <c r="BY148" s="253"/>
      <c r="BZ148" s="253"/>
      <c r="CA148" s="253"/>
      <c r="CB148" s="253"/>
      <c r="CC148" s="253"/>
      <c r="CD148" s="253"/>
      <c r="CE148" s="253"/>
      <c r="CF148" s="253"/>
      <c r="CG148" s="253"/>
      <c r="CH148" s="253"/>
      <c r="CI148" s="253"/>
      <c r="CJ148" s="253"/>
      <c r="CK148" s="253"/>
      <c r="CL148" s="253"/>
      <c r="CM148" s="253"/>
      <c r="CN148" s="253"/>
      <c r="CO148" s="253"/>
      <c r="CP148" s="253"/>
      <c r="CQ148" s="253"/>
      <c r="CR148" s="253"/>
      <c r="CS148" s="253"/>
      <c r="CT148" s="253"/>
      <c r="CU148" s="253"/>
      <c r="CV148" s="253"/>
      <c r="CW148" s="253"/>
      <c r="CX148" s="253"/>
      <c r="CY148" s="253"/>
      <c r="CZ148" s="253"/>
      <c r="DA148" s="253"/>
      <c r="DB148" s="253"/>
      <c r="DC148" s="253"/>
      <c r="DD148" s="253"/>
      <c r="DE148" s="253"/>
      <c r="DF148" s="253"/>
      <c r="DG148" s="253"/>
      <c r="DH148" s="253"/>
      <c r="DI148" s="253"/>
      <c r="DJ148" s="253"/>
      <c r="DK148" s="253"/>
      <c r="DL148" s="253"/>
      <c r="DM148" s="253"/>
      <c r="DN148" s="253"/>
      <c r="DO148" s="253"/>
      <c r="DP148" s="253"/>
      <c r="DQ148" s="253"/>
      <c r="DR148" s="253"/>
      <c r="DS148" s="253"/>
      <c r="DT148" s="253"/>
      <c r="DU148" s="253"/>
      <c r="DV148" s="253"/>
      <c r="DW148" s="253"/>
      <c r="DX148" s="253"/>
      <c r="DY148" s="253"/>
      <c r="DZ148" s="253"/>
      <c r="EA148" s="253"/>
      <c r="EB148" s="253"/>
      <c r="EC148" s="253"/>
      <c r="ED148" s="253"/>
      <c r="EE148" s="253"/>
      <c r="EF148" s="253"/>
      <c r="EG148" s="253"/>
      <c r="EH148" s="253"/>
      <c r="EI148" s="253"/>
      <c r="EJ148" s="253"/>
      <c r="EK148" s="253"/>
      <c r="EL148" s="253"/>
      <c r="EM148" s="253"/>
      <c r="EN148" s="253"/>
      <c r="EO148" s="253"/>
      <c r="EP148" s="253"/>
      <c r="EQ148" s="253"/>
      <c r="ER148" s="253"/>
      <c r="ES148" s="253"/>
      <c r="ET148" s="253"/>
      <c r="EU148" s="253"/>
      <c r="EV148" s="253"/>
      <c r="EW148" s="253"/>
      <c r="EX148" s="253"/>
      <c r="EY148" s="253"/>
      <c r="EZ148" s="253"/>
      <c r="FA148" s="253"/>
      <c r="FB148" s="253"/>
      <c r="FC148" s="253"/>
      <c r="FD148" s="253"/>
      <c r="FE148" s="253"/>
      <c r="FF148" s="253"/>
      <c r="FG148" s="253"/>
      <c r="FH148" s="253"/>
      <c r="FI148" s="253"/>
      <c r="FJ148" s="253"/>
      <c r="FK148" s="253"/>
      <c r="FL148" s="253"/>
      <c r="FM148" s="253"/>
      <c r="FN148" s="253"/>
      <c r="FO148" s="253"/>
      <c r="FP148" s="253"/>
      <c r="FQ148" s="253"/>
      <c r="FR148" s="253"/>
      <c r="FS148" s="253"/>
      <c r="FT148" s="253"/>
      <c r="FU148" s="253"/>
      <c r="FV148" s="253"/>
      <c r="FW148" s="253"/>
      <c r="FX148" s="253"/>
      <c r="FY148" s="253"/>
      <c r="FZ148" s="253"/>
      <c r="GA148" s="253"/>
      <c r="GB148" s="253"/>
      <c r="GC148" s="253"/>
      <c r="GD148" s="253"/>
      <c r="GE148" s="253"/>
      <c r="GF148" s="253"/>
      <c r="GG148" s="253"/>
      <c r="GH148" s="253"/>
      <c r="GI148" s="253"/>
      <c r="GJ148" s="253"/>
      <c r="GK148" s="253"/>
      <c r="GL148" s="253"/>
      <c r="GM148" s="253"/>
      <c r="GN148" s="253"/>
      <c r="GO148" s="253"/>
      <c r="GP148" s="253"/>
      <c r="GQ148" s="253"/>
      <c r="GR148" s="253"/>
      <c r="GS148" s="253"/>
      <c r="GT148" s="253"/>
      <c r="GU148" s="253"/>
      <c r="GV148" s="253"/>
      <c r="GW148" s="253"/>
      <c r="GX148" s="253"/>
      <c r="GY148" s="253"/>
      <c r="GZ148" s="253"/>
      <c r="HA148" s="253"/>
      <c r="HB148" s="253"/>
      <c r="HC148" s="253"/>
      <c r="HD148" s="253"/>
      <c r="HE148" s="253"/>
      <c r="HF148" s="253"/>
      <c r="HG148" s="253"/>
      <c r="HH148" s="253"/>
      <c r="HI148" s="253"/>
      <c r="HJ148" s="253"/>
      <c r="HK148" s="253"/>
      <c r="HL148" s="253"/>
      <c r="HM148" s="253"/>
      <c r="HN148" s="253"/>
      <c r="HO148" s="253"/>
      <c r="HP148" s="253"/>
      <c r="HQ148" s="253"/>
      <c r="HR148" s="253"/>
      <c r="HS148" s="253"/>
      <c r="HT148" s="253"/>
      <c r="HU148" s="253"/>
      <c r="HV148" s="253"/>
      <c r="HW148" s="253"/>
      <c r="HX148" s="253"/>
      <c r="HY148" s="253"/>
      <c r="HZ148" s="253"/>
      <c r="IA148" s="253"/>
      <c r="IB148" s="253"/>
      <c r="IC148" s="253"/>
      <c r="ID148" s="253"/>
      <c r="IE148" s="253"/>
      <c r="IF148" s="253"/>
      <c r="IG148" s="253"/>
      <c r="IH148" s="253"/>
      <c r="II148" s="253"/>
      <c r="IJ148" s="253"/>
      <c r="IK148" s="253"/>
      <c r="IL148" s="253"/>
      <c r="IM148" s="253"/>
      <c r="IN148" s="253"/>
      <c r="IO148" s="253"/>
      <c r="IP148" s="253"/>
      <c r="IQ148" s="253"/>
      <c r="IR148" s="253"/>
      <c r="IS148" s="253"/>
      <c r="IT148" s="253"/>
      <c r="IU148" s="253"/>
      <c r="IV148" s="253"/>
      <c r="IW148" s="253"/>
      <c r="IX148" s="253"/>
      <c r="IY148" s="253"/>
      <c r="IZ148" s="253"/>
      <c r="JA148" s="253"/>
      <c r="JB148" s="253"/>
      <c r="JC148" s="253"/>
      <c r="JD148" s="253"/>
      <c r="JE148" s="253"/>
      <c r="JF148" s="253"/>
      <c r="JG148" s="253"/>
      <c r="JH148" s="253"/>
      <c r="JI148" s="253"/>
      <c r="JJ148" s="253"/>
      <c r="JK148" s="253"/>
      <c r="JL148" s="253"/>
      <c r="JM148" s="253"/>
      <c r="JN148" s="253"/>
      <c r="JO148" s="253"/>
      <c r="JP148" s="253"/>
      <c r="JQ148" s="253"/>
      <c r="JR148" s="253"/>
      <c r="JS148" s="253"/>
      <c r="JT148" s="253"/>
      <c r="JU148" s="253"/>
      <c r="JV148" s="253"/>
      <c r="JW148" s="253"/>
      <c r="JX148" s="253"/>
      <c r="JY148" s="253"/>
      <c r="JZ148" s="253"/>
      <c r="KA148" s="253"/>
      <c r="KB148" s="253"/>
      <c r="KC148" s="253"/>
      <c r="KD148" s="253"/>
      <c r="KE148" s="253"/>
      <c r="KF148" s="253"/>
      <c r="KG148" s="253"/>
      <c r="KH148" s="253"/>
      <c r="KI148" s="253"/>
      <c r="KJ148" s="253"/>
      <c r="KK148" s="253"/>
      <c r="KL148" s="253"/>
      <c r="KM148" s="253"/>
      <c r="KN148" s="253"/>
      <c r="KO148" s="253"/>
      <c r="KP148" s="253"/>
      <c r="KQ148" s="253"/>
      <c r="KR148" s="253"/>
      <c r="KS148" s="253"/>
      <c r="KT148" s="253"/>
      <c r="KU148" s="253"/>
      <c r="KV148" s="253"/>
      <c r="KW148" s="253"/>
      <c r="KX148" s="253"/>
      <c r="KY148" s="253"/>
      <c r="KZ148" s="253"/>
      <c r="LA148" s="253"/>
      <c r="LB148" s="253"/>
      <c r="LC148" s="253"/>
      <c r="LD148" s="253"/>
      <c r="LE148" s="253"/>
      <c r="LF148" s="253"/>
      <c r="LG148" s="253"/>
      <c r="LH148" s="253"/>
      <c r="LI148" s="253"/>
      <c r="LJ148" s="253"/>
      <c r="LK148" s="253"/>
      <c r="LL148" s="253"/>
      <c r="LM148" s="253"/>
      <c r="LN148" s="253"/>
      <c r="LO148" s="253"/>
      <c r="LP148" s="253"/>
      <c r="LQ148" s="253"/>
      <c r="LR148" s="253"/>
      <c r="LS148" s="253"/>
      <c r="LT148" s="253"/>
      <c r="LU148" s="253"/>
      <c r="LV148" s="253"/>
      <c r="LW148" s="253"/>
      <c r="LX148" s="253"/>
      <c r="LY148" s="253"/>
      <c r="LZ148" s="253"/>
      <c r="MA148" s="253"/>
      <c r="MB148" s="253"/>
      <c r="MC148" s="253"/>
      <c r="MD148" s="253"/>
      <c r="ME148" s="253"/>
      <c r="MF148" s="253"/>
      <c r="MG148" s="253"/>
      <c r="MH148" s="253"/>
      <c r="MI148" s="253"/>
      <c r="MJ148" s="253"/>
      <c r="MK148" s="253"/>
      <c r="ML148" s="253"/>
      <c r="MM148" s="253"/>
      <c r="MN148" s="253"/>
      <c r="MO148" s="253"/>
      <c r="MP148" s="253"/>
      <c r="MQ148" s="253"/>
      <c r="MR148" s="253"/>
      <c r="MS148" s="253"/>
      <c r="MT148" s="253"/>
      <c r="MU148" s="253"/>
      <c r="MV148" s="253"/>
      <c r="MW148" s="253"/>
      <c r="MX148" s="253"/>
      <c r="MY148" s="253"/>
      <c r="MZ148" s="253"/>
      <c r="NA148" s="253"/>
      <c r="NB148" s="253"/>
      <c r="NC148" s="253"/>
      <c r="ND148" s="253"/>
      <c r="NE148" s="253"/>
      <c r="NF148" s="253"/>
      <c r="NG148" s="253"/>
      <c r="NH148" s="253"/>
      <c r="NI148" s="253"/>
      <c r="NJ148" s="253"/>
      <c r="NK148" s="253"/>
      <c r="NL148" s="253"/>
      <c r="NM148" s="253"/>
      <c r="NN148" s="253"/>
      <c r="NO148" s="253"/>
      <c r="NP148" s="253"/>
      <c r="NQ148" s="253"/>
      <c r="NR148" s="253"/>
      <c r="NS148" s="253"/>
      <c r="NT148" s="253"/>
      <c r="NU148" s="253"/>
      <c r="NV148" s="253"/>
      <c r="NW148" s="253"/>
      <c r="NX148" s="253"/>
      <c r="NY148" s="253"/>
      <c r="NZ148" s="253"/>
      <c r="OA148" s="253"/>
      <c r="OB148" s="253"/>
      <c r="OC148" s="253"/>
      <c r="OD148" s="253"/>
      <c r="OE148" s="253"/>
      <c r="OF148" s="253"/>
      <c r="OG148" s="253"/>
      <c r="OH148" s="253"/>
      <c r="OI148" s="253"/>
      <c r="OJ148" s="253"/>
      <c r="OK148" s="253"/>
      <c r="OL148" s="253"/>
      <c r="OM148" s="253"/>
      <c r="ON148" s="253"/>
      <c r="OO148" s="253"/>
      <c r="OP148" s="253"/>
      <c r="OQ148" s="253"/>
      <c r="OR148" s="253"/>
      <c r="OS148" s="253"/>
      <c r="OT148" s="253"/>
      <c r="OU148" s="253"/>
      <c r="OV148" s="253"/>
      <c r="OW148" s="253"/>
      <c r="OX148" s="253"/>
      <c r="OY148" s="253"/>
      <c r="OZ148" s="253"/>
      <c r="PA148" s="253"/>
      <c r="PB148" s="253"/>
      <c r="PC148" s="253"/>
      <c r="PD148" s="253"/>
      <c r="PE148" s="253"/>
      <c r="PF148" s="253"/>
      <c r="PG148" s="253"/>
      <c r="PH148" s="253"/>
      <c r="PI148" s="253"/>
      <c r="PJ148" s="253"/>
      <c r="PK148" s="253"/>
      <c r="PL148" s="253"/>
      <c r="PM148" s="253"/>
      <c r="PN148" s="253"/>
      <c r="PO148" s="253"/>
      <c r="PP148" s="253"/>
      <c r="PQ148" s="253"/>
      <c r="PR148" s="253"/>
      <c r="PS148" s="253"/>
      <c r="PT148" s="253"/>
      <c r="PU148" s="253"/>
      <c r="PV148" s="253"/>
      <c r="PW148" s="253"/>
      <c r="PX148" s="253"/>
      <c r="PY148" s="253"/>
      <c r="PZ148" s="253"/>
      <c r="QA148" s="253"/>
      <c r="QB148" s="253"/>
      <c r="QC148" s="253"/>
      <c r="QD148" s="253"/>
      <c r="QE148" s="253"/>
      <c r="QF148" s="253"/>
      <c r="QG148" s="253"/>
      <c r="QH148" s="253"/>
      <c r="QI148" s="253"/>
      <c r="QJ148" s="253"/>
      <c r="QK148" s="253"/>
      <c r="QL148" s="253"/>
      <c r="QM148" s="253"/>
      <c r="QN148" s="253"/>
      <c r="QO148" s="253"/>
      <c r="QP148" s="253"/>
      <c r="QQ148" s="253"/>
      <c r="QR148" s="253"/>
      <c r="QS148" s="253"/>
      <c r="QT148" s="253"/>
      <c r="QU148" s="253"/>
      <c r="QV148" s="253"/>
      <c r="QW148" s="253"/>
      <c r="QX148" s="253"/>
      <c r="QY148" s="253"/>
      <c r="QZ148" s="253"/>
      <c r="RA148" s="253"/>
      <c r="RB148" s="253"/>
      <c r="RC148" s="253"/>
      <c r="RD148" s="253"/>
      <c r="RE148" s="253"/>
      <c r="RF148" s="253"/>
      <c r="RG148" s="253"/>
      <c r="RH148" s="253"/>
      <c r="RI148" s="253"/>
      <c r="RJ148" s="253"/>
      <c r="RK148" s="253"/>
      <c r="RL148" s="253"/>
      <c r="RM148" s="253"/>
      <c r="RN148" s="253"/>
      <c r="RO148" s="253"/>
      <c r="RP148" s="253"/>
      <c r="RQ148" s="253"/>
      <c r="RR148" s="253"/>
      <c r="RS148" s="253"/>
      <c r="RT148" s="253"/>
      <c r="RU148" s="253"/>
      <c r="RV148" s="253"/>
      <c r="RW148" s="253"/>
      <c r="RX148" s="253"/>
      <c r="RY148" s="253"/>
      <c r="RZ148" s="253"/>
      <c r="SA148" s="253"/>
      <c r="SB148" s="253"/>
      <c r="SC148" s="253"/>
      <c r="SD148" s="253"/>
      <c r="SE148" s="253"/>
      <c r="SF148" s="253"/>
      <c r="SG148" s="253"/>
      <c r="SH148" s="253"/>
      <c r="SI148" s="253"/>
      <c r="SJ148" s="253"/>
      <c r="SK148" s="253"/>
      <c r="SL148" s="253"/>
      <c r="SM148" s="253"/>
      <c r="SN148" s="253"/>
      <c r="SO148" s="253"/>
      <c r="SP148" s="253"/>
      <c r="SQ148" s="253"/>
      <c r="SR148" s="253"/>
      <c r="SS148" s="253"/>
      <c r="ST148" s="253"/>
      <c r="SU148" s="253"/>
      <c r="SV148" s="253"/>
      <c r="SW148" s="253"/>
      <c r="SX148" s="253"/>
      <c r="SY148" s="253"/>
      <c r="SZ148" s="253"/>
      <c r="TA148" s="253"/>
      <c r="TB148" s="253"/>
      <c r="TC148" s="253"/>
      <c r="TD148" s="253"/>
      <c r="TE148" s="253"/>
      <c r="TF148" s="253"/>
      <c r="TG148" s="253"/>
      <c r="TH148" s="253"/>
      <c r="TI148" s="253"/>
      <c r="TJ148" s="253"/>
      <c r="TK148" s="253"/>
      <c r="TL148" s="253"/>
      <c r="TM148" s="253"/>
      <c r="TN148" s="253"/>
      <c r="TO148" s="253"/>
      <c r="TP148" s="253"/>
      <c r="TQ148" s="253"/>
      <c r="TR148" s="253"/>
      <c r="TS148" s="253"/>
      <c r="TT148" s="253"/>
      <c r="TU148" s="253"/>
      <c r="TV148" s="253"/>
      <c r="TW148" s="253"/>
      <c r="TX148" s="253"/>
      <c r="TY148" s="253"/>
      <c r="TZ148" s="253"/>
      <c r="UA148" s="253"/>
      <c r="UB148" s="253"/>
      <c r="UC148" s="253"/>
      <c r="UD148" s="253"/>
      <c r="UE148" s="253"/>
      <c r="UF148" s="253"/>
      <c r="UG148" s="253"/>
      <c r="UH148" s="253"/>
      <c r="UI148" s="253"/>
      <c r="UJ148" s="253"/>
      <c r="UK148" s="253"/>
      <c r="UL148" s="253"/>
      <c r="UM148" s="253"/>
      <c r="UN148" s="253"/>
      <c r="UO148" s="253"/>
      <c r="UP148" s="253"/>
      <c r="UQ148" s="253"/>
      <c r="UR148" s="253"/>
      <c r="US148" s="253"/>
      <c r="UT148" s="253"/>
      <c r="UU148" s="253"/>
      <c r="UV148" s="253"/>
      <c r="UW148" s="253"/>
      <c r="UX148" s="253"/>
      <c r="UY148" s="253"/>
      <c r="UZ148" s="253"/>
      <c r="VA148" s="253"/>
      <c r="VB148" s="253"/>
      <c r="VC148" s="253"/>
      <c r="VD148" s="253"/>
      <c r="VE148" s="253"/>
      <c r="VF148" s="253"/>
      <c r="VG148" s="253"/>
      <c r="VH148" s="253"/>
      <c r="VI148" s="253"/>
      <c r="VJ148" s="253"/>
      <c r="VK148" s="253"/>
      <c r="VL148" s="253"/>
      <c r="VM148" s="253"/>
      <c r="VN148" s="253"/>
      <c r="VO148" s="253"/>
      <c r="VP148" s="253"/>
      <c r="VQ148" s="253"/>
      <c r="VR148" s="253"/>
      <c r="VS148" s="253"/>
      <c r="VT148" s="253"/>
      <c r="VU148" s="253"/>
      <c r="VV148" s="253"/>
      <c r="VW148" s="253"/>
      <c r="VX148" s="253"/>
      <c r="VY148" s="253"/>
      <c r="VZ148" s="253"/>
      <c r="WA148" s="253"/>
      <c r="WB148" s="253"/>
      <c r="WC148" s="253"/>
      <c r="WD148" s="253"/>
      <c r="WE148" s="253"/>
      <c r="WF148" s="253"/>
      <c r="WG148" s="253"/>
      <c r="WH148" s="253"/>
      <c r="WI148" s="253"/>
      <c r="WJ148" s="253"/>
      <c r="WK148" s="253"/>
      <c r="WL148" s="253"/>
      <c r="WM148" s="253"/>
      <c r="WN148" s="253"/>
      <c r="WO148" s="253"/>
      <c r="WP148" s="253"/>
      <c r="WQ148" s="253"/>
      <c r="WR148" s="253"/>
      <c r="WS148" s="253"/>
      <c r="WT148" s="253"/>
      <c r="WU148" s="253"/>
      <c r="WV148" s="253"/>
      <c r="WW148" s="253"/>
      <c r="WX148" s="253"/>
      <c r="WY148" s="253"/>
      <c r="WZ148" s="253"/>
      <c r="XA148" s="253"/>
      <c r="XB148" s="253"/>
      <c r="XC148" s="253"/>
      <c r="XD148" s="253"/>
      <c r="XE148" s="253"/>
      <c r="XF148" s="253"/>
      <c r="XG148" s="253"/>
      <c r="XH148" s="253"/>
      <c r="XI148" s="253"/>
      <c r="XJ148" s="253"/>
      <c r="XK148" s="253"/>
      <c r="XL148" s="253"/>
      <c r="XM148" s="253"/>
      <c r="XN148" s="253"/>
      <c r="XO148" s="253"/>
      <c r="XP148" s="253"/>
      <c r="XQ148" s="253"/>
      <c r="XR148" s="253"/>
      <c r="XS148" s="253"/>
      <c r="XT148" s="253"/>
      <c r="XU148" s="253"/>
      <c r="XV148" s="253"/>
      <c r="XW148" s="253"/>
      <c r="XX148" s="253"/>
      <c r="XY148" s="253"/>
      <c r="XZ148" s="253"/>
      <c r="YA148" s="253"/>
      <c r="YB148" s="253"/>
      <c r="YC148" s="253"/>
      <c r="YD148" s="253"/>
      <c r="YE148" s="253"/>
      <c r="YF148" s="253"/>
      <c r="YG148" s="253"/>
      <c r="YH148" s="253"/>
      <c r="YI148" s="253"/>
      <c r="YJ148" s="253"/>
      <c r="YK148" s="253"/>
      <c r="YL148" s="253"/>
      <c r="YM148" s="253"/>
      <c r="YN148" s="253"/>
      <c r="YO148" s="253"/>
      <c r="YP148" s="253"/>
      <c r="YQ148" s="253"/>
      <c r="YR148" s="253"/>
      <c r="YS148" s="253"/>
      <c r="YT148" s="253"/>
      <c r="YU148" s="253"/>
      <c r="YV148" s="253"/>
      <c r="YW148" s="253"/>
      <c r="YX148" s="253"/>
      <c r="YY148" s="253"/>
      <c r="YZ148" s="253"/>
      <c r="ZA148" s="253"/>
      <c r="ZB148" s="253"/>
      <c r="ZC148" s="253"/>
      <c r="ZD148" s="253"/>
      <c r="ZE148" s="253"/>
      <c r="ZF148" s="253"/>
      <c r="ZG148" s="253"/>
      <c r="ZH148" s="253"/>
      <c r="ZI148" s="253"/>
      <c r="ZJ148" s="253"/>
      <c r="ZK148" s="253"/>
      <c r="ZL148" s="253"/>
      <c r="ZM148" s="253"/>
      <c r="ZN148" s="253"/>
      <c r="ZO148" s="253"/>
      <c r="ZP148" s="253"/>
      <c r="ZQ148" s="253"/>
      <c r="ZR148" s="253"/>
      <c r="ZS148" s="253"/>
      <c r="ZT148" s="253"/>
      <c r="ZU148" s="253"/>
      <c r="ZV148" s="253"/>
      <c r="ZW148" s="253"/>
      <c r="ZX148" s="253"/>
      <c r="ZY148" s="253"/>
      <c r="ZZ148" s="253"/>
      <c r="AAA148" s="253"/>
      <c r="AAB148" s="253"/>
      <c r="AAC148" s="253"/>
      <c r="AAD148" s="253"/>
      <c r="AAE148" s="253"/>
      <c r="AAF148" s="253"/>
      <c r="AAG148" s="253"/>
      <c r="AAH148" s="253"/>
      <c r="AAI148" s="253"/>
      <c r="AAJ148" s="253"/>
      <c r="AAK148" s="253"/>
      <c r="AAL148" s="253"/>
      <c r="AAM148" s="253"/>
      <c r="AAN148" s="253"/>
      <c r="AAO148" s="253"/>
      <c r="AAP148" s="253"/>
      <c r="AAQ148" s="253"/>
      <c r="AAR148" s="253"/>
      <c r="AAS148" s="253"/>
      <c r="AAT148" s="253"/>
      <c r="AAU148" s="253"/>
      <c r="AAV148" s="253"/>
      <c r="AAW148" s="253"/>
      <c r="AAX148" s="253"/>
      <c r="AAY148" s="253"/>
      <c r="AAZ148" s="253"/>
      <c r="ABA148" s="253"/>
      <c r="ABB148" s="253"/>
      <c r="ABC148" s="253"/>
      <c r="ABD148" s="253"/>
      <c r="ABE148" s="253"/>
      <c r="ABF148" s="253"/>
      <c r="ABG148" s="253"/>
      <c r="ABH148" s="253"/>
      <c r="ABI148" s="253"/>
      <c r="ABJ148" s="253"/>
      <c r="ABK148" s="253"/>
      <c r="ABL148" s="253"/>
      <c r="ABM148" s="253"/>
      <c r="ABN148" s="253"/>
      <c r="ABO148" s="253"/>
      <c r="ABP148" s="253"/>
      <c r="ABQ148" s="253"/>
      <c r="ABR148" s="253"/>
      <c r="ABS148" s="253"/>
      <c r="ABT148" s="253"/>
      <c r="ABU148" s="253"/>
      <c r="ABV148" s="253"/>
      <c r="ABW148" s="253"/>
      <c r="ABX148" s="253"/>
      <c r="ABY148" s="253"/>
      <c r="ABZ148" s="253"/>
      <c r="ACA148" s="253"/>
      <c r="ACB148" s="253"/>
      <c r="ACC148" s="253"/>
      <c r="ACD148" s="253"/>
      <c r="ACE148" s="253"/>
      <c r="ACF148" s="253"/>
      <c r="ACG148" s="253"/>
      <c r="ACH148" s="253"/>
      <c r="ACI148" s="253"/>
      <c r="ACJ148" s="253"/>
      <c r="ACK148" s="253"/>
      <c r="ACL148" s="253"/>
      <c r="ACM148" s="253"/>
      <c r="ACN148" s="253"/>
      <c r="ACO148" s="253"/>
      <c r="ACP148" s="253"/>
      <c r="ACQ148" s="253"/>
      <c r="ACR148" s="253"/>
      <c r="ACS148" s="253"/>
      <c r="ACT148" s="253"/>
      <c r="ACU148" s="253"/>
      <c r="ACV148" s="253"/>
      <c r="ACW148" s="253"/>
      <c r="ACX148" s="253"/>
      <c r="ACY148" s="253"/>
      <c r="ACZ148" s="253"/>
      <c r="ADA148" s="253"/>
      <c r="ADB148" s="253"/>
      <c r="ADC148" s="253"/>
      <c r="ADD148" s="253"/>
      <c r="ADE148" s="253"/>
      <c r="ADF148" s="253"/>
      <c r="ADG148" s="253"/>
      <c r="ADH148" s="253"/>
      <c r="ADI148" s="253"/>
      <c r="ADJ148" s="253"/>
      <c r="ADK148" s="253"/>
      <c r="ADL148" s="253"/>
      <c r="ADM148" s="253"/>
      <c r="ADN148" s="253"/>
      <c r="ADO148" s="253"/>
      <c r="ADP148" s="253"/>
      <c r="ADQ148" s="253"/>
      <c r="ADR148" s="253"/>
      <c r="ADS148" s="253"/>
      <c r="ADT148" s="253"/>
      <c r="ADU148" s="253"/>
      <c r="ADV148" s="253"/>
      <c r="ADW148" s="253"/>
      <c r="ADX148" s="253"/>
      <c r="ADY148" s="253"/>
      <c r="ADZ148" s="253"/>
      <c r="AEA148" s="253"/>
      <c r="AEB148" s="253"/>
      <c r="AEC148" s="253"/>
      <c r="AED148" s="253"/>
      <c r="AEE148" s="253"/>
      <c r="AEF148" s="253"/>
      <c r="AEG148" s="253"/>
      <c r="AEH148" s="253"/>
      <c r="AEI148" s="253"/>
      <c r="AEJ148" s="253"/>
      <c r="AEK148" s="253"/>
      <c r="AEL148" s="253"/>
      <c r="AEM148" s="253"/>
      <c r="AEN148" s="253"/>
      <c r="AEO148" s="253"/>
      <c r="AEP148" s="253"/>
      <c r="AEQ148" s="253"/>
      <c r="AER148" s="253"/>
      <c r="AES148" s="253"/>
      <c r="AET148" s="253"/>
      <c r="AEU148" s="253"/>
      <c r="AEV148" s="253"/>
      <c r="AEW148" s="253"/>
      <c r="AEX148" s="253"/>
      <c r="AEY148" s="253"/>
      <c r="AEZ148" s="253"/>
      <c r="AFA148" s="253"/>
      <c r="AFB148" s="253"/>
      <c r="AFC148" s="253"/>
      <c r="AFD148" s="253"/>
      <c r="AFE148" s="253"/>
      <c r="AFF148" s="253"/>
      <c r="AFG148" s="253"/>
      <c r="AFH148" s="253"/>
      <c r="AFI148" s="253"/>
      <c r="AFJ148" s="253"/>
      <c r="AFK148" s="253"/>
      <c r="AFL148" s="253"/>
      <c r="AFM148" s="253"/>
      <c r="AFN148" s="253"/>
      <c r="AFO148" s="253"/>
      <c r="AFP148" s="253"/>
      <c r="AFQ148" s="253"/>
      <c r="AFR148" s="253"/>
      <c r="AFS148" s="253"/>
      <c r="AFT148" s="253"/>
      <c r="AFU148" s="253"/>
      <c r="AFV148" s="253"/>
      <c r="AFW148" s="253"/>
      <c r="AFX148" s="253"/>
      <c r="AFY148" s="253"/>
      <c r="AFZ148" s="253"/>
      <c r="AGA148" s="253"/>
      <c r="AGB148" s="253"/>
      <c r="AGC148" s="253"/>
      <c r="AGD148" s="253"/>
      <c r="AGE148" s="253"/>
      <c r="AGF148" s="253"/>
      <c r="AGG148" s="253"/>
      <c r="AGH148" s="253"/>
      <c r="AGI148" s="253"/>
      <c r="AGJ148" s="253"/>
      <c r="AGK148" s="253"/>
      <c r="AGL148" s="253"/>
      <c r="AGM148" s="253"/>
      <c r="AGN148" s="253"/>
      <c r="AGO148" s="253"/>
      <c r="AGP148" s="253"/>
      <c r="AGQ148" s="253"/>
      <c r="AGR148" s="253"/>
      <c r="AGS148" s="253"/>
      <c r="AGT148" s="253"/>
      <c r="AGU148" s="253"/>
      <c r="AGV148" s="253"/>
      <c r="AGW148" s="253"/>
      <c r="AGX148" s="253"/>
      <c r="AGY148" s="253"/>
      <c r="AGZ148" s="253"/>
      <c r="AHA148" s="253"/>
      <c r="AHB148" s="253"/>
      <c r="AHC148" s="253"/>
      <c r="AHD148" s="253"/>
      <c r="AHE148" s="253"/>
      <c r="AHF148" s="253"/>
      <c r="AHG148" s="253"/>
      <c r="AHH148" s="253"/>
      <c r="AHI148" s="253"/>
      <c r="AHJ148" s="253"/>
      <c r="AHK148" s="253"/>
      <c r="AHL148" s="253"/>
      <c r="AHM148" s="253"/>
      <c r="AHN148" s="253"/>
      <c r="AHO148" s="253"/>
      <c r="AHP148" s="253"/>
      <c r="AHQ148" s="253"/>
      <c r="AHR148" s="253"/>
      <c r="AHS148" s="253"/>
      <c r="AHT148" s="253"/>
      <c r="AHU148" s="253"/>
      <c r="AHV148" s="253"/>
      <c r="AHW148" s="253"/>
      <c r="AHX148" s="253"/>
      <c r="AHY148" s="253"/>
      <c r="AHZ148" s="253"/>
      <c r="AIA148" s="253"/>
      <c r="AIB148" s="253"/>
      <c r="AIC148" s="253"/>
      <c r="AID148" s="253"/>
      <c r="AIE148" s="253"/>
      <c r="AIF148" s="253"/>
      <c r="AIG148" s="253"/>
      <c r="AIH148" s="253"/>
      <c r="AII148" s="253"/>
      <c r="AIJ148" s="253"/>
      <c r="AIK148" s="253"/>
      <c r="AIL148" s="253"/>
      <c r="AIM148" s="253"/>
      <c r="AIN148" s="253"/>
      <c r="AIO148" s="253"/>
      <c r="AIP148" s="253"/>
      <c r="AIQ148" s="253"/>
      <c r="AIR148" s="253"/>
      <c r="AIS148" s="253"/>
      <c r="AIT148" s="253"/>
      <c r="AIU148" s="253"/>
      <c r="AIV148" s="253"/>
      <c r="AIW148" s="253"/>
      <c r="AIX148" s="253"/>
      <c r="AIY148" s="253"/>
      <c r="AIZ148" s="253"/>
      <c r="AJA148" s="253"/>
      <c r="AJB148" s="253"/>
      <c r="AJC148" s="253"/>
      <c r="AJD148" s="253"/>
      <c r="AJE148" s="253"/>
      <c r="AJF148" s="253"/>
      <c r="AJG148" s="253"/>
      <c r="AJH148" s="253"/>
      <c r="AJI148" s="253"/>
      <c r="AJJ148" s="253"/>
      <c r="AJK148" s="253"/>
      <c r="AJL148" s="253"/>
      <c r="AJM148" s="253"/>
      <c r="AJN148" s="253"/>
      <c r="AJO148" s="253"/>
      <c r="AJP148" s="253"/>
      <c r="AJQ148" s="253"/>
      <c r="AJR148" s="253"/>
      <c r="AJS148" s="253"/>
      <c r="AJT148" s="253"/>
      <c r="AJU148" s="253"/>
      <c r="AJV148" s="253"/>
      <c r="AJW148" s="253"/>
      <c r="AJX148" s="253"/>
      <c r="AJY148" s="253"/>
      <c r="AJZ148" s="253"/>
      <c r="AKA148" s="253"/>
      <c r="AKB148" s="253"/>
      <c r="AKC148" s="253"/>
      <c r="AKD148" s="253"/>
      <c r="AKE148" s="253"/>
      <c r="AKF148" s="253"/>
      <c r="AKG148" s="253"/>
      <c r="AKH148" s="253"/>
      <c r="AKI148" s="253"/>
      <c r="AKJ148" s="253"/>
      <c r="AKK148" s="253"/>
      <c r="AKL148" s="253"/>
      <c r="AKM148" s="253"/>
      <c r="AKN148" s="253"/>
      <c r="AKO148" s="253"/>
      <c r="AKP148" s="253"/>
      <c r="AKQ148" s="253"/>
      <c r="AKR148" s="253"/>
      <c r="AKS148" s="253"/>
      <c r="AKT148" s="253"/>
      <c r="AKU148" s="253"/>
      <c r="AKV148" s="253"/>
      <c r="AKW148" s="253"/>
      <c r="AKX148" s="253"/>
      <c r="AKY148" s="253"/>
      <c r="AKZ148" s="253"/>
      <c r="ALA148" s="253"/>
      <c r="ALB148" s="253"/>
      <c r="ALC148" s="253"/>
      <c r="ALD148" s="253"/>
      <c r="ALE148" s="253"/>
      <c r="ALF148" s="253"/>
      <c r="ALG148" s="253"/>
      <c r="ALH148" s="253"/>
      <c r="ALI148" s="253"/>
      <c r="ALJ148" s="253"/>
      <c r="ALK148" s="253"/>
      <c r="ALL148" s="253"/>
      <c r="ALM148" s="253"/>
      <c r="ALN148" s="253"/>
      <c r="ALO148" s="253"/>
      <c r="ALP148" s="253"/>
      <c r="ALQ148" s="253"/>
      <c r="ALR148" s="253"/>
      <c r="ALS148" s="253"/>
      <c r="ALT148" s="253"/>
      <c r="ALU148" s="253"/>
      <c r="ALV148" s="253"/>
      <c r="ALW148" s="253"/>
      <c r="ALX148" s="253"/>
      <c r="ALY148" s="253"/>
      <c r="ALZ148" s="253"/>
      <c r="AMA148" s="253"/>
      <c r="AMB148" s="253"/>
      <c r="AMC148" s="253"/>
      <c r="AMD148" s="253"/>
      <c r="AME148" s="253"/>
      <c r="AMF148" s="253"/>
      <c r="AMG148" s="253"/>
      <c r="AMH148" s="253"/>
      <c r="AMI148" s="253"/>
      <c r="AMJ148" s="253"/>
    </row>
    <row r="149" spans="1:1024" s="252" customFormat="1" ht="11.25">
      <c r="A149" s="269" t="s">
        <v>247</v>
      </c>
      <c r="B149" s="289"/>
      <c r="C149" s="299">
        <f>C146+C144-C147</f>
        <v>0</v>
      </c>
      <c r="D149" s="299">
        <f>D146+D144-D147</f>
        <v>0</v>
      </c>
      <c r="F149" s="253"/>
      <c r="G149" s="253"/>
      <c r="H149" s="253"/>
      <c r="I149" s="253"/>
      <c r="J149" s="253"/>
      <c r="K149" s="253"/>
      <c r="L149" s="253"/>
      <c r="M149" s="253"/>
      <c r="N149" s="253"/>
      <c r="O149" s="253"/>
      <c r="P149" s="253"/>
      <c r="Q149" s="253"/>
      <c r="R149" s="253"/>
      <c r="S149" s="253"/>
      <c r="T149" s="253"/>
      <c r="U149" s="253"/>
      <c r="V149" s="253"/>
      <c r="W149" s="253"/>
      <c r="X149" s="253"/>
      <c r="Y149" s="253"/>
      <c r="Z149" s="253"/>
      <c r="AA149" s="253"/>
      <c r="AB149" s="253"/>
      <c r="AC149" s="253"/>
      <c r="AD149" s="253"/>
      <c r="AE149" s="253"/>
      <c r="AF149" s="253"/>
      <c r="AG149" s="253"/>
      <c r="AH149" s="253"/>
      <c r="AI149" s="253"/>
      <c r="AJ149" s="253"/>
      <c r="AK149" s="253"/>
      <c r="AL149" s="253"/>
      <c r="AM149" s="253"/>
      <c r="AN149" s="253"/>
      <c r="AO149" s="253"/>
      <c r="AP149" s="253"/>
      <c r="AQ149" s="253"/>
      <c r="AR149" s="253"/>
      <c r="AS149" s="253"/>
      <c r="AT149" s="253"/>
      <c r="AU149" s="253"/>
      <c r="AV149" s="253"/>
      <c r="AW149" s="253"/>
      <c r="AX149" s="253"/>
      <c r="AY149" s="253"/>
      <c r="AZ149" s="253"/>
      <c r="BA149" s="253"/>
      <c r="BB149" s="253"/>
      <c r="BC149" s="253"/>
      <c r="BD149" s="253"/>
      <c r="BE149" s="253"/>
      <c r="BF149" s="253"/>
      <c r="BG149" s="253"/>
      <c r="BH149" s="253"/>
      <c r="BI149" s="253"/>
      <c r="BJ149" s="253"/>
      <c r="BK149" s="253"/>
      <c r="BL149" s="253"/>
      <c r="BM149" s="253"/>
      <c r="BN149" s="253"/>
      <c r="BO149" s="253"/>
      <c r="BP149" s="253"/>
      <c r="BQ149" s="253"/>
      <c r="BR149" s="253"/>
      <c r="BS149" s="253"/>
      <c r="BT149" s="253"/>
      <c r="BU149" s="253"/>
      <c r="BV149" s="253"/>
      <c r="BW149" s="253"/>
      <c r="BX149" s="253"/>
      <c r="BY149" s="253"/>
      <c r="BZ149" s="253"/>
      <c r="CA149" s="253"/>
      <c r="CB149" s="253"/>
      <c r="CC149" s="253"/>
      <c r="CD149" s="253"/>
      <c r="CE149" s="253"/>
      <c r="CF149" s="253"/>
      <c r="CG149" s="253"/>
      <c r="CH149" s="253"/>
      <c r="CI149" s="253"/>
      <c r="CJ149" s="253"/>
      <c r="CK149" s="253"/>
      <c r="CL149" s="253"/>
      <c r="CM149" s="253"/>
      <c r="CN149" s="253"/>
      <c r="CO149" s="253"/>
      <c r="CP149" s="253"/>
      <c r="CQ149" s="253"/>
      <c r="CR149" s="253"/>
      <c r="CS149" s="253"/>
      <c r="CT149" s="253"/>
      <c r="CU149" s="253"/>
      <c r="CV149" s="253"/>
      <c r="CW149" s="253"/>
      <c r="CX149" s="253"/>
      <c r="CY149" s="253"/>
      <c r="CZ149" s="253"/>
      <c r="DA149" s="253"/>
      <c r="DB149" s="253"/>
      <c r="DC149" s="253"/>
      <c r="DD149" s="253"/>
      <c r="DE149" s="253"/>
      <c r="DF149" s="253"/>
      <c r="DG149" s="253"/>
      <c r="DH149" s="253"/>
      <c r="DI149" s="253"/>
      <c r="DJ149" s="253"/>
      <c r="DK149" s="253"/>
      <c r="DL149" s="253"/>
      <c r="DM149" s="253"/>
      <c r="DN149" s="253"/>
      <c r="DO149" s="253"/>
      <c r="DP149" s="253"/>
      <c r="DQ149" s="253"/>
      <c r="DR149" s="253"/>
      <c r="DS149" s="253"/>
      <c r="DT149" s="253"/>
      <c r="DU149" s="253"/>
      <c r="DV149" s="253"/>
      <c r="DW149" s="253"/>
      <c r="DX149" s="253"/>
      <c r="DY149" s="253"/>
      <c r="DZ149" s="253"/>
      <c r="EA149" s="253"/>
      <c r="EB149" s="253"/>
      <c r="EC149" s="253"/>
      <c r="ED149" s="253"/>
      <c r="EE149" s="253"/>
      <c r="EF149" s="253"/>
      <c r="EG149" s="253"/>
      <c r="EH149" s="253"/>
      <c r="EI149" s="253"/>
      <c r="EJ149" s="253"/>
      <c r="EK149" s="253"/>
      <c r="EL149" s="253"/>
      <c r="EM149" s="253"/>
      <c r="EN149" s="253"/>
      <c r="EO149" s="253"/>
      <c r="EP149" s="253"/>
      <c r="EQ149" s="253"/>
      <c r="ER149" s="253"/>
      <c r="ES149" s="253"/>
      <c r="ET149" s="253"/>
      <c r="EU149" s="253"/>
      <c r="EV149" s="253"/>
      <c r="EW149" s="253"/>
      <c r="EX149" s="253"/>
      <c r="EY149" s="253"/>
      <c r="EZ149" s="253"/>
      <c r="FA149" s="253"/>
      <c r="FB149" s="253"/>
      <c r="FC149" s="253"/>
      <c r="FD149" s="253"/>
      <c r="FE149" s="253"/>
      <c r="FF149" s="253"/>
      <c r="FG149" s="253"/>
      <c r="FH149" s="253"/>
      <c r="FI149" s="253"/>
      <c r="FJ149" s="253"/>
      <c r="FK149" s="253"/>
      <c r="FL149" s="253"/>
      <c r="FM149" s="253"/>
      <c r="FN149" s="253"/>
      <c r="FO149" s="253"/>
      <c r="FP149" s="253"/>
      <c r="FQ149" s="253"/>
      <c r="FR149" s="253"/>
      <c r="FS149" s="253"/>
      <c r="FT149" s="253"/>
      <c r="FU149" s="253"/>
      <c r="FV149" s="253"/>
      <c r="FW149" s="253"/>
      <c r="FX149" s="253"/>
      <c r="FY149" s="253"/>
      <c r="FZ149" s="253"/>
      <c r="GA149" s="253"/>
      <c r="GB149" s="253"/>
      <c r="GC149" s="253"/>
      <c r="GD149" s="253"/>
      <c r="GE149" s="253"/>
      <c r="GF149" s="253"/>
      <c r="GG149" s="253"/>
      <c r="GH149" s="253"/>
      <c r="GI149" s="253"/>
      <c r="GJ149" s="253"/>
      <c r="GK149" s="253"/>
      <c r="GL149" s="253"/>
      <c r="GM149" s="253"/>
      <c r="GN149" s="253"/>
      <c r="GO149" s="253"/>
      <c r="GP149" s="253"/>
      <c r="GQ149" s="253"/>
      <c r="GR149" s="253"/>
      <c r="GS149" s="253"/>
      <c r="GT149" s="253"/>
      <c r="GU149" s="253"/>
      <c r="GV149" s="253"/>
      <c r="GW149" s="253"/>
      <c r="GX149" s="253"/>
      <c r="GY149" s="253"/>
      <c r="GZ149" s="253"/>
      <c r="HA149" s="253"/>
      <c r="HB149" s="253"/>
      <c r="HC149" s="253"/>
      <c r="HD149" s="253"/>
      <c r="HE149" s="253"/>
      <c r="HF149" s="253"/>
      <c r="HG149" s="253"/>
      <c r="HH149" s="253"/>
      <c r="HI149" s="253"/>
      <c r="HJ149" s="253"/>
      <c r="HK149" s="253"/>
      <c r="HL149" s="253"/>
      <c r="HM149" s="253"/>
      <c r="HN149" s="253"/>
      <c r="HO149" s="253"/>
      <c r="HP149" s="253"/>
      <c r="HQ149" s="253"/>
      <c r="HR149" s="253"/>
      <c r="HS149" s="253"/>
      <c r="HT149" s="253"/>
      <c r="HU149" s="253"/>
      <c r="HV149" s="253"/>
      <c r="HW149" s="253"/>
      <c r="HX149" s="253"/>
      <c r="HY149" s="253"/>
      <c r="HZ149" s="253"/>
      <c r="IA149" s="253"/>
      <c r="IB149" s="253"/>
      <c r="IC149" s="253"/>
      <c r="ID149" s="253"/>
      <c r="IE149" s="253"/>
      <c r="IF149" s="253"/>
      <c r="IG149" s="253"/>
      <c r="IH149" s="253"/>
      <c r="II149" s="253"/>
      <c r="IJ149" s="253"/>
      <c r="IK149" s="253"/>
      <c r="IL149" s="253"/>
      <c r="IM149" s="253"/>
      <c r="IN149" s="253"/>
      <c r="IO149" s="253"/>
      <c r="IP149" s="253"/>
      <c r="IQ149" s="253"/>
      <c r="IR149" s="253"/>
      <c r="IS149" s="253"/>
      <c r="IT149" s="253"/>
      <c r="IU149" s="253"/>
      <c r="IV149" s="253"/>
      <c r="IW149" s="253"/>
      <c r="IX149" s="253"/>
      <c r="IY149" s="253"/>
      <c r="IZ149" s="253"/>
      <c r="JA149" s="253"/>
      <c r="JB149" s="253"/>
      <c r="JC149" s="253"/>
      <c r="JD149" s="253"/>
      <c r="JE149" s="253"/>
      <c r="JF149" s="253"/>
      <c r="JG149" s="253"/>
      <c r="JH149" s="253"/>
      <c r="JI149" s="253"/>
      <c r="JJ149" s="253"/>
      <c r="JK149" s="253"/>
      <c r="JL149" s="253"/>
      <c r="JM149" s="253"/>
      <c r="JN149" s="253"/>
      <c r="JO149" s="253"/>
      <c r="JP149" s="253"/>
      <c r="JQ149" s="253"/>
      <c r="JR149" s="253"/>
      <c r="JS149" s="253"/>
      <c r="JT149" s="253"/>
      <c r="JU149" s="253"/>
      <c r="JV149" s="253"/>
      <c r="JW149" s="253"/>
      <c r="JX149" s="253"/>
      <c r="JY149" s="253"/>
      <c r="JZ149" s="253"/>
      <c r="KA149" s="253"/>
      <c r="KB149" s="253"/>
      <c r="KC149" s="253"/>
      <c r="KD149" s="253"/>
      <c r="KE149" s="253"/>
      <c r="KF149" s="253"/>
      <c r="KG149" s="253"/>
      <c r="KH149" s="253"/>
      <c r="KI149" s="253"/>
      <c r="KJ149" s="253"/>
      <c r="KK149" s="253"/>
      <c r="KL149" s="253"/>
      <c r="KM149" s="253"/>
      <c r="KN149" s="253"/>
      <c r="KO149" s="253"/>
      <c r="KP149" s="253"/>
      <c r="KQ149" s="253"/>
      <c r="KR149" s="253"/>
      <c r="KS149" s="253"/>
      <c r="KT149" s="253"/>
      <c r="KU149" s="253"/>
      <c r="KV149" s="253"/>
      <c r="KW149" s="253"/>
      <c r="KX149" s="253"/>
      <c r="KY149" s="253"/>
      <c r="KZ149" s="253"/>
      <c r="LA149" s="253"/>
      <c r="LB149" s="253"/>
      <c r="LC149" s="253"/>
      <c r="LD149" s="253"/>
      <c r="LE149" s="253"/>
      <c r="LF149" s="253"/>
      <c r="LG149" s="253"/>
      <c r="LH149" s="253"/>
      <c r="LI149" s="253"/>
      <c r="LJ149" s="253"/>
      <c r="LK149" s="253"/>
      <c r="LL149" s="253"/>
      <c r="LM149" s="253"/>
      <c r="LN149" s="253"/>
      <c r="LO149" s="253"/>
      <c r="LP149" s="253"/>
      <c r="LQ149" s="253"/>
      <c r="LR149" s="253"/>
      <c r="LS149" s="253"/>
      <c r="LT149" s="253"/>
      <c r="LU149" s="253"/>
      <c r="LV149" s="253"/>
      <c r="LW149" s="253"/>
      <c r="LX149" s="253"/>
      <c r="LY149" s="253"/>
      <c r="LZ149" s="253"/>
      <c r="MA149" s="253"/>
      <c r="MB149" s="253"/>
      <c r="MC149" s="253"/>
      <c r="MD149" s="253"/>
      <c r="ME149" s="253"/>
      <c r="MF149" s="253"/>
      <c r="MG149" s="253"/>
      <c r="MH149" s="253"/>
      <c r="MI149" s="253"/>
      <c r="MJ149" s="253"/>
      <c r="MK149" s="253"/>
      <c r="ML149" s="253"/>
      <c r="MM149" s="253"/>
      <c r="MN149" s="253"/>
      <c r="MO149" s="253"/>
      <c r="MP149" s="253"/>
      <c r="MQ149" s="253"/>
      <c r="MR149" s="253"/>
      <c r="MS149" s="253"/>
      <c r="MT149" s="253"/>
      <c r="MU149" s="253"/>
      <c r="MV149" s="253"/>
      <c r="MW149" s="253"/>
      <c r="MX149" s="253"/>
      <c r="MY149" s="253"/>
      <c r="MZ149" s="253"/>
      <c r="NA149" s="253"/>
      <c r="NB149" s="253"/>
      <c r="NC149" s="253"/>
      <c r="ND149" s="253"/>
      <c r="NE149" s="253"/>
      <c r="NF149" s="253"/>
      <c r="NG149" s="253"/>
      <c r="NH149" s="253"/>
      <c r="NI149" s="253"/>
      <c r="NJ149" s="253"/>
      <c r="NK149" s="253"/>
      <c r="NL149" s="253"/>
      <c r="NM149" s="253"/>
      <c r="NN149" s="253"/>
      <c r="NO149" s="253"/>
      <c r="NP149" s="253"/>
      <c r="NQ149" s="253"/>
      <c r="NR149" s="253"/>
      <c r="NS149" s="253"/>
      <c r="NT149" s="253"/>
      <c r="NU149" s="253"/>
      <c r="NV149" s="253"/>
      <c r="NW149" s="253"/>
      <c r="NX149" s="253"/>
      <c r="NY149" s="253"/>
      <c r="NZ149" s="253"/>
      <c r="OA149" s="253"/>
      <c r="OB149" s="253"/>
      <c r="OC149" s="253"/>
      <c r="OD149" s="253"/>
      <c r="OE149" s="253"/>
      <c r="OF149" s="253"/>
      <c r="OG149" s="253"/>
      <c r="OH149" s="253"/>
      <c r="OI149" s="253"/>
      <c r="OJ149" s="253"/>
      <c r="OK149" s="253"/>
      <c r="OL149" s="253"/>
      <c r="OM149" s="253"/>
      <c r="ON149" s="253"/>
      <c r="OO149" s="253"/>
      <c r="OP149" s="253"/>
      <c r="OQ149" s="253"/>
      <c r="OR149" s="253"/>
      <c r="OS149" s="253"/>
      <c r="OT149" s="253"/>
      <c r="OU149" s="253"/>
      <c r="OV149" s="253"/>
      <c r="OW149" s="253"/>
      <c r="OX149" s="253"/>
      <c r="OY149" s="253"/>
      <c r="OZ149" s="253"/>
      <c r="PA149" s="253"/>
      <c r="PB149" s="253"/>
      <c r="PC149" s="253"/>
      <c r="PD149" s="253"/>
      <c r="PE149" s="253"/>
      <c r="PF149" s="253"/>
      <c r="PG149" s="253"/>
      <c r="PH149" s="253"/>
      <c r="PI149" s="253"/>
      <c r="PJ149" s="253"/>
      <c r="PK149" s="253"/>
      <c r="PL149" s="253"/>
      <c r="PM149" s="253"/>
      <c r="PN149" s="253"/>
      <c r="PO149" s="253"/>
      <c r="PP149" s="253"/>
      <c r="PQ149" s="253"/>
      <c r="PR149" s="253"/>
      <c r="PS149" s="253"/>
      <c r="PT149" s="253"/>
      <c r="PU149" s="253"/>
      <c r="PV149" s="253"/>
      <c r="PW149" s="253"/>
      <c r="PX149" s="253"/>
      <c r="PY149" s="253"/>
      <c r="PZ149" s="253"/>
      <c r="QA149" s="253"/>
      <c r="QB149" s="253"/>
      <c r="QC149" s="253"/>
      <c r="QD149" s="253"/>
      <c r="QE149" s="253"/>
      <c r="QF149" s="253"/>
      <c r="QG149" s="253"/>
      <c r="QH149" s="253"/>
      <c r="QI149" s="253"/>
      <c r="QJ149" s="253"/>
      <c r="QK149" s="253"/>
      <c r="QL149" s="253"/>
      <c r="QM149" s="253"/>
      <c r="QN149" s="253"/>
      <c r="QO149" s="253"/>
      <c r="QP149" s="253"/>
      <c r="QQ149" s="253"/>
      <c r="QR149" s="253"/>
      <c r="QS149" s="253"/>
      <c r="QT149" s="253"/>
      <c r="QU149" s="253"/>
      <c r="QV149" s="253"/>
      <c r="QW149" s="253"/>
      <c r="QX149" s="253"/>
      <c r="QY149" s="253"/>
      <c r="QZ149" s="253"/>
      <c r="RA149" s="253"/>
      <c r="RB149" s="253"/>
      <c r="RC149" s="253"/>
      <c r="RD149" s="253"/>
      <c r="RE149" s="253"/>
      <c r="RF149" s="253"/>
      <c r="RG149" s="253"/>
      <c r="RH149" s="253"/>
      <c r="RI149" s="253"/>
      <c r="RJ149" s="253"/>
      <c r="RK149" s="253"/>
      <c r="RL149" s="253"/>
      <c r="RM149" s="253"/>
      <c r="RN149" s="253"/>
      <c r="RO149" s="253"/>
      <c r="RP149" s="253"/>
      <c r="RQ149" s="253"/>
      <c r="RR149" s="253"/>
      <c r="RS149" s="253"/>
      <c r="RT149" s="253"/>
      <c r="RU149" s="253"/>
      <c r="RV149" s="253"/>
      <c r="RW149" s="253"/>
      <c r="RX149" s="253"/>
      <c r="RY149" s="253"/>
      <c r="RZ149" s="253"/>
      <c r="SA149" s="253"/>
      <c r="SB149" s="253"/>
      <c r="SC149" s="253"/>
      <c r="SD149" s="253"/>
      <c r="SE149" s="253"/>
      <c r="SF149" s="253"/>
      <c r="SG149" s="253"/>
      <c r="SH149" s="253"/>
      <c r="SI149" s="253"/>
      <c r="SJ149" s="253"/>
      <c r="SK149" s="253"/>
      <c r="SL149" s="253"/>
      <c r="SM149" s="253"/>
      <c r="SN149" s="253"/>
      <c r="SO149" s="253"/>
      <c r="SP149" s="253"/>
      <c r="SQ149" s="253"/>
      <c r="SR149" s="253"/>
      <c r="SS149" s="253"/>
      <c r="ST149" s="253"/>
      <c r="SU149" s="253"/>
      <c r="SV149" s="253"/>
      <c r="SW149" s="253"/>
      <c r="SX149" s="253"/>
      <c r="SY149" s="253"/>
      <c r="SZ149" s="253"/>
      <c r="TA149" s="253"/>
      <c r="TB149" s="253"/>
      <c r="TC149" s="253"/>
      <c r="TD149" s="253"/>
      <c r="TE149" s="253"/>
      <c r="TF149" s="253"/>
      <c r="TG149" s="253"/>
      <c r="TH149" s="253"/>
      <c r="TI149" s="253"/>
      <c r="TJ149" s="253"/>
      <c r="TK149" s="253"/>
      <c r="TL149" s="253"/>
      <c r="TM149" s="253"/>
      <c r="TN149" s="253"/>
      <c r="TO149" s="253"/>
      <c r="TP149" s="253"/>
      <c r="TQ149" s="253"/>
      <c r="TR149" s="253"/>
      <c r="TS149" s="253"/>
      <c r="TT149" s="253"/>
      <c r="TU149" s="253"/>
      <c r="TV149" s="253"/>
      <c r="TW149" s="253"/>
      <c r="TX149" s="253"/>
      <c r="TY149" s="253"/>
      <c r="TZ149" s="253"/>
      <c r="UA149" s="253"/>
      <c r="UB149" s="253"/>
      <c r="UC149" s="253"/>
      <c r="UD149" s="253"/>
      <c r="UE149" s="253"/>
      <c r="UF149" s="253"/>
      <c r="UG149" s="253"/>
      <c r="UH149" s="253"/>
      <c r="UI149" s="253"/>
      <c r="UJ149" s="253"/>
      <c r="UK149" s="253"/>
      <c r="UL149" s="253"/>
      <c r="UM149" s="253"/>
      <c r="UN149" s="253"/>
      <c r="UO149" s="253"/>
      <c r="UP149" s="253"/>
      <c r="UQ149" s="253"/>
      <c r="UR149" s="253"/>
      <c r="US149" s="253"/>
      <c r="UT149" s="253"/>
      <c r="UU149" s="253"/>
      <c r="UV149" s="253"/>
      <c r="UW149" s="253"/>
      <c r="UX149" s="253"/>
      <c r="UY149" s="253"/>
      <c r="UZ149" s="253"/>
      <c r="VA149" s="253"/>
      <c r="VB149" s="253"/>
      <c r="VC149" s="253"/>
      <c r="VD149" s="253"/>
      <c r="VE149" s="253"/>
      <c r="VF149" s="253"/>
      <c r="VG149" s="253"/>
      <c r="VH149" s="253"/>
      <c r="VI149" s="253"/>
      <c r="VJ149" s="253"/>
      <c r="VK149" s="253"/>
      <c r="VL149" s="253"/>
      <c r="VM149" s="253"/>
      <c r="VN149" s="253"/>
      <c r="VO149" s="253"/>
      <c r="VP149" s="253"/>
      <c r="VQ149" s="253"/>
      <c r="VR149" s="253"/>
      <c r="VS149" s="253"/>
      <c r="VT149" s="253"/>
      <c r="VU149" s="253"/>
      <c r="VV149" s="253"/>
      <c r="VW149" s="253"/>
      <c r="VX149" s="253"/>
      <c r="VY149" s="253"/>
      <c r="VZ149" s="253"/>
      <c r="WA149" s="253"/>
      <c r="WB149" s="253"/>
      <c r="WC149" s="253"/>
      <c r="WD149" s="253"/>
      <c r="WE149" s="253"/>
      <c r="WF149" s="253"/>
      <c r="WG149" s="253"/>
      <c r="WH149" s="253"/>
      <c r="WI149" s="253"/>
      <c r="WJ149" s="253"/>
      <c r="WK149" s="253"/>
      <c r="WL149" s="253"/>
      <c r="WM149" s="253"/>
      <c r="WN149" s="253"/>
      <c r="WO149" s="253"/>
      <c r="WP149" s="253"/>
      <c r="WQ149" s="253"/>
      <c r="WR149" s="253"/>
      <c r="WS149" s="253"/>
      <c r="WT149" s="253"/>
      <c r="WU149" s="253"/>
      <c r="WV149" s="253"/>
      <c r="WW149" s="253"/>
      <c r="WX149" s="253"/>
      <c r="WY149" s="253"/>
      <c r="WZ149" s="253"/>
      <c r="XA149" s="253"/>
      <c r="XB149" s="253"/>
      <c r="XC149" s="253"/>
      <c r="XD149" s="253"/>
      <c r="XE149" s="253"/>
      <c r="XF149" s="253"/>
      <c r="XG149" s="253"/>
      <c r="XH149" s="253"/>
      <c r="XI149" s="253"/>
      <c r="XJ149" s="253"/>
      <c r="XK149" s="253"/>
      <c r="XL149" s="253"/>
      <c r="XM149" s="253"/>
      <c r="XN149" s="253"/>
      <c r="XO149" s="253"/>
      <c r="XP149" s="253"/>
      <c r="XQ149" s="253"/>
      <c r="XR149" s="253"/>
      <c r="XS149" s="253"/>
      <c r="XT149" s="253"/>
      <c r="XU149" s="253"/>
      <c r="XV149" s="253"/>
      <c r="XW149" s="253"/>
      <c r="XX149" s="253"/>
      <c r="XY149" s="253"/>
      <c r="XZ149" s="253"/>
      <c r="YA149" s="253"/>
      <c r="YB149" s="253"/>
      <c r="YC149" s="253"/>
      <c r="YD149" s="253"/>
      <c r="YE149" s="253"/>
      <c r="YF149" s="253"/>
      <c r="YG149" s="253"/>
      <c r="YH149" s="253"/>
      <c r="YI149" s="253"/>
      <c r="YJ149" s="253"/>
      <c r="YK149" s="253"/>
      <c r="YL149" s="253"/>
      <c r="YM149" s="253"/>
      <c r="YN149" s="253"/>
      <c r="YO149" s="253"/>
      <c r="YP149" s="253"/>
      <c r="YQ149" s="253"/>
      <c r="YR149" s="253"/>
      <c r="YS149" s="253"/>
      <c r="YT149" s="253"/>
      <c r="YU149" s="253"/>
      <c r="YV149" s="253"/>
      <c r="YW149" s="253"/>
      <c r="YX149" s="253"/>
      <c r="YY149" s="253"/>
      <c r="YZ149" s="253"/>
      <c r="ZA149" s="253"/>
      <c r="ZB149" s="253"/>
      <c r="ZC149" s="253"/>
      <c r="ZD149" s="253"/>
      <c r="ZE149" s="253"/>
      <c r="ZF149" s="253"/>
      <c r="ZG149" s="253"/>
      <c r="ZH149" s="253"/>
      <c r="ZI149" s="253"/>
      <c r="ZJ149" s="253"/>
      <c r="ZK149" s="253"/>
      <c r="ZL149" s="253"/>
      <c r="ZM149" s="253"/>
      <c r="ZN149" s="253"/>
      <c r="ZO149" s="253"/>
      <c r="ZP149" s="253"/>
      <c r="ZQ149" s="253"/>
      <c r="ZR149" s="253"/>
      <c r="ZS149" s="253"/>
      <c r="ZT149" s="253"/>
      <c r="ZU149" s="253"/>
      <c r="ZV149" s="253"/>
      <c r="ZW149" s="253"/>
      <c r="ZX149" s="253"/>
      <c r="ZY149" s="253"/>
      <c r="ZZ149" s="253"/>
      <c r="AAA149" s="253"/>
      <c r="AAB149" s="253"/>
      <c r="AAC149" s="253"/>
      <c r="AAD149" s="253"/>
      <c r="AAE149" s="253"/>
      <c r="AAF149" s="253"/>
      <c r="AAG149" s="253"/>
      <c r="AAH149" s="253"/>
      <c r="AAI149" s="253"/>
      <c r="AAJ149" s="253"/>
      <c r="AAK149" s="253"/>
      <c r="AAL149" s="253"/>
      <c r="AAM149" s="253"/>
      <c r="AAN149" s="253"/>
      <c r="AAO149" s="253"/>
      <c r="AAP149" s="253"/>
      <c r="AAQ149" s="253"/>
      <c r="AAR149" s="253"/>
      <c r="AAS149" s="253"/>
      <c r="AAT149" s="253"/>
      <c r="AAU149" s="253"/>
      <c r="AAV149" s="253"/>
      <c r="AAW149" s="253"/>
      <c r="AAX149" s="253"/>
      <c r="AAY149" s="253"/>
      <c r="AAZ149" s="253"/>
      <c r="ABA149" s="253"/>
      <c r="ABB149" s="253"/>
      <c r="ABC149" s="253"/>
      <c r="ABD149" s="253"/>
      <c r="ABE149" s="253"/>
      <c r="ABF149" s="253"/>
      <c r="ABG149" s="253"/>
      <c r="ABH149" s="253"/>
      <c r="ABI149" s="253"/>
      <c r="ABJ149" s="253"/>
      <c r="ABK149" s="253"/>
      <c r="ABL149" s="253"/>
      <c r="ABM149" s="253"/>
      <c r="ABN149" s="253"/>
      <c r="ABO149" s="253"/>
      <c r="ABP149" s="253"/>
      <c r="ABQ149" s="253"/>
      <c r="ABR149" s="253"/>
      <c r="ABS149" s="253"/>
      <c r="ABT149" s="253"/>
      <c r="ABU149" s="253"/>
      <c r="ABV149" s="253"/>
      <c r="ABW149" s="253"/>
      <c r="ABX149" s="253"/>
      <c r="ABY149" s="253"/>
      <c r="ABZ149" s="253"/>
      <c r="ACA149" s="253"/>
      <c r="ACB149" s="253"/>
      <c r="ACC149" s="253"/>
      <c r="ACD149" s="253"/>
      <c r="ACE149" s="253"/>
      <c r="ACF149" s="253"/>
      <c r="ACG149" s="253"/>
      <c r="ACH149" s="253"/>
      <c r="ACI149" s="253"/>
      <c r="ACJ149" s="253"/>
      <c r="ACK149" s="253"/>
      <c r="ACL149" s="253"/>
      <c r="ACM149" s="253"/>
      <c r="ACN149" s="253"/>
      <c r="ACO149" s="253"/>
      <c r="ACP149" s="253"/>
      <c r="ACQ149" s="253"/>
      <c r="ACR149" s="253"/>
      <c r="ACS149" s="253"/>
      <c r="ACT149" s="253"/>
      <c r="ACU149" s="253"/>
      <c r="ACV149" s="253"/>
      <c r="ACW149" s="253"/>
      <c r="ACX149" s="253"/>
      <c r="ACY149" s="253"/>
      <c r="ACZ149" s="253"/>
      <c r="ADA149" s="253"/>
      <c r="ADB149" s="253"/>
      <c r="ADC149" s="253"/>
      <c r="ADD149" s="253"/>
      <c r="ADE149" s="253"/>
      <c r="ADF149" s="253"/>
      <c r="ADG149" s="253"/>
      <c r="ADH149" s="253"/>
      <c r="ADI149" s="253"/>
      <c r="ADJ149" s="253"/>
      <c r="ADK149" s="253"/>
      <c r="ADL149" s="253"/>
      <c r="ADM149" s="253"/>
      <c r="ADN149" s="253"/>
      <c r="ADO149" s="253"/>
      <c r="ADP149" s="253"/>
      <c r="ADQ149" s="253"/>
      <c r="ADR149" s="253"/>
      <c r="ADS149" s="253"/>
      <c r="ADT149" s="253"/>
      <c r="ADU149" s="253"/>
      <c r="ADV149" s="253"/>
      <c r="ADW149" s="253"/>
      <c r="ADX149" s="253"/>
      <c r="ADY149" s="253"/>
      <c r="ADZ149" s="253"/>
      <c r="AEA149" s="253"/>
      <c r="AEB149" s="253"/>
      <c r="AEC149" s="253"/>
      <c r="AED149" s="253"/>
      <c r="AEE149" s="253"/>
      <c r="AEF149" s="253"/>
      <c r="AEG149" s="253"/>
      <c r="AEH149" s="253"/>
      <c r="AEI149" s="253"/>
      <c r="AEJ149" s="253"/>
      <c r="AEK149" s="253"/>
      <c r="AEL149" s="253"/>
      <c r="AEM149" s="253"/>
      <c r="AEN149" s="253"/>
      <c r="AEO149" s="253"/>
      <c r="AEP149" s="253"/>
      <c r="AEQ149" s="253"/>
      <c r="AER149" s="253"/>
      <c r="AES149" s="253"/>
      <c r="AET149" s="253"/>
      <c r="AEU149" s="253"/>
      <c r="AEV149" s="253"/>
      <c r="AEW149" s="253"/>
      <c r="AEX149" s="253"/>
      <c r="AEY149" s="253"/>
      <c r="AEZ149" s="253"/>
      <c r="AFA149" s="253"/>
      <c r="AFB149" s="253"/>
      <c r="AFC149" s="253"/>
      <c r="AFD149" s="253"/>
      <c r="AFE149" s="253"/>
      <c r="AFF149" s="253"/>
      <c r="AFG149" s="253"/>
      <c r="AFH149" s="253"/>
      <c r="AFI149" s="253"/>
      <c r="AFJ149" s="253"/>
      <c r="AFK149" s="253"/>
      <c r="AFL149" s="253"/>
      <c r="AFM149" s="253"/>
      <c r="AFN149" s="253"/>
      <c r="AFO149" s="253"/>
      <c r="AFP149" s="253"/>
      <c r="AFQ149" s="253"/>
      <c r="AFR149" s="253"/>
      <c r="AFS149" s="253"/>
      <c r="AFT149" s="253"/>
      <c r="AFU149" s="253"/>
      <c r="AFV149" s="253"/>
      <c r="AFW149" s="253"/>
      <c r="AFX149" s="253"/>
      <c r="AFY149" s="253"/>
      <c r="AFZ149" s="253"/>
      <c r="AGA149" s="253"/>
      <c r="AGB149" s="253"/>
      <c r="AGC149" s="253"/>
      <c r="AGD149" s="253"/>
      <c r="AGE149" s="253"/>
      <c r="AGF149" s="253"/>
      <c r="AGG149" s="253"/>
      <c r="AGH149" s="253"/>
      <c r="AGI149" s="253"/>
      <c r="AGJ149" s="253"/>
      <c r="AGK149" s="253"/>
      <c r="AGL149" s="253"/>
      <c r="AGM149" s="253"/>
      <c r="AGN149" s="253"/>
      <c r="AGO149" s="253"/>
      <c r="AGP149" s="253"/>
      <c r="AGQ149" s="253"/>
      <c r="AGR149" s="253"/>
      <c r="AGS149" s="253"/>
      <c r="AGT149" s="253"/>
      <c r="AGU149" s="253"/>
      <c r="AGV149" s="253"/>
      <c r="AGW149" s="253"/>
      <c r="AGX149" s="253"/>
      <c r="AGY149" s="253"/>
      <c r="AGZ149" s="253"/>
      <c r="AHA149" s="253"/>
      <c r="AHB149" s="253"/>
      <c r="AHC149" s="253"/>
      <c r="AHD149" s="253"/>
      <c r="AHE149" s="253"/>
      <c r="AHF149" s="253"/>
      <c r="AHG149" s="253"/>
      <c r="AHH149" s="253"/>
      <c r="AHI149" s="253"/>
      <c r="AHJ149" s="253"/>
      <c r="AHK149" s="253"/>
      <c r="AHL149" s="253"/>
      <c r="AHM149" s="253"/>
      <c r="AHN149" s="253"/>
      <c r="AHO149" s="253"/>
      <c r="AHP149" s="253"/>
      <c r="AHQ149" s="253"/>
      <c r="AHR149" s="253"/>
      <c r="AHS149" s="253"/>
      <c r="AHT149" s="253"/>
      <c r="AHU149" s="253"/>
      <c r="AHV149" s="253"/>
      <c r="AHW149" s="253"/>
      <c r="AHX149" s="253"/>
      <c r="AHY149" s="253"/>
      <c r="AHZ149" s="253"/>
      <c r="AIA149" s="253"/>
      <c r="AIB149" s="253"/>
      <c r="AIC149" s="253"/>
      <c r="AID149" s="253"/>
      <c r="AIE149" s="253"/>
      <c r="AIF149" s="253"/>
      <c r="AIG149" s="253"/>
      <c r="AIH149" s="253"/>
      <c r="AII149" s="253"/>
      <c r="AIJ149" s="253"/>
      <c r="AIK149" s="253"/>
      <c r="AIL149" s="253"/>
      <c r="AIM149" s="253"/>
      <c r="AIN149" s="253"/>
      <c r="AIO149" s="253"/>
      <c r="AIP149" s="253"/>
      <c r="AIQ149" s="253"/>
      <c r="AIR149" s="253"/>
      <c r="AIS149" s="253"/>
      <c r="AIT149" s="253"/>
      <c r="AIU149" s="253"/>
      <c r="AIV149" s="253"/>
      <c r="AIW149" s="253"/>
      <c r="AIX149" s="253"/>
      <c r="AIY149" s="253"/>
      <c r="AIZ149" s="253"/>
      <c r="AJA149" s="253"/>
      <c r="AJB149" s="253"/>
      <c r="AJC149" s="253"/>
      <c r="AJD149" s="253"/>
      <c r="AJE149" s="253"/>
      <c r="AJF149" s="253"/>
      <c r="AJG149" s="253"/>
      <c r="AJH149" s="253"/>
      <c r="AJI149" s="253"/>
      <c r="AJJ149" s="253"/>
      <c r="AJK149" s="253"/>
      <c r="AJL149" s="253"/>
      <c r="AJM149" s="253"/>
      <c r="AJN149" s="253"/>
      <c r="AJO149" s="253"/>
      <c r="AJP149" s="253"/>
      <c r="AJQ149" s="253"/>
      <c r="AJR149" s="253"/>
      <c r="AJS149" s="253"/>
      <c r="AJT149" s="253"/>
      <c r="AJU149" s="253"/>
      <c r="AJV149" s="253"/>
      <c r="AJW149" s="253"/>
      <c r="AJX149" s="253"/>
      <c r="AJY149" s="253"/>
      <c r="AJZ149" s="253"/>
      <c r="AKA149" s="253"/>
      <c r="AKB149" s="253"/>
      <c r="AKC149" s="253"/>
      <c r="AKD149" s="253"/>
      <c r="AKE149" s="253"/>
      <c r="AKF149" s="253"/>
      <c r="AKG149" s="253"/>
      <c r="AKH149" s="253"/>
      <c r="AKI149" s="253"/>
      <c r="AKJ149" s="253"/>
      <c r="AKK149" s="253"/>
      <c r="AKL149" s="253"/>
      <c r="AKM149" s="253"/>
      <c r="AKN149" s="253"/>
      <c r="AKO149" s="253"/>
      <c r="AKP149" s="253"/>
      <c r="AKQ149" s="253"/>
      <c r="AKR149" s="253"/>
      <c r="AKS149" s="253"/>
      <c r="AKT149" s="253"/>
      <c r="AKU149" s="253"/>
      <c r="AKV149" s="253"/>
      <c r="AKW149" s="253"/>
      <c r="AKX149" s="253"/>
      <c r="AKY149" s="253"/>
      <c r="AKZ149" s="253"/>
      <c r="ALA149" s="253"/>
      <c r="ALB149" s="253"/>
      <c r="ALC149" s="253"/>
      <c r="ALD149" s="253"/>
      <c r="ALE149" s="253"/>
      <c r="ALF149" s="253"/>
      <c r="ALG149" s="253"/>
      <c r="ALH149" s="253"/>
      <c r="ALI149" s="253"/>
      <c r="ALJ149" s="253"/>
      <c r="ALK149" s="253"/>
      <c r="ALL149" s="253"/>
      <c r="ALM149" s="253"/>
      <c r="ALN149" s="253"/>
      <c r="ALO149" s="253"/>
      <c r="ALP149" s="253"/>
      <c r="ALQ149" s="253"/>
      <c r="ALR149" s="253"/>
      <c r="ALS149" s="253"/>
      <c r="ALT149" s="253"/>
      <c r="ALU149" s="253"/>
      <c r="ALV149" s="253"/>
      <c r="ALW149" s="253"/>
      <c r="ALX149" s="253"/>
      <c r="ALY149" s="253"/>
      <c r="ALZ149" s="253"/>
      <c r="AMA149" s="253"/>
      <c r="AMB149" s="253"/>
      <c r="AMC149" s="253"/>
      <c r="AMD149" s="253"/>
      <c r="AME149" s="253"/>
      <c r="AMF149" s="253"/>
      <c r="AMG149" s="253"/>
      <c r="AMH149" s="253"/>
      <c r="AMI149" s="253"/>
      <c r="AMJ149" s="253"/>
    </row>
    <row r="150" spans="1:1024" s="252" customFormat="1" ht="11.25">
      <c r="A150" s="257"/>
      <c r="B150" s="290"/>
      <c r="C150" s="290"/>
      <c r="D150" s="291"/>
      <c r="F150" s="253"/>
      <c r="G150" s="253"/>
      <c r="H150" s="253"/>
      <c r="I150" s="253"/>
      <c r="J150" s="253"/>
      <c r="K150" s="253"/>
      <c r="L150" s="253"/>
      <c r="M150" s="253"/>
      <c r="N150" s="253"/>
      <c r="O150" s="253"/>
      <c r="P150" s="253"/>
      <c r="Q150" s="253"/>
      <c r="R150" s="253"/>
      <c r="S150" s="253"/>
      <c r="T150" s="253"/>
      <c r="U150" s="253"/>
      <c r="V150" s="253"/>
      <c r="W150" s="253"/>
      <c r="X150" s="253"/>
      <c r="Y150" s="253"/>
      <c r="Z150" s="253"/>
      <c r="AA150" s="253"/>
      <c r="AB150" s="253"/>
      <c r="AC150" s="253"/>
      <c r="AD150" s="253"/>
      <c r="AE150" s="253"/>
      <c r="AF150" s="253"/>
      <c r="AG150" s="253"/>
      <c r="AH150" s="253"/>
      <c r="AI150" s="253"/>
      <c r="AJ150" s="253"/>
      <c r="AK150" s="253"/>
      <c r="AL150" s="253"/>
      <c r="AM150" s="253"/>
      <c r="AN150" s="253"/>
      <c r="AO150" s="253"/>
      <c r="AP150" s="253"/>
      <c r="AQ150" s="253"/>
      <c r="AR150" s="253"/>
      <c r="AS150" s="253"/>
      <c r="AT150" s="253"/>
      <c r="AU150" s="253"/>
      <c r="AV150" s="253"/>
      <c r="AW150" s="253"/>
      <c r="AX150" s="253"/>
      <c r="AY150" s="253"/>
      <c r="AZ150" s="253"/>
      <c r="BA150" s="253"/>
      <c r="BB150" s="253"/>
      <c r="BC150" s="253"/>
      <c r="BD150" s="253"/>
      <c r="BE150" s="253"/>
      <c r="BF150" s="253"/>
      <c r="BG150" s="253"/>
      <c r="BH150" s="253"/>
      <c r="BI150" s="253"/>
      <c r="BJ150" s="253"/>
      <c r="BK150" s="253"/>
      <c r="BL150" s="253"/>
      <c r="BM150" s="253"/>
      <c r="BN150" s="253"/>
      <c r="BO150" s="253"/>
      <c r="BP150" s="253"/>
      <c r="BQ150" s="253"/>
      <c r="BR150" s="253"/>
      <c r="BS150" s="253"/>
      <c r="BT150" s="253"/>
      <c r="BU150" s="253"/>
      <c r="BV150" s="253"/>
      <c r="BW150" s="253"/>
      <c r="BX150" s="253"/>
      <c r="BY150" s="253"/>
      <c r="BZ150" s="253"/>
      <c r="CA150" s="253"/>
      <c r="CB150" s="253"/>
      <c r="CC150" s="253"/>
      <c r="CD150" s="253"/>
      <c r="CE150" s="253"/>
      <c r="CF150" s="253"/>
      <c r="CG150" s="253"/>
      <c r="CH150" s="253"/>
      <c r="CI150" s="253"/>
      <c r="CJ150" s="253"/>
      <c r="CK150" s="253"/>
      <c r="CL150" s="253"/>
      <c r="CM150" s="253"/>
      <c r="CN150" s="253"/>
      <c r="CO150" s="253"/>
      <c r="CP150" s="253"/>
      <c r="CQ150" s="253"/>
      <c r="CR150" s="253"/>
      <c r="CS150" s="253"/>
      <c r="CT150" s="253"/>
      <c r="CU150" s="253"/>
      <c r="CV150" s="253"/>
      <c r="CW150" s="253"/>
      <c r="CX150" s="253"/>
      <c r="CY150" s="253"/>
      <c r="CZ150" s="253"/>
      <c r="DA150" s="253"/>
      <c r="DB150" s="253"/>
      <c r="DC150" s="253"/>
      <c r="DD150" s="253"/>
      <c r="DE150" s="253"/>
      <c r="DF150" s="253"/>
      <c r="DG150" s="253"/>
      <c r="DH150" s="253"/>
      <c r="DI150" s="253"/>
      <c r="DJ150" s="253"/>
      <c r="DK150" s="253"/>
      <c r="DL150" s="253"/>
      <c r="DM150" s="253"/>
      <c r="DN150" s="253"/>
      <c r="DO150" s="253"/>
      <c r="DP150" s="253"/>
      <c r="DQ150" s="253"/>
      <c r="DR150" s="253"/>
      <c r="DS150" s="253"/>
      <c r="DT150" s="253"/>
      <c r="DU150" s="253"/>
      <c r="DV150" s="253"/>
      <c r="DW150" s="253"/>
      <c r="DX150" s="253"/>
      <c r="DY150" s="253"/>
      <c r="DZ150" s="253"/>
      <c r="EA150" s="253"/>
      <c r="EB150" s="253"/>
      <c r="EC150" s="253"/>
      <c r="ED150" s="253"/>
      <c r="EE150" s="253"/>
      <c r="EF150" s="253"/>
      <c r="EG150" s="253"/>
      <c r="EH150" s="253"/>
      <c r="EI150" s="253"/>
      <c r="EJ150" s="253"/>
      <c r="EK150" s="253"/>
      <c r="EL150" s="253"/>
      <c r="EM150" s="253"/>
      <c r="EN150" s="253"/>
      <c r="EO150" s="253"/>
      <c r="EP150" s="253"/>
      <c r="EQ150" s="253"/>
      <c r="ER150" s="253"/>
      <c r="ES150" s="253"/>
      <c r="ET150" s="253"/>
      <c r="EU150" s="253"/>
      <c r="EV150" s="253"/>
      <c r="EW150" s="253"/>
      <c r="EX150" s="253"/>
      <c r="EY150" s="253"/>
      <c r="EZ150" s="253"/>
      <c r="FA150" s="253"/>
      <c r="FB150" s="253"/>
      <c r="FC150" s="253"/>
      <c r="FD150" s="253"/>
      <c r="FE150" s="253"/>
      <c r="FF150" s="253"/>
      <c r="FG150" s="253"/>
      <c r="FH150" s="253"/>
      <c r="FI150" s="253"/>
      <c r="FJ150" s="253"/>
      <c r="FK150" s="253"/>
      <c r="FL150" s="253"/>
      <c r="FM150" s="253"/>
      <c r="FN150" s="253"/>
      <c r="FO150" s="253"/>
      <c r="FP150" s="253"/>
      <c r="FQ150" s="253"/>
      <c r="FR150" s="253"/>
      <c r="FS150" s="253"/>
      <c r="FT150" s="253"/>
      <c r="FU150" s="253"/>
      <c r="FV150" s="253"/>
      <c r="FW150" s="253"/>
      <c r="FX150" s="253"/>
      <c r="FY150" s="253"/>
      <c r="FZ150" s="253"/>
      <c r="GA150" s="253"/>
      <c r="GB150" s="253"/>
      <c r="GC150" s="253"/>
      <c r="GD150" s="253"/>
      <c r="GE150" s="253"/>
      <c r="GF150" s="253"/>
      <c r="GG150" s="253"/>
      <c r="GH150" s="253"/>
      <c r="GI150" s="253"/>
      <c r="GJ150" s="253"/>
      <c r="GK150" s="253"/>
      <c r="GL150" s="253"/>
      <c r="GM150" s="253"/>
      <c r="GN150" s="253"/>
      <c r="GO150" s="253"/>
      <c r="GP150" s="253"/>
      <c r="GQ150" s="253"/>
      <c r="GR150" s="253"/>
      <c r="GS150" s="253"/>
      <c r="GT150" s="253"/>
      <c r="GU150" s="253"/>
      <c r="GV150" s="253"/>
      <c r="GW150" s="253"/>
      <c r="GX150" s="253"/>
      <c r="GY150" s="253"/>
      <c r="GZ150" s="253"/>
      <c r="HA150" s="253"/>
      <c r="HB150" s="253"/>
      <c r="HC150" s="253"/>
      <c r="HD150" s="253"/>
      <c r="HE150" s="253"/>
      <c r="HF150" s="253"/>
      <c r="HG150" s="253"/>
      <c r="HH150" s="253"/>
      <c r="HI150" s="253"/>
      <c r="HJ150" s="253"/>
      <c r="HK150" s="253"/>
      <c r="HL150" s="253"/>
      <c r="HM150" s="253"/>
      <c r="HN150" s="253"/>
      <c r="HO150" s="253"/>
      <c r="HP150" s="253"/>
      <c r="HQ150" s="253"/>
      <c r="HR150" s="253"/>
      <c r="HS150" s="253"/>
      <c r="HT150" s="253"/>
      <c r="HU150" s="253"/>
      <c r="HV150" s="253"/>
      <c r="HW150" s="253"/>
      <c r="HX150" s="253"/>
      <c r="HY150" s="253"/>
      <c r="HZ150" s="253"/>
      <c r="IA150" s="253"/>
      <c r="IB150" s="253"/>
      <c r="IC150" s="253"/>
      <c r="ID150" s="253"/>
      <c r="IE150" s="253"/>
      <c r="IF150" s="253"/>
      <c r="IG150" s="253"/>
      <c r="IH150" s="253"/>
      <c r="II150" s="253"/>
      <c r="IJ150" s="253"/>
      <c r="IK150" s="253"/>
      <c r="IL150" s="253"/>
      <c r="IM150" s="253"/>
      <c r="IN150" s="253"/>
      <c r="IO150" s="253"/>
      <c r="IP150" s="253"/>
      <c r="IQ150" s="253"/>
      <c r="IR150" s="253"/>
      <c r="IS150" s="253"/>
      <c r="IT150" s="253"/>
      <c r="IU150" s="253"/>
      <c r="IV150" s="253"/>
      <c r="IW150" s="253"/>
      <c r="IX150" s="253"/>
      <c r="IY150" s="253"/>
      <c r="IZ150" s="253"/>
      <c r="JA150" s="253"/>
      <c r="JB150" s="253"/>
      <c r="JC150" s="253"/>
      <c r="JD150" s="253"/>
      <c r="JE150" s="253"/>
      <c r="JF150" s="253"/>
      <c r="JG150" s="253"/>
      <c r="JH150" s="253"/>
      <c r="JI150" s="253"/>
      <c r="JJ150" s="253"/>
      <c r="JK150" s="253"/>
      <c r="JL150" s="253"/>
      <c r="JM150" s="253"/>
      <c r="JN150" s="253"/>
      <c r="JO150" s="253"/>
      <c r="JP150" s="253"/>
      <c r="JQ150" s="253"/>
      <c r="JR150" s="253"/>
      <c r="JS150" s="253"/>
      <c r="JT150" s="253"/>
      <c r="JU150" s="253"/>
      <c r="JV150" s="253"/>
      <c r="JW150" s="253"/>
      <c r="JX150" s="253"/>
      <c r="JY150" s="253"/>
      <c r="JZ150" s="253"/>
      <c r="KA150" s="253"/>
      <c r="KB150" s="253"/>
      <c r="KC150" s="253"/>
      <c r="KD150" s="253"/>
      <c r="KE150" s="253"/>
      <c r="KF150" s="253"/>
      <c r="KG150" s="253"/>
      <c r="KH150" s="253"/>
      <c r="KI150" s="253"/>
      <c r="KJ150" s="253"/>
      <c r="KK150" s="253"/>
      <c r="KL150" s="253"/>
      <c r="KM150" s="253"/>
      <c r="KN150" s="253"/>
      <c r="KO150" s="253"/>
      <c r="KP150" s="253"/>
      <c r="KQ150" s="253"/>
      <c r="KR150" s="253"/>
      <c r="KS150" s="253"/>
      <c r="KT150" s="253"/>
      <c r="KU150" s="253"/>
      <c r="KV150" s="253"/>
      <c r="KW150" s="253"/>
      <c r="KX150" s="253"/>
      <c r="KY150" s="253"/>
      <c r="KZ150" s="253"/>
      <c r="LA150" s="253"/>
      <c r="LB150" s="253"/>
      <c r="LC150" s="253"/>
      <c r="LD150" s="253"/>
      <c r="LE150" s="253"/>
      <c r="LF150" s="253"/>
      <c r="LG150" s="253"/>
      <c r="LH150" s="253"/>
      <c r="LI150" s="253"/>
      <c r="LJ150" s="253"/>
      <c r="LK150" s="253"/>
      <c r="LL150" s="253"/>
      <c r="LM150" s="253"/>
      <c r="LN150" s="253"/>
      <c r="LO150" s="253"/>
      <c r="LP150" s="253"/>
      <c r="LQ150" s="253"/>
      <c r="LR150" s="253"/>
      <c r="LS150" s="253"/>
      <c r="LT150" s="253"/>
      <c r="LU150" s="253"/>
      <c r="LV150" s="253"/>
      <c r="LW150" s="253"/>
      <c r="LX150" s="253"/>
      <c r="LY150" s="253"/>
      <c r="LZ150" s="253"/>
      <c r="MA150" s="253"/>
      <c r="MB150" s="253"/>
      <c r="MC150" s="253"/>
      <c r="MD150" s="253"/>
      <c r="ME150" s="253"/>
      <c r="MF150" s="253"/>
      <c r="MG150" s="253"/>
      <c r="MH150" s="253"/>
      <c r="MI150" s="253"/>
      <c r="MJ150" s="253"/>
      <c r="MK150" s="253"/>
      <c r="ML150" s="253"/>
      <c r="MM150" s="253"/>
      <c r="MN150" s="253"/>
      <c r="MO150" s="253"/>
      <c r="MP150" s="253"/>
      <c r="MQ150" s="253"/>
      <c r="MR150" s="253"/>
      <c r="MS150" s="253"/>
      <c r="MT150" s="253"/>
      <c r="MU150" s="253"/>
      <c r="MV150" s="253"/>
      <c r="MW150" s="253"/>
      <c r="MX150" s="253"/>
      <c r="MY150" s="253"/>
      <c r="MZ150" s="253"/>
      <c r="NA150" s="253"/>
      <c r="NB150" s="253"/>
      <c r="NC150" s="253"/>
      <c r="ND150" s="253"/>
      <c r="NE150" s="253"/>
      <c r="NF150" s="253"/>
      <c r="NG150" s="253"/>
      <c r="NH150" s="253"/>
      <c r="NI150" s="253"/>
      <c r="NJ150" s="253"/>
      <c r="NK150" s="253"/>
      <c r="NL150" s="253"/>
      <c r="NM150" s="253"/>
      <c r="NN150" s="253"/>
      <c r="NO150" s="253"/>
      <c r="NP150" s="253"/>
      <c r="NQ150" s="253"/>
      <c r="NR150" s="253"/>
      <c r="NS150" s="253"/>
      <c r="NT150" s="253"/>
      <c r="NU150" s="253"/>
      <c r="NV150" s="253"/>
      <c r="NW150" s="253"/>
      <c r="NX150" s="253"/>
      <c r="NY150" s="253"/>
      <c r="NZ150" s="253"/>
      <c r="OA150" s="253"/>
      <c r="OB150" s="253"/>
      <c r="OC150" s="253"/>
      <c r="OD150" s="253"/>
      <c r="OE150" s="253"/>
      <c r="OF150" s="253"/>
      <c r="OG150" s="253"/>
      <c r="OH150" s="253"/>
      <c r="OI150" s="253"/>
      <c r="OJ150" s="253"/>
      <c r="OK150" s="253"/>
      <c r="OL150" s="253"/>
      <c r="OM150" s="253"/>
      <c r="ON150" s="253"/>
      <c r="OO150" s="253"/>
      <c r="OP150" s="253"/>
      <c r="OQ150" s="253"/>
      <c r="OR150" s="253"/>
      <c r="OS150" s="253"/>
      <c r="OT150" s="253"/>
      <c r="OU150" s="253"/>
      <c r="OV150" s="253"/>
      <c r="OW150" s="253"/>
      <c r="OX150" s="253"/>
      <c r="OY150" s="253"/>
      <c r="OZ150" s="253"/>
      <c r="PA150" s="253"/>
      <c r="PB150" s="253"/>
      <c r="PC150" s="253"/>
      <c r="PD150" s="253"/>
      <c r="PE150" s="253"/>
      <c r="PF150" s="253"/>
      <c r="PG150" s="253"/>
      <c r="PH150" s="253"/>
      <c r="PI150" s="253"/>
      <c r="PJ150" s="253"/>
      <c r="PK150" s="253"/>
      <c r="PL150" s="253"/>
      <c r="PM150" s="253"/>
      <c r="PN150" s="253"/>
      <c r="PO150" s="253"/>
      <c r="PP150" s="253"/>
      <c r="PQ150" s="253"/>
      <c r="PR150" s="253"/>
      <c r="PS150" s="253"/>
      <c r="PT150" s="253"/>
      <c r="PU150" s="253"/>
      <c r="PV150" s="253"/>
      <c r="PW150" s="253"/>
      <c r="PX150" s="253"/>
      <c r="PY150" s="253"/>
      <c r="PZ150" s="253"/>
      <c r="QA150" s="253"/>
      <c r="QB150" s="253"/>
      <c r="QC150" s="253"/>
      <c r="QD150" s="253"/>
      <c r="QE150" s="253"/>
      <c r="QF150" s="253"/>
      <c r="QG150" s="253"/>
      <c r="QH150" s="253"/>
      <c r="QI150" s="253"/>
      <c r="QJ150" s="253"/>
      <c r="QK150" s="253"/>
      <c r="QL150" s="253"/>
      <c r="QM150" s="253"/>
      <c r="QN150" s="253"/>
      <c r="QO150" s="253"/>
      <c r="QP150" s="253"/>
      <c r="QQ150" s="253"/>
      <c r="QR150" s="253"/>
      <c r="QS150" s="253"/>
      <c r="QT150" s="253"/>
      <c r="QU150" s="253"/>
      <c r="QV150" s="253"/>
      <c r="QW150" s="253"/>
      <c r="QX150" s="253"/>
      <c r="QY150" s="253"/>
      <c r="QZ150" s="253"/>
      <c r="RA150" s="253"/>
      <c r="RB150" s="253"/>
      <c r="RC150" s="253"/>
      <c r="RD150" s="253"/>
      <c r="RE150" s="253"/>
      <c r="RF150" s="253"/>
      <c r="RG150" s="253"/>
      <c r="RH150" s="253"/>
      <c r="RI150" s="253"/>
      <c r="RJ150" s="253"/>
      <c r="RK150" s="253"/>
      <c r="RL150" s="253"/>
      <c r="RM150" s="253"/>
      <c r="RN150" s="253"/>
      <c r="RO150" s="253"/>
      <c r="RP150" s="253"/>
      <c r="RQ150" s="253"/>
      <c r="RR150" s="253"/>
      <c r="RS150" s="253"/>
      <c r="RT150" s="253"/>
      <c r="RU150" s="253"/>
      <c r="RV150" s="253"/>
      <c r="RW150" s="253"/>
      <c r="RX150" s="253"/>
      <c r="RY150" s="253"/>
      <c r="RZ150" s="253"/>
      <c r="SA150" s="253"/>
      <c r="SB150" s="253"/>
      <c r="SC150" s="253"/>
      <c r="SD150" s="253"/>
      <c r="SE150" s="253"/>
      <c r="SF150" s="253"/>
      <c r="SG150" s="253"/>
      <c r="SH150" s="253"/>
      <c r="SI150" s="253"/>
      <c r="SJ150" s="253"/>
      <c r="SK150" s="253"/>
      <c r="SL150" s="253"/>
      <c r="SM150" s="253"/>
      <c r="SN150" s="253"/>
      <c r="SO150" s="253"/>
      <c r="SP150" s="253"/>
      <c r="SQ150" s="253"/>
      <c r="SR150" s="253"/>
      <c r="SS150" s="253"/>
      <c r="ST150" s="253"/>
      <c r="SU150" s="253"/>
      <c r="SV150" s="253"/>
      <c r="SW150" s="253"/>
      <c r="SX150" s="253"/>
      <c r="SY150" s="253"/>
      <c r="SZ150" s="253"/>
      <c r="TA150" s="253"/>
      <c r="TB150" s="253"/>
      <c r="TC150" s="253"/>
      <c r="TD150" s="253"/>
      <c r="TE150" s="253"/>
      <c r="TF150" s="253"/>
      <c r="TG150" s="253"/>
      <c r="TH150" s="253"/>
      <c r="TI150" s="253"/>
      <c r="TJ150" s="253"/>
      <c r="TK150" s="253"/>
      <c r="TL150" s="253"/>
      <c r="TM150" s="253"/>
      <c r="TN150" s="253"/>
      <c r="TO150" s="253"/>
      <c r="TP150" s="253"/>
      <c r="TQ150" s="253"/>
      <c r="TR150" s="253"/>
      <c r="TS150" s="253"/>
      <c r="TT150" s="253"/>
      <c r="TU150" s="253"/>
      <c r="TV150" s="253"/>
      <c r="TW150" s="253"/>
      <c r="TX150" s="253"/>
      <c r="TY150" s="253"/>
      <c r="TZ150" s="253"/>
      <c r="UA150" s="253"/>
      <c r="UB150" s="253"/>
      <c r="UC150" s="253"/>
      <c r="UD150" s="253"/>
      <c r="UE150" s="253"/>
      <c r="UF150" s="253"/>
      <c r="UG150" s="253"/>
      <c r="UH150" s="253"/>
      <c r="UI150" s="253"/>
      <c r="UJ150" s="253"/>
      <c r="UK150" s="253"/>
      <c r="UL150" s="253"/>
      <c r="UM150" s="253"/>
      <c r="UN150" s="253"/>
      <c r="UO150" s="253"/>
      <c r="UP150" s="253"/>
      <c r="UQ150" s="253"/>
      <c r="UR150" s="253"/>
      <c r="US150" s="253"/>
      <c r="UT150" s="253"/>
      <c r="UU150" s="253"/>
      <c r="UV150" s="253"/>
      <c r="UW150" s="253"/>
      <c r="UX150" s="253"/>
      <c r="UY150" s="253"/>
      <c r="UZ150" s="253"/>
      <c r="VA150" s="253"/>
      <c r="VB150" s="253"/>
      <c r="VC150" s="253"/>
      <c r="VD150" s="253"/>
      <c r="VE150" s="253"/>
      <c r="VF150" s="253"/>
      <c r="VG150" s="253"/>
      <c r="VH150" s="253"/>
      <c r="VI150" s="253"/>
      <c r="VJ150" s="253"/>
      <c r="VK150" s="253"/>
      <c r="VL150" s="253"/>
      <c r="VM150" s="253"/>
      <c r="VN150" s="253"/>
      <c r="VO150" s="253"/>
      <c r="VP150" s="253"/>
      <c r="VQ150" s="253"/>
      <c r="VR150" s="253"/>
      <c r="VS150" s="253"/>
      <c r="VT150" s="253"/>
      <c r="VU150" s="253"/>
      <c r="VV150" s="253"/>
      <c r="VW150" s="253"/>
      <c r="VX150" s="253"/>
      <c r="VY150" s="253"/>
      <c r="VZ150" s="253"/>
      <c r="WA150" s="253"/>
      <c r="WB150" s="253"/>
      <c r="WC150" s="253"/>
      <c r="WD150" s="253"/>
      <c r="WE150" s="253"/>
      <c r="WF150" s="253"/>
      <c r="WG150" s="253"/>
      <c r="WH150" s="253"/>
      <c r="WI150" s="253"/>
      <c r="WJ150" s="253"/>
      <c r="WK150" s="253"/>
      <c r="WL150" s="253"/>
      <c r="WM150" s="253"/>
      <c r="WN150" s="253"/>
      <c r="WO150" s="253"/>
      <c r="WP150" s="253"/>
      <c r="WQ150" s="253"/>
      <c r="WR150" s="253"/>
      <c r="WS150" s="253"/>
      <c r="WT150" s="253"/>
      <c r="WU150" s="253"/>
      <c r="WV150" s="253"/>
      <c r="WW150" s="253"/>
      <c r="WX150" s="253"/>
      <c r="WY150" s="253"/>
      <c r="WZ150" s="253"/>
      <c r="XA150" s="253"/>
      <c r="XB150" s="253"/>
      <c r="XC150" s="253"/>
      <c r="XD150" s="253"/>
      <c r="XE150" s="253"/>
      <c r="XF150" s="253"/>
      <c r="XG150" s="253"/>
      <c r="XH150" s="253"/>
      <c r="XI150" s="253"/>
      <c r="XJ150" s="253"/>
      <c r="XK150" s="253"/>
      <c r="XL150" s="253"/>
      <c r="XM150" s="253"/>
      <c r="XN150" s="253"/>
      <c r="XO150" s="253"/>
      <c r="XP150" s="253"/>
      <c r="XQ150" s="253"/>
      <c r="XR150" s="253"/>
      <c r="XS150" s="253"/>
      <c r="XT150" s="253"/>
      <c r="XU150" s="253"/>
      <c r="XV150" s="253"/>
      <c r="XW150" s="253"/>
      <c r="XX150" s="253"/>
      <c r="XY150" s="253"/>
      <c r="XZ150" s="253"/>
      <c r="YA150" s="253"/>
      <c r="YB150" s="253"/>
      <c r="YC150" s="253"/>
      <c r="YD150" s="253"/>
      <c r="YE150" s="253"/>
      <c r="YF150" s="253"/>
      <c r="YG150" s="253"/>
      <c r="YH150" s="253"/>
      <c r="YI150" s="253"/>
      <c r="YJ150" s="253"/>
      <c r="YK150" s="253"/>
      <c r="YL150" s="253"/>
      <c r="YM150" s="253"/>
      <c r="YN150" s="253"/>
      <c r="YO150" s="253"/>
      <c r="YP150" s="253"/>
      <c r="YQ150" s="253"/>
      <c r="YR150" s="253"/>
      <c r="YS150" s="253"/>
      <c r="YT150" s="253"/>
      <c r="YU150" s="253"/>
      <c r="YV150" s="253"/>
      <c r="YW150" s="253"/>
      <c r="YX150" s="253"/>
      <c r="YY150" s="253"/>
      <c r="YZ150" s="253"/>
      <c r="ZA150" s="253"/>
      <c r="ZB150" s="253"/>
      <c r="ZC150" s="253"/>
      <c r="ZD150" s="253"/>
      <c r="ZE150" s="253"/>
      <c r="ZF150" s="253"/>
      <c r="ZG150" s="253"/>
      <c r="ZH150" s="253"/>
      <c r="ZI150" s="253"/>
      <c r="ZJ150" s="253"/>
      <c r="ZK150" s="253"/>
      <c r="ZL150" s="253"/>
      <c r="ZM150" s="253"/>
      <c r="ZN150" s="253"/>
      <c r="ZO150" s="253"/>
      <c r="ZP150" s="253"/>
      <c r="ZQ150" s="253"/>
      <c r="ZR150" s="253"/>
      <c r="ZS150" s="253"/>
      <c r="ZT150" s="253"/>
      <c r="ZU150" s="253"/>
      <c r="ZV150" s="253"/>
      <c r="ZW150" s="253"/>
      <c r="ZX150" s="253"/>
      <c r="ZY150" s="253"/>
      <c r="ZZ150" s="253"/>
      <c r="AAA150" s="253"/>
      <c r="AAB150" s="253"/>
      <c r="AAC150" s="253"/>
      <c r="AAD150" s="253"/>
      <c r="AAE150" s="253"/>
      <c r="AAF150" s="253"/>
      <c r="AAG150" s="253"/>
      <c r="AAH150" s="253"/>
      <c r="AAI150" s="253"/>
      <c r="AAJ150" s="253"/>
      <c r="AAK150" s="253"/>
      <c r="AAL150" s="253"/>
      <c r="AAM150" s="253"/>
      <c r="AAN150" s="253"/>
      <c r="AAO150" s="253"/>
      <c r="AAP150" s="253"/>
      <c r="AAQ150" s="253"/>
      <c r="AAR150" s="253"/>
      <c r="AAS150" s="253"/>
      <c r="AAT150" s="253"/>
      <c r="AAU150" s="253"/>
      <c r="AAV150" s="253"/>
      <c r="AAW150" s="253"/>
      <c r="AAX150" s="253"/>
      <c r="AAY150" s="253"/>
      <c r="AAZ150" s="253"/>
      <c r="ABA150" s="253"/>
      <c r="ABB150" s="253"/>
      <c r="ABC150" s="253"/>
      <c r="ABD150" s="253"/>
      <c r="ABE150" s="253"/>
      <c r="ABF150" s="253"/>
      <c r="ABG150" s="253"/>
      <c r="ABH150" s="253"/>
      <c r="ABI150" s="253"/>
      <c r="ABJ150" s="253"/>
      <c r="ABK150" s="253"/>
      <c r="ABL150" s="253"/>
      <c r="ABM150" s="253"/>
      <c r="ABN150" s="253"/>
      <c r="ABO150" s="253"/>
      <c r="ABP150" s="253"/>
      <c r="ABQ150" s="253"/>
      <c r="ABR150" s="253"/>
      <c r="ABS150" s="253"/>
      <c r="ABT150" s="253"/>
      <c r="ABU150" s="253"/>
      <c r="ABV150" s="253"/>
      <c r="ABW150" s="253"/>
      <c r="ABX150" s="253"/>
      <c r="ABY150" s="253"/>
      <c r="ABZ150" s="253"/>
      <c r="ACA150" s="253"/>
      <c r="ACB150" s="253"/>
      <c r="ACC150" s="253"/>
      <c r="ACD150" s="253"/>
      <c r="ACE150" s="253"/>
      <c r="ACF150" s="253"/>
      <c r="ACG150" s="253"/>
      <c r="ACH150" s="253"/>
      <c r="ACI150" s="253"/>
      <c r="ACJ150" s="253"/>
      <c r="ACK150" s="253"/>
      <c r="ACL150" s="253"/>
      <c r="ACM150" s="253"/>
      <c r="ACN150" s="253"/>
      <c r="ACO150" s="253"/>
      <c r="ACP150" s="253"/>
      <c r="ACQ150" s="253"/>
      <c r="ACR150" s="253"/>
      <c r="ACS150" s="253"/>
      <c r="ACT150" s="253"/>
      <c r="ACU150" s="253"/>
      <c r="ACV150" s="253"/>
      <c r="ACW150" s="253"/>
      <c r="ACX150" s="253"/>
      <c r="ACY150" s="253"/>
      <c r="ACZ150" s="253"/>
      <c r="ADA150" s="253"/>
      <c r="ADB150" s="253"/>
      <c r="ADC150" s="253"/>
      <c r="ADD150" s="253"/>
      <c r="ADE150" s="253"/>
      <c r="ADF150" s="253"/>
      <c r="ADG150" s="253"/>
      <c r="ADH150" s="253"/>
      <c r="ADI150" s="253"/>
      <c r="ADJ150" s="253"/>
      <c r="ADK150" s="253"/>
      <c r="ADL150" s="253"/>
      <c r="ADM150" s="253"/>
      <c r="ADN150" s="253"/>
      <c r="ADO150" s="253"/>
      <c r="ADP150" s="253"/>
      <c r="ADQ150" s="253"/>
      <c r="ADR150" s="253"/>
      <c r="ADS150" s="253"/>
      <c r="ADT150" s="253"/>
      <c r="ADU150" s="253"/>
      <c r="ADV150" s="253"/>
      <c r="ADW150" s="253"/>
      <c r="ADX150" s="253"/>
      <c r="ADY150" s="253"/>
      <c r="ADZ150" s="253"/>
      <c r="AEA150" s="253"/>
      <c r="AEB150" s="253"/>
      <c r="AEC150" s="253"/>
      <c r="AED150" s="253"/>
      <c r="AEE150" s="253"/>
      <c r="AEF150" s="253"/>
      <c r="AEG150" s="253"/>
      <c r="AEH150" s="253"/>
      <c r="AEI150" s="253"/>
      <c r="AEJ150" s="253"/>
      <c r="AEK150" s="253"/>
      <c r="AEL150" s="253"/>
      <c r="AEM150" s="253"/>
      <c r="AEN150" s="253"/>
      <c r="AEO150" s="253"/>
      <c r="AEP150" s="253"/>
      <c r="AEQ150" s="253"/>
      <c r="AER150" s="253"/>
      <c r="AES150" s="253"/>
      <c r="AET150" s="253"/>
      <c r="AEU150" s="253"/>
      <c r="AEV150" s="253"/>
      <c r="AEW150" s="253"/>
      <c r="AEX150" s="253"/>
      <c r="AEY150" s="253"/>
      <c r="AEZ150" s="253"/>
      <c r="AFA150" s="253"/>
      <c r="AFB150" s="253"/>
      <c r="AFC150" s="253"/>
      <c r="AFD150" s="253"/>
      <c r="AFE150" s="253"/>
      <c r="AFF150" s="253"/>
      <c r="AFG150" s="253"/>
      <c r="AFH150" s="253"/>
      <c r="AFI150" s="253"/>
      <c r="AFJ150" s="253"/>
      <c r="AFK150" s="253"/>
      <c r="AFL150" s="253"/>
      <c r="AFM150" s="253"/>
      <c r="AFN150" s="253"/>
      <c r="AFO150" s="253"/>
      <c r="AFP150" s="253"/>
      <c r="AFQ150" s="253"/>
      <c r="AFR150" s="253"/>
      <c r="AFS150" s="253"/>
      <c r="AFT150" s="253"/>
      <c r="AFU150" s="253"/>
      <c r="AFV150" s="253"/>
      <c r="AFW150" s="253"/>
      <c r="AFX150" s="253"/>
      <c r="AFY150" s="253"/>
      <c r="AFZ150" s="253"/>
      <c r="AGA150" s="253"/>
      <c r="AGB150" s="253"/>
      <c r="AGC150" s="253"/>
      <c r="AGD150" s="253"/>
      <c r="AGE150" s="253"/>
      <c r="AGF150" s="253"/>
      <c r="AGG150" s="253"/>
      <c r="AGH150" s="253"/>
      <c r="AGI150" s="253"/>
      <c r="AGJ150" s="253"/>
      <c r="AGK150" s="253"/>
      <c r="AGL150" s="253"/>
      <c r="AGM150" s="253"/>
      <c r="AGN150" s="253"/>
      <c r="AGO150" s="253"/>
      <c r="AGP150" s="253"/>
      <c r="AGQ150" s="253"/>
      <c r="AGR150" s="253"/>
      <c r="AGS150" s="253"/>
      <c r="AGT150" s="253"/>
      <c r="AGU150" s="253"/>
      <c r="AGV150" s="253"/>
      <c r="AGW150" s="253"/>
      <c r="AGX150" s="253"/>
      <c r="AGY150" s="253"/>
      <c r="AGZ150" s="253"/>
      <c r="AHA150" s="253"/>
      <c r="AHB150" s="253"/>
      <c r="AHC150" s="253"/>
      <c r="AHD150" s="253"/>
      <c r="AHE150" s="253"/>
      <c r="AHF150" s="253"/>
      <c r="AHG150" s="253"/>
      <c r="AHH150" s="253"/>
      <c r="AHI150" s="253"/>
      <c r="AHJ150" s="253"/>
      <c r="AHK150" s="253"/>
      <c r="AHL150" s="253"/>
      <c r="AHM150" s="253"/>
      <c r="AHN150" s="253"/>
      <c r="AHO150" s="253"/>
      <c r="AHP150" s="253"/>
      <c r="AHQ150" s="253"/>
      <c r="AHR150" s="253"/>
      <c r="AHS150" s="253"/>
      <c r="AHT150" s="253"/>
      <c r="AHU150" s="253"/>
      <c r="AHV150" s="253"/>
      <c r="AHW150" s="253"/>
      <c r="AHX150" s="253"/>
      <c r="AHY150" s="253"/>
      <c r="AHZ150" s="253"/>
      <c r="AIA150" s="253"/>
      <c r="AIB150" s="253"/>
      <c r="AIC150" s="253"/>
      <c r="AID150" s="253"/>
      <c r="AIE150" s="253"/>
      <c r="AIF150" s="253"/>
      <c r="AIG150" s="253"/>
      <c r="AIH150" s="253"/>
      <c r="AII150" s="253"/>
      <c r="AIJ150" s="253"/>
      <c r="AIK150" s="253"/>
      <c r="AIL150" s="253"/>
      <c r="AIM150" s="253"/>
      <c r="AIN150" s="253"/>
      <c r="AIO150" s="253"/>
      <c r="AIP150" s="253"/>
      <c r="AIQ150" s="253"/>
      <c r="AIR150" s="253"/>
      <c r="AIS150" s="253"/>
      <c r="AIT150" s="253"/>
      <c r="AIU150" s="253"/>
      <c r="AIV150" s="253"/>
      <c r="AIW150" s="253"/>
      <c r="AIX150" s="253"/>
      <c r="AIY150" s="253"/>
      <c r="AIZ150" s="253"/>
      <c r="AJA150" s="253"/>
      <c r="AJB150" s="253"/>
      <c r="AJC150" s="253"/>
      <c r="AJD150" s="253"/>
      <c r="AJE150" s="253"/>
      <c r="AJF150" s="253"/>
      <c r="AJG150" s="253"/>
      <c r="AJH150" s="253"/>
      <c r="AJI150" s="253"/>
      <c r="AJJ150" s="253"/>
      <c r="AJK150" s="253"/>
      <c r="AJL150" s="253"/>
      <c r="AJM150" s="253"/>
      <c r="AJN150" s="253"/>
      <c r="AJO150" s="253"/>
      <c r="AJP150" s="253"/>
      <c r="AJQ150" s="253"/>
      <c r="AJR150" s="253"/>
      <c r="AJS150" s="253"/>
      <c r="AJT150" s="253"/>
      <c r="AJU150" s="253"/>
      <c r="AJV150" s="253"/>
      <c r="AJW150" s="253"/>
      <c r="AJX150" s="253"/>
      <c r="AJY150" s="253"/>
      <c r="AJZ150" s="253"/>
      <c r="AKA150" s="253"/>
      <c r="AKB150" s="253"/>
      <c r="AKC150" s="253"/>
      <c r="AKD150" s="253"/>
      <c r="AKE150" s="253"/>
      <c r="AKF150" s="253"/>
      <c r="AKG150" s="253"/>
      <c r="AKH150" s="253"/>
      <c r="AKI150" s="253"/>
      <c r="AKJ150" s="253"/>
      <c r="AKK150" s="253"/>
      <c r="AKL150" s="253"/>
      <c r="AKM150" s="253"/>
      <c r="AKN150" s="253"/>
      <c r="AKO150" s="253"/>
      <c r="AKP150" s="253"/>
      <c r="AKQ150" s="253"/>
      <c r="AKR150" s="253"/>
      <c r="AKS150" s="253"/>
      <c r="AKT150" s="253"/>
      <c r="AKU150" s="253"/>
      <c r="AKV150" s="253"/>
      <c r="AKW150" s="253"/>
      <c r="AKX150" s="253"/>
      <c r="AKY150" s="253"/>
      <c r="AKZ150" s="253"/>
      <c r="ALA150" s="253"/>
      <c r="ALB150" s="253"/>
      <c r="ALC150" s="253"/>
      <c r="ALD150" s="253"/>
      <c r="ALE150" s="253"/>
      <c r="ALF150" s="253"/>
      <c r="ALG150" s="253"/>
      <c r="ALH150" s="253"/>
      <c r="ALI150" s="253"/>
      <c r="ALJ150" s="253"/>
      <c r="ALK150" s="253"/>
      <c r="ALL150" s="253"/>
      <c r="ALM150" s="253"/>
      <c r="ALN150" s="253"/>
      <c r="ALO150" s="253"/>
      <c r="ALP150" s="253"/>
      <c r="ALQ150" s="253"/>
      <c r="ALR150" s="253"/>
      <c r="ALS150" s="253"/>
      <c r="ALT150" s="253"/>
      <c r="ALU150" s="253"/>
      <c r="ALV150" s="253"/>
      <c r="ALW150" s="253"/>
      <c r="ALX150" s="253"/>
      <c r="ALY150" s="253"/>
      <c r="ALZ150" s="253"/>
      <c r="AMA150" s="253"/>
      <c r="AMB150" s="253"/>
      <c r="AMC150" s="253"/>
      <c r="AMD150" s="253"/>
      <c r="AME150" s="253"/>
      <c r="AMF150" s="253"/>
      <c r="AMG150" s="253"/>
      <c r="AMH150" s="253"/>
      <c r="AMI150" s="253"/>
      <c r="AMJ150" s="253"/>
    </row>
    <row r="151" spans="1:1024" s="252" customFormat="1" ht="11.25">
      <c r="A151" s="257"/>
      <c r="B151" s="290"/>
      <c r="C151" s="290"/>
      <c r="D151" s="291"/>
      <c r="F151" s="253"/>
      <c r="G151" s="253"/>
      <c r="H151" s="253"/>
      <c r="I151" s="253"/>
      <c r="J151" s="253"/>
      <c r="K151" s="253"/>
      <c r="L151" s="253"/>
      <c r="M151" s="253"/>
      <c r="N151" s="253"/>
      <c r="O151" s="253"/>
      <c r="P151" s="253"/>
      <c r="Q151" s="253"/>
      <c r="R151" s="253"/>
      <c r="S151" s="253"/>
      <c r="T151" s="253"/>
      <c r="U151" s="253"/>
      <c r="V151" s="253"/>
      <c r="W151" s="253"/>
      <c r="X151" s="253"/>
      <c r="Y151" s="253"/>
      <c r="Z151" s="253"/>
      <c r="AA151" s="253"/>
      <c r="AB151" s="253"/>
      <c r="AC151" s="253"/>
      <c r="AD151" s="253"/>
      <c r="AE151" s="253"/>
      <c r="AF151" s="253"/>
      <c r="AG151" s="253"/>
      <c r="AH151" s="253"/>
      <c r="AI151" s="253"/>
      <c r="AJ151" s="253"/>
      <c r="AK151" s="253"/>
      <c r="AL151" s="253"/>
      <c r="AM151" s="253"/>
      <c r="AN151" s="253"/>
      <c r="AO151" s="253"/>
      <c r="AP151" s="253"/>
      <c r="AQ151" s="253"/>
      <c r="AR151" s="253"/>
      <c r="AS151" s="253"/>
      <c r="AT151" s="253"/>
      <c r="AU151" s="253"/>
      <c r="AV151" s="253"/>
      <c r="AW151" s="253"/>
      <c r="AX151" s="253"/>
      <c r="AY151" s="253"/>
      <c r="AZ151" s="253"/>
      <c r="BA151" s="253"/>
      <c r="BB151" s="253"/>
      <c r="BC151" s="253"/>
      <c r="BD151" s="253"/>
      <c r="BE151" s="253"/>
      <c r="BF151" s="253"/>
      <c r="BG151" s="253"/>
      <c r="BH151" s="253"/>
      <c r="BI151" s="253"/>
      <c r="BJ151" s="253"/>
      <c r="BK151" s="253"/>
      <c r="BL151" s="253"/>
      <c r="BM151" s="253"/>
      <c r="BN151" s="253"/>
      <c r="BO151" s="253"/>
      <c r="BP151" s="253"/>
      <c r="BQ151" s="253"/>
      <c r="BR151" s="253"/>
      <c r="BS151" s="253"/>
      <c r="BT151" s="253"/>
      <c r="BU151" s="253"/>
      <c r="BV151" s="253"/>
      <c r="BW151" s="253"/>
      <c r="BX151" s="253"/>
      <c r="BY151" s="253"/>
      <c r="BZ151" s="253"/>
      <c r="CA151" s="253"/>
      <c r="CB151" s="253"/>
      <c r="CC151" s="253"/>
      <c r="CD151" s="253"/>
      <c r="CE151" s="253"/>
      <c r="CF151" s="253"/>
      <c r="CG151" s="253"/>
      <c r="CH151" s="253"/>
      <c r="CI151" s="253"/>
      <c r="CJ151" s="253"/>
      <c r="CK151" s="253"/>
      <c r="CL151" s="253"/>
      <c r="CM151" s="253"/>
      <c r="CN151" s="253"/>
      <c r="CO151" s="253"/>
      <c r="CP151" s="253"/>
      <c r="CQ151" s="253"/>
      <c r="CR151" s="253"/>
      <c r="CS151" s="253"/>
      <c r="CT151" s="253"/>
      <c r="CU151" s="253"/>
      <c r="CV151" s="253"/>
      <c r="CW151" s="253"/>
      <c r="CX151" s="253"/>
      <c r="CY151" s="253"/>
      <c r="CZ151" s="253"/>
      <c r="DA151" s="253"/>
      <c r="DB151" s="253"/>
      <c r="DC151" s="253"/>
      <c r="DD151" s="253"/>
      <c r="DE151" s="253"/>
      <c r="DF151" s="253"/>
      <c r="DG151" s="253"/>
      <c r="DH151" s="253"/>
      <c r="DI151" s="253"/>
      <c r="DJ151" s="253"/>
      <c r="DK151" s="253"/>
      <c r="DL151" s="253"/>
      <c r="DM151" s="253"/>
      <c r="DN151" s="253"/>
      <c r="DO151" s="253"/>
      <c r="DP151" s="253"/>
      <c r="DQ151" s="253"/>
      <c r="DR151" s="253"/>
      <c r="DS151" s="253"/>
      <c r="DT151" s="253"/>
      <c r="DU151" s="253"/>
      <c r="DV151" s="253"/>
      <c r="DW151" s="253"/>
      <c r="DX151" s="253"/>
      <c r="DY151" s="253"/>
      <c r="DZ151" s="253"/>
      <c r="EA151" s="253"/>
      <c r="EB151" s="253"/>
      <c r="EC151" s="253"/>
      <c r="ED151" s="253"/>
      <c r="EE151" s="253"/>
      <c r="EF151" s="253"/>
      <c r="EG151" s="253"/>
      <c r="EH151" s="253"/>
      <c r="EI151" s="253"/>
      <c r="EJ151" s="253"/>
      <c r="EK151" s="253"/>
      <c r="EL151" s="253"/>
      <c r="EM151" s="253"/>
      <c r="EN151" s="253"/>
      <c r="EO151" s="253"/>
      <c r="EP151" s="253"/>
      <c r="EQ151" s="253"/>
      <c r="ER151" s="253"/>
      <c r="ES151" s="253"/>
      <c r="ET151" s="253"/>
      <c r="EU151" s="253"/>
      <c r="EV151" s="253"/>
      <c r="EW151" s="253"/>
      <c r="EX151" s="253"/>
      <c r="EY151" s="253"/>
      <c r="EZ151" s="253"/>
      <c r="FA151" s="253"/>
      <c r="FB151" s="253"/>
      <c r="FC151" s="253"/>
      <c r="FD151" s="253"/>
      <c r="FE151" s="253"/>
      <c r="FF151" s="253"/>
      <c r="FG151" s="253"/>
      <c r="FH151" s="253"/>
      <c r="FI151" s="253"/>
      <c r="FJ151" s="253"/>
      <c r="FK151" s="253"/>
      <c r="FL151" s="253"/>
      <c r="FM151" s="253"/>
      <c r="FN151" s="253"/>
      <c r="FO151" s="253"/>
      <c r="FP151" s="253"/>
      <c r="FQ151" s="253"/>
      <c r="FR151" s="253"/>
      <c r="FS151" s="253"/>
      <c r="FT151" s="253"/>
      <c r="FU151" s="253"/>
      <c r="FV151" s="253"/>
      <c r="FW151" s="253"/>
      <c r="FX151" s="253"/>
      <c r="FY151" s="253"/>
      <c r="FZ151" s="253"/>
      <c r="GA151" s="253"/>
      <c r="GB151" s="253"/>
      <c r="GC151" s="253"/>
      <c r="GD151" s="253"/>
      <c r="GE151" s="253"/>
      <c r="GF151" s="253"/>
      <c r="GG151" s="253"/>
      <c r="GH151" s="253"/>
      <c r="GI151" s="253"/>
      <c r="GJ151" s="253"/>
      <c r="GK151" s="253"/>
      <c r="GL151" s="253"/>
      <c r="GM151" s="253"/>
      <c r="GN151" s="253"/>
      <c r="GO151" s="253"/>
      <c r="GP151" s="253"/>
      <c r="GQ151" s="253"/>
      <c r="GR151" s="253"/>
      <c r="GS151" s="253"/>
      <c r="GT151" s="253"/>
      <c r="GU151" s="253"/>
      <c r="GV151" s="253"/>
      <c r="GW151" s="253"/>
      <c r="GX151" s="253"/>
      <c r="GY151" s="253"/>
      <c r="GZ151" s="253"/>
      <c r="HA151" s="253"/>
      <c r="HB151" s="253"/>
      <c r="HC151" s="253"/>
      <c r="HD151" s="253"/>
      <c r="HE151" s="253"/>
      <c r="HF151" s="253"/>
      <c r="HG151" s="253"/>
      <c r="HH151" s="253"/>
      <c r="HI151" s="253"/>
      <c r="HJ151" s="253"/>
      <c r="HK151" s="253"/>
      <c r="HL151" s="253"/>
      <c r="HM151" s="253"/>
      <c r="HN151" s="253"/>
      <c r="HO151" s="253"/>
      <c r="HP151" s="253"/>
      <c r="HQ151" s="253"/>
      <c r="HR151" s="253"/>
      <c r="HS151" s="253"/>
      <c r="HT151" s="253"/>
      <c r="HU151" s="253"/>
      <c r="HV151" s="253"/>
      <c r="HW151" s="253"/>
      <c r="HX151" s="253"/>
      <c r="HY151" s="253"/>
      <c r="HZ151" s="253"/>
      <c r="IA151" s="253"/>
      <c r="IB151" s="253"/>
      <c r="IC151" s="253"/>
      <c r="ID151" s="253"/>
      <c r="IE151" s="253"/>
      <c r="IF151" s="253"/>
      <c r="IG151" s="253"/>
      <c r="IH151" s="253"/>
      <c r="II151" s="253"/>
      <c r="IJ151" s="253"/>
      <c r="IK151" s="253"/>
      <c r="IL151" s="253"/>
      <c r="IM151" s="253"/>
      <c r="IN151" s="253"/>
      <c r="IO151" s="253"/>
      <c r="IP151" s="253"/>
      <c r="IQ151" s="253"/>
      <c r="IR151" s="253"/>
      <c r="IS151" s="253"/>
      <c r="IT151" s="253"/>
      <c r="IU151" s="253"/>
      <c r="IV151" s="253"/>
      <c r="IW151" s="253"/>
      <c r="IX151" s="253"/>
      <c r="IY151" s="253"/>
      <c r="IZ151" s="253"/>
      <c r="JA151" s="253"/>
      <c r="JB151" s="253"/>
      <c r="JC151" s="253"/>
      <c r="JD151" s="253"/>
      <c r="JE151" s="253"/>
      <c r="JF151" s="253"/>
      <c r="JG151" s="253"/>
      <c r="JH151" s="253"/>
      <c r="JI151" s="253"/>
      <c r="JJ151" s="253"/>
      <c r="JK151" s="253"/>
      <c r="JL151" s="253"/>
      <c r="JM151" s="253"/>
      <c r="JN151" s="253"/>
      <c r="JO151" s="253"/>
      <c r="JP151" s="253"/>
      <c r="JQ151" s="253"/>
      <c r="JR151" s="253"/>
      <c r="JS151" s="253"/>
      <c r="JT151" s="253"/>
      <c r="JU151" s="253"/>
      <c r="JV151" s="253"/>
      <c r="JW151" s="253"/>
      <c r="JX151" s="253"/>
      <c r="JY151" s="253"/>
      <c r="JZ151" s="253"/>
      <c r="KA151" s="253"/>
      <c r="KB151" s="253"/>
      <c r="KC151" s="253"/>
      <c r="KD151" s="253"/>
      <c r="KE151" s="253"/>
      <c r="KF151" s="253"/>
      <c r="KG151" s="253"/>
      <c r="KH151" s="253"/>
      <c r="KI151" s="253"/>
      <c r="KJ151" s="253"/>
      <c r="KK151" s="253"/>
      <c r="KL151" s="253"/>
      <c r="KM151" s="253"/>
      <c r="KN151" s="253"/>
      <c r="KO151" s="253"/>
      <c r="KP151" s="253"/>
      <c r="KQ151" s="253"/>
      <c r="KR151" s="253"/>
      <c r="KS151" s="253"/>
      <c r="KT151" s="253"/>
      <c r="KU151" s="253"/>
      <c r="KV151" s="253"/>
      <c r="KW151" s="253"/>
      <c r="KX151" s="253"/>
      <c r="KY151" s="253"/>
      <c r="KZ151" s="253"/>
      <c r="LA151" s="253"/>
      <c r="LB151" s="253"/>
      <c r="LC151" s="253"/>
      <c r="LD151" s="253"/>
      <c r="LE151" s="253"/>
      <c r="LF151" s="253"/>
      <c r="LG151" s="253"/>
      <c r="LH151" s="253"/>
      <c r="LI151" s="253"/>
      <c r="LJ151" s="253"/>
      <c r="LK151" s="253"/>
      <c r="LL151" s="253"/>
      <c r="LM151" s="253"/>
      <c r="LN151" s="253"/>
      <c r="LO151" s="253"/>
      <c r="LP151" s="253"/>
      <c r="LQ151" s="253"/>
      <c r="LR151" s="253"/>
      <c r="LS151" s="253"/>
      <c r="LT151" s="253"/>
      <c r="LU151" s="253"/>
      <c r="LV151" s="253"/>
      <c r="LW151" s="253"/>
      <c r="LX151" s="253"/>
      <c r="LY151" s="253"/>
      <c r="LZ151" s="253"/>
      <c r="MA151" s="253"/>
      <c r="MB151" s="253"/>
      <c r="MC151" s="253"/>
      <c r="MD151" s="253"/>
      <c r="ME151" s="253"/>
      <c r="MF151" s="253"/>
      <c r="MG151" s="253"/>
      <c r="MH151" s="253"/>
      <c r="MI151" s="253"/>
      <c r="MJ151" s="253"/>
      <c r="MK151" s="253"/>
      <c r="ML151" s="253"/>
      <c r="MM151" s="253"/>
      <c r="MN151" s="253"/>
      <c r="MO151" s="253"/>
      <c r="MP151" s="253"/>
      <c r="MQ151" s="253"/>
      <c r="MR151" s="253"/>
      <c r="MS151" s="253"/>
      <c r="MT151" s="253"/>
      <c r="MU151" s="253"/>
      <c r="MV151" s="253"/>
      <c r="MW151" s="253"/>
      <c r="MX151" s="253"/>
      <c r="MY151" s="253"/>
      <c r="MZ151" s="253"/>
      <c r="NA151" s="253"/>
      <c r="NB151" s="253"/>
      <c r="NC151" s="253"/>
      <c r="ND151" s="253"/>
      <c r="NE151" s="253"/>
      <c r="NF151" s="253"/>
      <c r="NG151" s="253"/>
      <c r="NH151" s="253"/>
      <c r="NI151" s="253"/>
      <c r="NJ151" s="253"/>
      <c r="NK151" s="253"/>
      <c r="NL151" s="253"/>
      <c r="NM151" s="253"/>
      <c r="NN151" s="253"/>
      <c r="NO151" s="253"/>
      <c r="NP151" s="253"/>
      <c r="NQ151" s="253"/>
      <c r="NR151" s="253"/>
      <c r="NS151" s="253"/>
      <c r="NT151" s="253"/>
      <c r="NU151" s="253"/>
      <c r="NV151" s="253"/>
      <c r="NW151" s="253"/>
      <c r="NX151" s="253"/>
      <c r="NY151" s="253"/>
      <c r="NZ151" s="253"/>
      <c r="OA151" s="253"/>
      <c r="OB151" s="253"/>
      <c r="OC151" s="253"/>
      <c r="OD151" s="253"/>
      <c r="OE151" s="253"/>
      <c r="OF151" s="253"/>
      <c r="OG151" s="253"/>
      <c r="OH151" s="253"/>
      <c r="OI151" s="253"/>
      <c r="OJ151" s="253"/>
      <c r="OK151" s="253"/>
      <c r="OL151" s="253"/>
      <c r="OM151" s="253"/>
      <c r="ON151" s="253"/>
      <c r="OO151" s="253"/>
      <c r="OP151" s="253"/>
      <c r="OQ151" s="253"/>
      <c r="OR151" s="253"/>
      <c r="OS151" s="253"/>
      <c r="OT151" s="253"/>
      <c r="OU151" s="253"/>
      <c r="OV151" s="253"/>
      <c r="OW151" s="253"/>
      <c r="OX151" s="253"/>
      <c r="OY151" s="253"/>
      <c r="OZ151" s="253"/>
      <c r="PA151" s="253"/>
      <c r="PB151" s="253"/>
      <c r="PC151" s="253"/>
      <c r="PD151" s="253"/>
      <c r="PE151" s="253"/>
      <c r="PF151" s="253"/>
      <c r="PG151" s="253"/>
      <c r="PH151" s="253"/>
      <c r="PI151" s="253"/>
      <c r="PJ151" s="253"/>
      <c r="PK151" s="253"/>
      <c r="PL151" s="253"/>
      <c r="PM151" s="253"/>
      <c r="PN151" s="253"/>
      <c r="PO151" s="253"/>
      <c r="PP151" s="253"/>
      <c r="PQ151" s="253"/>
      <c r="PR151" s="253"/>
      <c r="PS151" s="253"/>
      <c r="PT151" s="253"/>
      <c r="PU151" s="253"/>
      <c r="PV151" s="253"/>
      <c r="PW151" s="253"/>
      <c r="PX151" s="253"/>
      <c r="PY151" s="253"/>
      <c r="PZ151" s="253"/>
      <c r="QA151" s="253"/>
      <c r="QB151" s="253"/>
      <c r="QC151" s="253"/>
      <c r="QD151" s="253"/>
      <c r="QE151" s="253"/>
      <c r="QF151" s="253"/>
      <c r="QG151" s="253"/>
      <c r="QH151" s="253"/>
      <c r="QI151" s="253"/>
      <c r="QJ151" s="253"/>
      <c r="QK151" s="253"/>
      <c r="QL151" s="253"/>
      <c r="QM151" s="253"/>
      <c r="QN151" s="253"/>
      <c r="QO151" s="253"/>
      <c r="QP151" s="253"/>
      <c r="QQ151" s="253"/>
      <c r="QR151" s="253"/>
      <c r="QS151" s="253"/>
      <c r="QT151" s="253"/>
      <c r="QU151" s="253"/>
      <c r="QV151" s="253"/>
      <c r="QW151" s="253"/>
      <c r="QX151" s="253"/>
      <c r="QY151" s="253"/>
      <c r="QZ151" s="253"/>
      <c r="RA151" s="253"/>
      <c r="RB151" s="253"/>
      <c r="RC151" s="253"/>
      <c r="RD151" s="253"/>
      <c r="RE151" s="253"/>
      <c r="RF151" s="253"/>
      <c r="RG151" s="253"/>
      <c r="RH151" s="253"/>
      <c r="RI151" s="253"/>
      <c r="RJ151" s="253"/>
      <c r="RK151" s="253"/>
      <c r="RL151" s="253"/>
      <c r="RM151" s="253"/>
      <c r="RN151" s="253"/>
      <c r="RO151" s="253"/>
      <c r="RP151" s="253"/>
      <c r="RQ151" s="253"/>
      <c r="RR151" s="253"/>
      <c r="RS151" s="253"/>
      <c r="RT151" s="253"/>
      <c r="RU151" s="253"/>
      <c r="RV151" s="253"/>
      <c r="RW151" s="253"/>
      <c r="RX151" s="253"/>
      <c r="RY151" s="253"/>
      <c r="RZ151" s="253"/>
      <c r="SA151" s="253"/>
      <c r="SB151" s="253"/>
      <c r="SC151" s="253"/>
      <c r="SD151" s="253"/>
      <c r="SE151" s="253"/>
      <c r="SF151" s="253"/>
      <c r="SG151" s="253"/>
      <c r="SH151" s="253"/>
      <c r="SI151" s="253"/>
      <c r="SJ151" s="253"/>
      <c r="SK151" s="253"/>
      <c r="SL151" s="253"/>
      <c r="SM151" s="253"/>
      <c r="SN151" s="253"/>
      <c r="SO151" s="253"/>
      <c r="SP151" s="253"/>
      <c r="SQ151" s="253"/>
      <c r="SR151" s="253"/>
      <c r="SS151" s="253"/>
      <c r="ST151" s="253"/>
      <c r="SU151" s="253"/>
      <c r="SV151" s="253"/>
      <c r="SW151" s="253"/>
      <c r="SX151" s="253"/>
      <c r="SY151" s="253"/>
      <c r="SZ151" s="253"/>
      <c r="TA151" s="253"/>
      <c r="TB151" s="253"/>
      <c r="TC151" s="253"/>
      <c r="TD151" s="253"/>
      <c r="TE151" s="253"/>
      <c r="TF151" s="253"/>
      <c r="TG151" s="253"/>
      <c r="TH151" s="253"/>
      <c r="TI151" s="253"/>
      <c r="TJ151" s="253"/>
      <c r="TK151" s="253"/>
      <c r="TL151" s="253"/>
      <c r="TM151" s="253"/>
      <c r="TN151" s="253"/>
      <c r="TO151" s="253"/>
      <c r="TP151" s="253"/>
      <c r="TQ151" s="253"/>
      <c r="TR151" s="253"/>
      <c r="TS151" s="253"/>
      <c r="TT151" s="253"/>
      <c r="TU151" s="253"/>
      <c r="TV151" s="253"/>
      <c r="TW151" s="253"/>
      <c r="TX151" s="253"/>
      <c r="TY151" s="253"/>
      <c r="TZ151" s="253"/>
      <c r="UA151" s="253"/>
      <c r="UB151" s="253"/>
      <c r="UC151" s="253"/>
      <c r="UD151" s="253"/>
      <c r="UE151" s="253"/>
      <c r="UF151" s="253"/>
      <c r="UG151" s="253"/>
      <c r="UH151" s="253"/>
      <c r="UI151" s="253"/>
      <c r="UJ151" s="253"/>
      <c r="UK151" s="253"/>
      <c r="UL151" s="253"/>
      <c r="UM151" s="253"/>
      <c r="UN151" s="253"/>
      <c r="UO151" s="253"/>
      <c r="UP151" s="253"/>
      <c r="UQ151" s="253"/>
      <c r="UR151" s="253"/>
      <c r="US151" s="253"/>
      <c r="UT151" s="253"/>
      <c r="UU151" s="253"/>
      <c r="UV151" s="253"/>
      <c r="UW151" s="253"/>
      <c r="UX151" s="253"/>
      <c r="UY151" s="253"/>
      <c r="UZ151" s="253"/>
      <c r="VA151" s="253"/>
      <c r="VB151" s="253"/>
      <c r="VC151" s="253"/>
      <c r="VD151" s="253"/>
      <c r="VE151" s="253"/>
      <c r="VF151" s="253"/>
      <c r="VG151" s="253"/>
      <c r="VH151" s="253"/>
      <c r="VI151" s="253"/>
      <c r="VJ151" s="253"/>
      <c r="VK151" s="253"/>
      <c r="VL151" s="253"/>
      <c r="VM151" s="253"/>
      <c r="VN151" s="253"/>
      <c r="VO151" s="253"/>
      <c r="VP151" s="253"/>
      <c r="VQ151" s="253"/>
      <c r="VR151" s="253"/>
      <c r="VS151" s="253"/>
      <c r="VT151" s="253"/>
      <c r="VU151" s="253"/>
      <c r="VV151" s="253"/>
      <c r="VW151" s="253"/>
      <c r="VX151" s="253"/>
      <c r="VY151" s="253"/>
      <c r="VZ151" s="253"/>
      <c r="WA151" s="253"/>
      <c r="WB151" s="253"/>
      <c r="WC151" s="253"/>
      <c r="WD151" s="253"/>
      <c r="WE151" s="253"/>
      <c r="WF151" s="253"/>
      <c r="WG151" s="253"/>
      <c r="WH151" s="253"/>
      <c r="WI151" s="253"/>
      <c r="WJ151" s="253"/>
      <c r="WK151" s="253"/>
      <c r="WL151" s="253"/>
      <c r="WM151" s="253"/>
      <c r="WN151" s="253"/>
      <c r="WO151" s="253"/>
      <c r="WP151" s="253"/>
      <c r="WQ151" s="253"/>
      <c r="WR151" s="253"/>
      <c r="WS151" s="253"/>
      <c r="WT151" s="253"/>
      <c r="WU151" s="253"/>
      <c r="WV151" s="253"/>
      <c r="WW151" s="253"/>
      <c r="WX151" s="253"/>
      <c r="WY151" s="253"/>
      <c r="WZ151" s="253"/>
      <c r="XA151" s="253"/>
      <c r="XB151" s="253"/>
      <c r="XC151" s="253"/>
      <c r="XD151" s="253"/>
      <c r="XE151" s="253"/>
      <c r="XF151" s="253"/>
      <c r="XG151" s="253"/>
      <c r="XH151" s="253"/>
      <c r="XI151" s="253"/>
      <c r="XJ151" s="253"/>
      <c r="XK151" s="253"/>
      <c r="XL151" s="253"/>
      <c r="XM151" s="253"/>
      <c r="XN151" s="253"/>
      <c r="XO151" s="253"/>
      <c r="XP151" s="253"/>
      <c r="XQ151" s="253"/>
      <c r="XR151" s="253"/>
      <c r="XS151" s="253"/>
      <c r="XT151" s="253"/>
      <c r="XU151" s="253"/>
      <c r="XV151" s="253"/>
      <c r="XW151" s="253"/>
      <c r="XX151" s="253"/>
      <c r="XY151" s="253"/>
      <c r="XZ151" s="253"/>
      <c r="YA151" s="253"/>
      <c r="YB151" s="253"/>
      <c r="YC151" s="253"/>
      <c r="YD151" s="253"/>
      <c r="YE151" s="253"/>
      <c r="YF151" s="253"/>
      <c r="YG151" s="253"/>
      <c r="YH151" s="253"/>
      <c r="YI151" s="253"/>
      <c r="YJ151" s="253"/>
      <c r="YK151" s="253"/>
      <c r="YL151" s="253"/>
      <c r="YM151" s="253"/>
      <c r="YN151" s="253"/>
      <c r="YO151" s="253"/>
      <c r="YP151" s="253"/>
      <c r="YQ151" s="253"/>
      <c r="YR151" s="253"/>
      <c r="YS151" s="253"/>
      <c r="YT151" s="253"/>
      <c r="YU151" s="253"/>
      <c r="YV151" s="253"/>
      <c r="YW151" s="253"/>
      <c r="YX151" s="253"/>
      <c r="YY151" s="253"/>
      <c r="YZ151" s="253"/>
      <c r="ZA151" s="253"/>
      <c r="ZB151" s="253"/>
      <c r="ZC151" s="253"/>
      <c r="ZD151" s="253"/>
      <c r="ZE151" s="253"/>
      <c r="ZF151" s="253"/>
      <c r="ZG151" s="253"/>
      <c r="ZH151" s="253"/>
      <c r="ZI151" s="253"/>
      <c r="ZJ151" s="253"/>
      <c r="ZK151" s="253"/>
      <c r="ZL151" s="253"/>
      <c r="ZM151" s="253"/>
      <c r="ZN151" s="253"/>
      <c r="ZO151" s="253"/>
      <c r="ZP151" s="253"/>
      <c r="ZQ151" s="253"/>
      <c r="ZR151" s="253"/>
      <c r="ZS151" s="253"/>
      <c r="ZT151" s="253"/>
      <c r="ZU151" s="253"/>
      <c r="ZV151" s="253"/>
      <c r="ZW151" s="253"/>
      <c r="ZX151" s="253"/>
      <c r="ZY151" s="253"/>
      <c r="ZZ151" s="253"/>
      <c r="AAA151" s="253"/>
      <c r="AAB151" s="253"/>
      <c r="AAC151" s="253"/>
      <c r="AAD151" s="253"/>
      <c r="AAE151" s="253"/>
      <c r="AAF151" s="253"/>
      <c r="AAG151" s="253"/>
      <c r="AAH151" s="253"/>
      <c r="AAI151" s="253"/>
      <c r="AAJ151" s="253"/>
      <c r="AAK151" s="253"/>
      <c r="AAL151" s="253"/>
      <c r="AAM151" s="253"/>
      <c r="AAN151" s="253"/>
      <c r="AAO151" s="253"/>
      <c r="AAP151" s="253"/>
      <c r="AAQ151" s="253"/>
      <c r="AAR151" s="253"/>
      <c r="AAS151" s="253"/>
      <c r="AAT151" s="253"/>
      <c r="AAU151" s="253"/>
      <c r="AAV151" s="253"/>
      <c r="AAW151" s="253"/>
      <c r="AAX151" s="253"/>
      <c r="AAY151" s="253"/>
      <c r="AAZ151" s="253"/>
      <c r="ABA151" s="253"/>
      <c r="ABB151" s="253"/>
      <c r="ABC151" s="253"/>
      <c r="ABD151" s="253"/>
      <c r="ABE151" s="253"/>
      <c r="ABF151" s="253"/>
      <c r="ABG151" s="253"/>
      <c r="ABH151" s="253"/>
      <c r="ABI151" s="253"/>
      <c r="ABJ151" s="253"/>
      <c r="ABK151" s="253"/>
      <c r="ABL151" s="253"/>
      <c r="ABM151" s="253"/>
      <c r="ABN151" s="253"/>
      <c r="ABO151" s="253"/>
      <c r="ABP151" s="253"/>
      <c r="ABQ151" s="253"/>
      <c r="ABR151" s="253"/>
      <c r="ABS151" s="253"/>
      <c r="ABT151" s="253"/>
      <c r="ABU151" s="253"/>
      <c r="ABV151" s="253"/>
      <c r="ABW151" s="253"/>
      <c r="ABX151" s="253"/>
      <c r="ABY151" s="253"/>
      <c r="ABZ151" s="253"/>
      <c r="ACA151" s="253"/>
      <c r="ACB151" s="253"/>
      <c r="ACC151" s="253"/>
      <c r="ACD151" s="253"/>
      <c r="ACE151" s="253"/>
      <c r="ACF151" s="253"/>
      <c r="ACG151" s="253"/>
      <c r="ACH151" s="253"/>
      <c r="ACI151" s="253"/>
      <c r="ACJ151" s="253"/>
      <c r="ACK151" s="253"/>
      <c r="ACL151" s="253"/>
      <c r="ACM151" s="253"/>
      <c r="ACN151" s="253"/>
      <c r="ACO151" s="253"/>
      <c r="ACP151" s="253"/>
      <c r="ACQ151" s="253"/>
      <c r="ACR151" s="253"/>
      <c r="ACS151" s="253"/>
      <c r="ACT151" s="253"/>
      <c r="ACU151" s="253"/>
      <c r="ACV151" s="253"/>
      <c r="ACW151" s="253"/>
      <c r="ACX151" s="253"/>
      <c r="ACY151" s="253"/>
      <c r="ACZ151" s="253"/>
      <c r="ADA151" s="253"/>
      <c r="ADB151" s="253"/>
      <c r="ADC151" s="253"/>
      <c r="ADD151" s="253"/>
      <c r="ADE151" s="253"/>
      <c r="ADF151" s="253"/>
      <c r="ADG151" s="253"/>
      <c r="ADH151" s="253"/>
      <c r="ADI151" s="253"/>
      <c r="ADJ151" s="253"/>
      <c r="ADK151" s="253"/>
      <c r="ADL151" s="253"/>
      <c r="ADM151" s="253"/>
      <c r="ADN151" s="253"/>
      <c r="ADO151" s="253"/>
      <c r="ADP151" s="253"/>
      <c r="ADQ151" s="253"/>
      <c r="ADR151" s="253"/>
      <c r="ADS151" s="253"/>
      <c r="ADT151" s="253"/>
      <c r="ADU151" s="253"/>
      <c r="ADV151" s="253"/>
      <c r="ADW151" s="253"/>
      <c r="ADX151" s="253"/>
      <c r="ADY151" s="253"/>
      <c r="ADZ151" s="253"/>
      <c r="AEA151" s="253"/>
      <c r="AEB151" s="253"/>
      <c r="AEC151" s="253"/>
      <c r="AED151" s="253"/>
      <c r="AEE151" s="253"/>
      <c r="AEF151" s="253"/>
      <c r="AEG151" s="253"/>
      <c r="AEH151" s="253"/>
      <c r="AEI151" s="253"/>
      <c r="AEJ151" s="253"/>
      <c r="AEK151" s="253"/>
      <c r="AEL151" s="253"/>
      <c r="AEM151" s="253"/>
      <c r="AEN151" s="253"/>
      <c r="AEO151" s="253"/>
      <c r="AEP151" s="253"/>
      <c r="AEQ151" s="253"/>
      <c r="AER151" s="253"/>
      <c r="AES151" s="253"/>
      <c r="AET151" s="253"/>
      <c r="AEU151" s="253"/>
      <c r="AEV151" s="253"/>
      <c r="AEW151" s="253"/>
      <c r="AEX151" s="253"/>
      <c r="AEY151" s="253"/>
      <c r="AEZ151" s="253"/>
      <c r="AFA151" s="253"/>
      <c r="AFB151" s="253"/>
      <c r="AFC151" s="253"/>
      <c r="AFD151" s="253"/>
      <c r="AFE151" s="253"/>
      <c r="AFF151" s="253"/>
      <c r="AFG151" s="253"/>
      <c r="AFH151" s="253"/>
      <c r="AFI151" s="253"/>
      <c r="AFJ151" s="253"/>
      <c r="AFK151" s="253"/>
      <c r="AFL151" s="253"/>
      <c r="AFM151" s="253"/>
      <c r="AFN151" s="253"/>
      <c r="AFO151" s="253"/>
      <c r="AFP151" s="253"/>
      <c r="AFQ151" s="253"/>
      <c r="AFR151" s="253"/>
      <c r="AFS151" s="253"/>
      <c r="AFT151" s="253"/>
      <c r="AFU151" s="253"/>
      <c r="AFV151" s="253"/>
      <c r="AFW151" s="253"/>
      <c r="AFX151" s="253"/>
      <c r="AFY151" s="253"/>
      <c r="AFZ151" s="253"/>
      <c r="AGA151" s="253"/>
      <c r="AGB151" s="253"/>
      <c r="AGC151" s="253"/>
      <c r="AGD151" s="253"/>
      <c r="AGE151" s="253"/>
      <c r="AGF151" s="253"/>
      <c r="AGG151" s="253"/>
      <c r="AGH151" s="253"/>
      <c r="AGI151" s="253"/>
      <c r="AGJ151" s="253"/>
      <c r="AGK151" s="253"/>
      <c r="AGL151" s="253"/>
      <c r="AGM151" s="253"/>
      <c r="AGN151" s="253"/>
      <c r="AGO151" s="253"/>
      <c r="AGP151" s="253"/>
      <c r="AGQ151" s="253"/>
      <c r="AGR151" s="253"/>
      <c r="AGS151" s="253"/>
      <c r="AGT151" s="253"/>
      <c r="AGU151" s="253"/>
      <c r="AGV151" s="253"/>
      <c r="AGW151" s="253"/>
      <c r="AGX151" s="253"/>
      <c r="AGY151" s="253"/>
      <c r="AGZ151" s="253"/>
      <c r="AHA151" s="253"/>
      <c r="AHB151" s="253"/>
      <c r="AHC151" s="253"/>
      <c r="AHD151" s="253"/>
      <c r="AHE151" s="253"/>
      <c r="AHF151" s="253"/>
      <c r="AHG151" s="253"/>
      <c r="AHH151" s="253"/>
      <c r="AHI151" s="253"/>
      <c r="AHJ151" s="253"/>
      <c r="AHK151" s="253"/>
      <c r="AHL151" s="253"/>
      <c r="AHM151" s="253"/>
      <c r="AHN151" s="253"/>
      <c r="AHO151" s="253"/>
      <c r="AHP151" s="253"/>
      <c r="AHQ151" s="253"/>
      <c r="AHR151" s="253"/>
      <c r="AHS151" s="253"/>
      <c r="AHT151" s="253"/>
      <c r="AHU151" s="253"/>
      <c r="AHV151" s="253"/>
      <c r="AHW151" s="253"/>
      <c r="AHX151" s="253"/>
      <c r="AHY151" s="253"/>
      <c r="AHZ151" s="253"/>
      <c r="AIA151" s="253"/>
      <c r="AIB151" s="253"/>
      <c r="AIC151" s="253"/>
      <c r="AID151" s="253"/>
      <c r="AIE151" s="253"/>
      <c r="AIF151" s="253"/>
      <c r="AIG151" s="253"/>
      <c r="AIH151" s="253"/>
      <c r="AII151" s="253"/>
      <c r="AIJ151" s="253"/>
      <c r="AIK151" s="253"/>
      <c r="AIL151" s="253"/>
      <c r="AIM151" s="253"/>
      <c r="AIN151" s="253"/>
      <c r="AIO151" s="253"/>
      <c r="AIP151" s="253"/>
      <c r="AIQ151" s="253"/>
      <c r="AIR151" s="253"/>
      <c r="AIS151" s="253"/>
      <c r="AIT151" s="253"/>
      <c r="AIU151" s="253"/>
      <c r="AIV151" s="253"/>
      <c r="AIW151" s="253"/>
      <c r="AIX151" s="253"/>
      <c r="AIY151" s="253"/>
      <c r="AIZ151" s="253"/>
      <c r="AJA151" s="253"/>
      <c r="AJB151" s="253"/>
      <c r="AJC151" s="253"/>
      <c r="AJD151" s="253"/>
      <c r="AJE151" s="253"/>
      <c r="AJF151" s="253"/>
      <c r="AJG151" s="253"/>
      <c r="AJH151" s="253"/>
      <c r="AJI151" s="253"/>
      <c r="AJJ151" s="253"/>
      <c r="AJK151" s="253"/>
      <c r="AJL151" s="253"/>
      <c r="AJM151" s="253"/>
      <c r="AJN151" s="253"/>
      <c r="AJO151" s="253"/>
      <c r="AJP151" s="253"/>
      <c r="AJQ151" s="253"/>
      <c r="AJR151" s="253"/>
      <c r="AJS151" s="253"/>
      <c r="AJT151" s="253"/>
      <c r="AJU151" s="253"/>
      <c r="AJV151" s="253"/>
      <c r="AJW151" s="253"/>
      <c r="AJX151" s="253"/>
      <c r="AJY151" s="253"/>
      <c r="AJZ151" s="253"/>
      <c r="AKA151" s="253"/>
      <c r="AKB151" s="253"/>
      <c r="AKC151" s="253"/>
      <c r="AKD151" s="253"/>
      <c r="AKE151" s="253"/>
      <c r="AKF151" s="253"/>
      <c r="AKG151" s="253"/>
      <c r="AKH151" s="253"/>
      <c r="AKI151" s="253"/>
      <c r="AKJ151" s="253"/>
      <c r="AKK151" s="253"/>
      <c r="AKL151" s="253"/>
      <c r="AKM151" s="253"/>
      <c r="AKN151" s="253"/>
      <c r="AKO151" s="253"/>
      <c r="AKP151" s="253"/>
      <c r="AKQ151" s="253"/>
      <c r="AKR151" s="253"/>
      <c r="AKS151" s="253"/>
      <c r="AKT151" s="253"/>
      <c r="AKU151" s="253"/>
      <c r="AKV151" s="253"/>
      <c r="AKW151" s="253"/>
      <c r="AKX151" s="253"/>
      <c r="AKY151" s="253"/>
      <c r="AKZ151" s="253"/>
      <c r="ALA151" s="253"/>
      <c r="ALB151" s="253"/>
      <c r="ALC151" s="253"/>
      <c r="ALD151" s="253"/>
      <c r="ALE151" s="253"/>
      <c r="ALF151" s="253"/>
      <c r="ALG151" s="253"/>
      <c r="ALH151" s="253"/>
      <c r="ALI151" s="253"/>
      <c r="ALJ151" s="253"/>
      <c r="ALK151" s="253"/>
      <c r="ALL151" s="253"/>
      <c r="ALM151" s="253"/>
      <c r="ALN151" s="253"/>
      <c r="ALO151" s="253"/>
      <c r="ALP151" s="253"/>
      <c r="ALQ151" s="253"/>
      <c r="ALR151" s="253"/>
      <c r="ALS151" s="253"/>
      <c r="ALT151" s="253"/>
      <c r="ALU151" s="253"/>
      <c r="ALV151" s="253"/>
      <c r="ALW151" s="253"/>
      <c r="ALX151" s="253"/>
      <c r="ALY151" s="253"/>
      <c r="ALZ151" s="253"/>
      <c r="AMA151" s="253"/>
      <c r="AMB151" s="253"/>
      <c r="AMC151" s="253"/>
      <c r="AMD151" s="253"/>
      <c r="AME151" s="253"/>
      <c r="AMF151" s="253"/>
      <c r="AMG151" s="253"/>
      <c r="AMH151" s="253"/>
      <c r="AMI151" s="253"/>
      <c r="AMJ151" s="253"/>
    </row>
    <row r="152" spans="1:1024" s="252" customFormat="1" ht="11.25" hidden="1">
      <c r="A152" s="257"/>
      <c r="B152" s="290"/>
      <c r="C152" s="290"/>
      <c r="D152" s="291"/>
      <c r="F152" s="253"/>
      <c r="G152" s="253"/>
      <c r="H152" s="253"/>
      <c r="I152" s="253"/>
      <c r="J152" s="253"/>
      <c r="K152" s="253"/>
      <c r="L152" s="253"/>
      <c r="M152" s="253"/>
      <c r="N152" s="253"/>
      <c r="O152" s="253"/>
      <c r="P152" s="253"/>
      <c r="Q152" s="253"/>
      <c r="R152" s="253"/>
      <c r="S152" s="253"/>
      <c r="T152" s="253"/>
      <c r="U152" s="253"/>
      <c r="V152" s="253"/>
      <c r="W152" s="253"/>
      <c r="X152" s="253"/>
      <c r="Y152" s="253"/>
      <c r="Z152" s="253"/>
      <c r="AA152" s="253"/>
      <c r="AB152" s="253"/>
      <c r="AC152" s="253"/>
      <c r="AD152" s="253"/>
      <c r="AE152" s="253"/>
      <c r="AF152" s="253"/>
      <c r="AG152" s="253"/>
      <c r="AH152" s="253"/>
      <c r="AI152" s="253"/>
      <c r="AJ152" s="253"/>
      <c r="AK152" s="253"/>
      <c r="AL152" s="253"/>
      <c r="AM152" s="253"/>
      <c r="AN152" s="253"/>
      <c r="AO152" s="253"/>
      <c r="AP152" s="253"/>
      <c r="AQ152" s="253"/>
      <c r="AR152" s="253"/>
      <c r="AS152" s="253"/>
      <c r="AT152" s="253"/>
      <c r="AU152" s="253"/>
      <c r="AV152" s="253"/>
      <c r="AW152" s="253"/>
      <c r="AX152" s="253"/>
      <c r="AY152" s="253"/>
      <c r="AZ152" s="253"/>
      <c r="BA152" s="253"/>
      <c r="BB152" s="253"/>
      <c r="BC152" s="253"/>
      <c r="BD152" s="253"/>
      <c r="BE152" s="253"/>
      <c r="BF152" s="253"/>
      <c r="BG152" s="253"/>
      <c r="BH152" s="253"/>
      <c r="BI152" s="253"/>
      <c r="BJ152" s="253"/>
      <c r="BK152" s="253"/>
      <c r="BL152" s="253"/>
      <c r="BM152" s="253"/>
      <c r="BN152" s="253"/>
      <c r="BO152" s="253"/>
      <c r="BP152" s="253"/>
      <c r="BQ152" s="253"/>
      <c r="BR152" s="253"/>
      <c r="BS152" s="253"/>
      <c r="BT152" s="253"/>
      <c r="BU152" s="253"/>
      <c r="BV152" s="253"/>
      <c r="BW152" s="253"/>
      <c r="BX152" s="253"/>
      <c r="BY152" s="253"/>
      <c r="BZ152" s="253"/>
      <c r="CA152" s="253"/>
      <c r="CB152" s="253"/>
      <c r="CC152" s="253"/>
      <c r="CD152" s="253"/>
      <c r="CE152" s="253"/>
      <c r="CF152" s="253"/>
      <c r="CG152" s="253"/>
      <c r="CH152" s="253"/>
      <c r="CI152" s="253"/>
      <c r="CJ152" s="253"/>
      <c r="CK152" s="253"/>
      <c r="CL152" s="253"/>
      <c r="CM152" s="253"/>
      <c r="CN152" s="253"/>
      <c r="CO152" s="253"/>
      <c r="CP152" s="253"/>
      <c r="CQ152" s="253"/>
      <c r="CR152" s="253"/>
      <c r="CS152" s="253"/>
      <c r="CT152" s="253"/>
      <c r="CU152" s="253"/>
      <c r="CV152" s="253"/>
      <c r="CW152" s="253"/>
      <c r="CX152" s="253"/>
      <c r="CY152" s="253"/>
      <c r="CZ152" s="253"/>
      <c r="DA152" s="253"/>
      <c r="DB152" s="253"/>
      <c r="DC152" s="253"/>
      <c r="DD152" s="253"/>
      <c r="DE152" s="253"/>
      <c r="DF152" s="253"/>
      <c r="DG152" s="253"/>
      <c r="DH152" s="253"/>
      <c r="DI152" s="253"/>
      <c r="DJ152" s="253"/>
      <c r="DK152" s="253"/>
      <c r="DL152" s="253"/>
      <c r="DM152" s="253"/>
      <c r="DN152" s="253"/>
      <c r="DO152" s="253"/>
      <c r="DP152" s="253"/>
      <c r="DQ152" s="253"/>
      <c r="DR152" s="253"/>
      <c r="DS152" s="253"/>
      <c r="DT152" s="253"/>
      <c r="DU152" s="253"/>
      <c r="DV152" s="253"/>
      <c r="DW152" s="253"/>
      <c r="DX152" s="253"/>
      <c r="DY152" s="253"/>
      <c r="DZ152" s="253"/>
      <c r="EA152" s="253"/>
      <c r="EB152" s="253"/>
      <c r="EC152" s="253"/>
      <c r="ED152" s="253"/>
      <c r="EE152" s="253"/>
      <c r="EF152" s="253"/>
      <c r="EG152" s="253"/>
      <c r="EH152" s="253"/>
      <c r="EI152" s="253"/>
      <c r="EJ152" s="253"/>
      <c r="EK152" s="253"/>
      <c r="EL152" s="253"/>
      <c r="EM152" s="253"/>
      <c r="EN152" s="253"/>
      <c r="EO152" s="253"/>
      <c r="EP152" s="253"/>
      <c r="EQ152" s="253"/>
      <c r="ER152" s="253"/>
      <c r="ES152" s="253"/>
      <c r="ET152" s="253"/>
      <c r="EU152" s="253"/>
      <c r="EV152" s="253"/>
      <c r="EW152" s="253"/>
      <c r="EX152" s="253"/>
      <c r="EY152" s="253"/>
      <c r="EZ152" s="253"/>
      <c r="FA152" s="253"/>
      <c r="FB152" s="253"/>
      <c r="FC152" s="253"/>
      <c r="FD152" s="253"/>
      <c r="FE152" s="253"/>
      <c r="FF152" s="253"/>
      <c r="FG152" s="253"/>
      <c r="FH152" s="253"/>
      <c r="FI152" s="253"/>
      <c r="FJ152" s="253"/>
      <c r="FK152" s="253"/>
      <c r="FL152" s="253"/>
      <c r="FM152" s="253"/>
      <c r="FN152" s="253"/>
      <c r="FO152" s="253"/>
      <c r="FP152" s="253"/>
      <c r="FQ152" s="253"/>
      <c r="FR152" s="253"/>
      <c r="FS152" s="253"/>
      <c r="FT152" s="253"/>
      <c r="FU152" s="253"/>
      <c r="FV152" s="253"/>
      <c r="FW152" s="253"/>
      <c r="FX152" s="253"/>
      <c r="FY152" s="253"/>
      <c r="FZ152" s="253"/>
      <c r="GA152" s="253"/>
      <c r="GB152" s="253"/>
      <c r="GC152" s="253"/>
      <c r="GD152" s="253"/>
      <c r="GE152" s="253"/>
      <c r="GF152" s="253"/>
      <c r="GG152" s="253"/>
      <c r="GH152" s="253"/>
      <c r="GI152" s="253"/>
      <c r="GJ152" s="253"/>
      <c r="GK152" s="253"/>
      <c r="GL152" s="253"/>
      <c r="GM152" s="253"/>
      <c r="GN152" s="253"/>
      <c r="GO152" s="253"/>
      <c r="GP152" s="253"/>
      <c r="GQ152" s="253"/>
      <c r="GR152" s="253"/>
      <c r="GS152" s="253"/>
      <c r="GT152" s="253"/>
      <c r="GU152" s="253"/>
      <c r="GV152" s="253"/>
      <c r="GW152" s="253"/>
      <c r="GX152" s="253"/>
      <c r="GY152" s="253"/>
      <c r="GZ152" s="253"/>
      <c r="HA152" s="253"/>
      <c r="HB152" s="253"/>
      <c r="HC152" s="253"/>
      <c r="HD152" s="253"/>
      <c r="HE152" s="253"/>
      <c r="HF152" s="253"/>
      <c r="HG152" s="253"/>
      <c r="HH152" s="253"/>
      <c r="HI152" s="253"/>
      <c r="HJ152" s="253"/>
      <c r="HK152" s="253"/>
      <c r="HL152" s="253"/>
      <c r="HM152" s="253"/>
      <c r="HN152" s="253"/>
      <c r="HO152" s="253"/>
      <c r="HP152" s="253"/>
      <c r="HQ152" s="253"/>
      <c r="HR152" s="253"/>
      <c r="HS152" s="253"/>
      <c r="HT152" s="253"/>
      <c r="HU152" s="253"/>
      <c r="HV152" s="253"/>
      <c r="HW152" s="253"/>
      <c r="HX152" s="253"/>
      <c r="HY152" s="253"/>
      <c r="HZ152" s="253"/>
      <c r="IA152" s="253"/>
      <c r="IB152" s="253"/>
      <c r="IC152" s="253"/>
      <c r="ID152" s="253"/>
      <c r="IE152" s="253"/>
      <c r="IF152" s="253"/>
      <c r="IG152" s="253"/>
      <c r="IH152" s="253"/>
      <c r="II152" s="253"/>
      <c r="IJ152" s="253"/>
      <c r="IK152" s="253"/>
      <c r="IL152" s="253"/>
      <c r="IM152" s="253"/>
      <c r="IN152" s="253"/>
      <c r="IO152" s="253"/>
      <c r="IP152" s="253"/>
      <c r="IQ152" s="253"/>
      <c r="IR152" s="253"/>
      <c r="IS152" s="253"/>
      <c r="IT152" s="253"/>
      <c r="IU152" s="253"/>
      <c r="IV152" s="253"/>
      <c r="IW152" s="253"/>
      <c r="IX152" s="253"/>
      <c r="IY152" s="253"/>
      <c r="IZ152" s="253"/>
      <c r="JA152" s="253"/>
      <c r="JB152" s="253"/>
      <c r="JC152" s="253"/>
      <c r="JD152" s="253"/>
      <c r="JE152" s="253"/>
      <c r="JF152" s="253"/>
      <c r="JG152" s="253"/>
      <c r="JH152" s="253"/>
      <c r="JI152" s="253"/>
      <c r="JJ152" s="253"/>
      <c r="JK152" s="253"/>
      <c r="JL152" s="253"/>
      <c r="JM152" s="253"/>
      <c r="JN152" s="253"/>
      <c r="JO152" s="253"/>
      <c r="JP152" s="253"/>
      <c r="JQ152" s="253"/>
      <c r="JR152" s="253"/>
      <c r="JS152" s="253"/>
      <c r="JT152" s="253"/>
      <c r="JU152" s="253"/>
      <c r="JV152" s="253"/>
      <c r="JW152" s="253"/>
      <c r="JX152" s="253"/>
      <c r="JY152" s="253"/>
      <c r="JZ152" s="253"/>
      <c r="KA152" s="253"/>
      <c r="KB152" s="253"/>
      <c r="KC152" s="253"/>
      <c r="KD152" s="253"/>
      <c r="KE152" s="253"/>
      <c r="KF152" s="253"/>
      <c r="KG152" s="253"/>
      <c r="KH152" s="253"/>
      <c r="KI152" s="253"/>
      <c r="KJ152" s="253"/>
      <c r="KK152" s="253"/>
      <c r="KL152" s="253"/>
      <c r="KM152" s="253"/>
      <c r="KN152" s="253"/>
      <c r="KO152" s="253"/>
      <c r="KP152" s="253"/>
      <c r="KQ152" s="253"/>
      <c r="KR152" s="253"/>
      <c r="KS152" s="253"/>
      <c r="KT152" s="253"/>
      <c r="KU152" s="253"/>
      <c r="KV152" s="253"/>
      <c r="KW152" s="253"/>
      <c r="KX152" s="253"/>
      <c r="KY152" s="253"/>
      <c r="KZ152" s="253"/>
      <c r="LA152" s="253"/>
      <c r="LB152" s="253"/>
      <c r="LC152" s="253"/>
      <c r="LD152" s="253"/>
      <c r="LE152" s="253"/>
      <c r="LF152" s="253"/>
      <c r="LG152" s="253"/>
      <c r="LH152" s="253"/>
      <c r="LI152" s="253"/>
      <c r="LJ152" s="253"/>
      <c r="LK152" s="253"/>
      <c r="LL152" s="253"/>
      <c r="LM152" s="253"/>
      <c r="LN152" s="253"/>
      <c r="LO152" s="253"/>
      <c r="LP152" s="253"/>
      <c r="LQ152" s="253"/>
      <c r="LR152" s="253"/>
      <c r="LS152" s="253"/>
      <c r="LT152" s="253"/>
      <c r="LU152" s="253"/>
      <c r="LV152" s="253"/>
      <c r="LW152" s="253"/>
      <c r="LX152" s="253"/>
      <c r="LY152" s="253"/>
      <c r="LZ152" s="253"/>
      <c r="MA152" s="253"/>
      <c r="MB152" s="253"/>
      <c r="MC152" s="253"/>
      <c r="MD152" s="253"/>
      <c r="ME152" s="253"/>
      <c r="MF152" s="253"/>
      <c r="MG152" s="253"/>
      <c r="MH152" s="253"/>
      <c r="MI152" s="253"/>
      <c r="MJ152" s="253"/>
      <c r="MK152" s="253"/>
      <c r="ML152" s="253"/>
      <c r="MM152" s="253"/>
      <c r="MN152" s="253"/>
      <c r="MO152" s="253"/>
      <c r="MP152" s="253"/>
      <c r="MQ152" s="253"/>
      <c r="MR152" s="253"/>
      <c r="MS152" s="253"/>
      <c r="MT152" s="253"/>
      <c r="MU152" s="253"/>
      <c r="MV152" s="253"/>
      <c r="MW152" s="253"/>
      <c r="MX152" s="253"/>
      <c r="MY152" s="253"/>
      <c r="MZ152" s="253"/>
      <c r="NA152" s="253"/>
      <c r="NB152" s="253"/>
      <c r="NC152" s="253"/>
      <c r="ND152" s="253"/>
      <c r="NE152" s="253"/>
      <c r="NF152" s="253"/>
      <c r="NG152" s="253"/>
      <c r="NH152" s="253"/>
      <c r="NI152" s="253"/>
      <c r="NJ152" s="253"/>
      <c r="NK152" s="253"/>
      <c r="NL152" s="253"/>
      <c r="NM152" s="253"/>
      <c r="NN152" s="253"/>
      <c r="NO152" s="253"/>
      <c r="NP152" s="253"/>
      <c r="NQ152" s="253"/>
      <c r="NR152" s="253"/>
      <c r="NS152" s="253"/>
      <c r="NT152" s="253"/>
      <c r="NU152" s="253"/>
      <c r="NV152" s="253"/>
      <c r="NW152" s="253"/>
      <c r="NX152" s="253"/>
      <c r="NY152" s="253"/>
      <c r="NZ152" s="253"/>
      <c r="OA152" s="253"/>
      <c r="OB152" s="253"/>
      <c r="OC152" s="253"/>
      <c r="OD152" s="253"/>
      <c r="OE152" s="253"/>
      <c r="OF152" s="253"/>
      <c r="OG152" s="253"/>
      <c r="OH152" s="253"/>
      <c r="OI152" s="253"/>
      <c r="OJ152" s="253"/>
      <c r="OK152" s="253"/>
      <c r="OL152" s="253"/>
      <c r="OM152" s="253"/>
      <c r="ON152" s="253"/>
      <c r="OO152" s="253"/>
      <c r="OP152" s="253"/>
      <c r="OQ152" s="253"/>
      <c r="OR152" s="253"/>
      <c r="OS152" s="253"/>
      <c r="OT152" s="253"/>
      <c r="OU152" s="253"/>
      <c r="OV152" s="253"/>
      <c r="OW152" s="253"/>
      <c r="OX152" s="253"/>
      <c r="OY152" s="253"/>
      <c r="OZ152" s="253"/>
      <c r="PA152" s="253"/>
      <c r="PB152" s="253"/>
      <c r="PC152" s="253"/>
      <c r="PD152" s="253"/>
      <c r="PE152" s="253"/>
      <c r="PF152" s="253"/>
      <c r="PG152" s="253"/>
      <c r="PH152" s="253"/>
      <c r="PI152" s="253"/>
      <c r="PJ152" s="253"/>
      <c r="PK152" s="253"/>
      <c r="PL152" s="253"/>
      <c r="PM152" s="253"/>
      <c r="PN152" s="253"/>
      <c r="PO152" s="253"/>
      <c r="PP152" s="253"/>
      <c r="PQ152" s="253"/>
      <c r="PR152" s="253"/>
      <c r="PS152" s="253"/>
      <c r="PT152" s="253"/>
      <c r="PU152" s="253"/>
      <c r="PV152" s="253"/>
      <c r="PW152" s="253"/>
      <c r="PX152" s="253"/>
      <c r="PY152" s="253"/>
      <c r="PZ152" s="253"/>
      <c r="QA152" s="253"/>
      <c r="QB152" s="253"/>
      <c r="QC152" s="253"/>
      <c r="QD152" s="253"/>
      <c r="QE152" s="253"/>
      <c r="QF152" s="253"/>
      <c r="QG152" s="253"/>
      <c r="QH152" s="253"/>
      <c r="QI152" s="253"/>
      <c r="QJ152" s="253"/>
      <c r="QK152" s="253"/>
      <c r="QL152" s="253"/>
      <c r="QM152" s="253"/>
      <c r="QN152" s="253"/>
      <c r="QO152" s="253"/>
      <c r="QP152" s="253"/>
      <c r="QQ152" s="253"/>
      <c r="QR152" s="253"/>
      <c r="QS152" s="253"/>
      <c r="QT152" s="253"/>
      <c r="QU152" s="253"/>
      <c r="QV152" s="253"/>
      <c r="QW152" s="253"/>
      <c r="QX152" s="253"/>
      <c r="QY152" s="253"/>
      <c r="QZ152" s="253"/>
      <c r="RA152" s="253"/>
      <c r="RB152" s="253"/>
      <c r="RC152" s="253"/>
      <c r="RD152" s="253"/>
      <c r="RE152" s="253"/>
      <c r="RF152" s="253"/>
      <c r="RG152" s="253"/>
      <c r="RH152" s="253"/>
      <c r="RI152" s="253"/>
      <c r="RJ152" s="253"/>
      <c r="RK152" s="253"/>
      <c r="RL152" s="253"/>
      <c r="RM152" s="253"/>
      <c r="RN152" s="253"/>
      <c r="RO152" s="253"/>
      <c r="RP152" s="253"/>
      <c r="RQ152" s="253"/>
      <c r="RR152" s="253"/>
      <c r="RS152" s="253"/>
      <c r="RT152" s="253"/>
      <c r="RU152" s="253"/>
      <c r="RV152" s="253"/>
      <c r="RW152" s="253"/>
      <c r="RX152" s="253"/>
      <c r="RY152" s="253"/>
      <c r="RZ152" s="253"/>
      <c r="SA152" s="253"/>
      <c r="SB152" s="253"/>
      <c r="SC152" s="253"/>
      <c r="SD152" s="253"/>
      <c r="SE152" s="253"/>
      <c r="SF152" s="253"/>
      <c r="SG152" s="253"/>
      <c r="SH152" s="253"/>
      <c r="SI152" s="253"/>
      <c r="SJ152" s="253"/>
      <c r="SK152" s="253"/>
      <c r="SL152" s="253"/>
      <c r="SM152" s="253"/>
      <c r="SN152" s="253"/>
      <c r="SO152" s="253"/>
      <c r="SP152" s="253"/>
      <c r="SQ152" s="253"/>
      <c r="SR152" s="253"/>
      <c r="SS152" s="253"/>
      <c r="ST152" s="253"/>
      <c r="SU152" s="253"/>
      <c r="SV152" s="253"/>
      <c r="SW152" s="253"/>
      <c r="SX152" s="253"/>
      <c r="SY152" s="253"/>
      <c r="SZ152" s="253"/>
      <c r="TA152" s="253"/>
      <c r="TB152" s="253"/>
      <c r="TC152" s="253"/>
      <c r="TD152" s="253"/>
      <c r="TE152" s="253"/>
      <c r="TF152" s="253"/>
      <c r="TG152" s="253"/>
      <c r="TH152" s="253"/>
      <c r="TI152" s="253"/>
      <c r="TJ152" s="253"/>
      <c r="TK152" s="253"/>
      <c r="TL152" s="253"/>
      <c r="TM152" s="253"/>
      <c r="TN152" s="253"/>
      <c r="TO152" s="253"/>
      <c r="TP152" s="253"/>
      <c r="TQ152" s="253"/>
      <c r="TR152" s="253"/>
      <c r="TS152" s="253"/>
      <c r="TT152" s="253"/>
      <c r="TU152" s="253"/>
      <c r="TV152" s="253"/>
      <c r="TW152" s="253"/>
      <c r="TX152" s="253"/>
      <c r="TY152" s="253"/>
      <c r="TZ152" s="253"/>
      <c r="UA152" s="253"/>
      <c r="UB152" s="253"/>
      <c r="UC152" s="253"/>
      <c r="UD152" s="253"/>
      <c r="UE152" s="253"/>
      <c r="UF152" s="253"/>
      <c r="UG152" s="253"/>
      <c r="UH152" s="253"/>
      <c r="UI152" s="253"/>
      <c r="UJ152" s="253"/>
      <c r="UK152" s="253"/>
      <c r="UL152" s="253"/>
      <c r="UM152" s="253"/>
      <c r="UN152" s="253"/>
      <c r="UO152" s="253"/>
      <c r="UP152" s="253"/>
      <c r="UQ152" s="253"/>
      <c r="UR152" s="253"/>
      <c r="US152" s="253"/>
      <c r="UT152" s="253"/>
      <c r="UU152" s="253"/>
      <c r="UV152" s="253"/>
      <c r="UW152" s="253"/>
      <c r="UX152" s="253"/>
      <c r="UY152" s="253"/>
      <c r="UZ152" s="253"/>
      <c r="VA152" s="253"/>
      <c r="VB152" s="253"/>
      <c r="VC152" s="253"/>
      <c r="VD152" s="253"/>
      <c r="VE152" s="253"/>
      <c r="VF152" s="253"/>
      <c r="VG152" s="253"/>
      <c r="VH152" s="253"/>
      <c r="VI152" s="253"/>
      <c r="VJ152" s="253"/>
      <c r="VK152" s="253"/>
      <c r="VL152" s="253"/>
      <c r="VM152" s="253"/>
      <c r="VN152" s="253"/>
      <c r="VO152" s="253"/>
      <c r="VP152" s="253"/>
      <c r="VQ152" s="253"/>
      <c r="VR152" s="253"/>
      <c r="VS152" s="253"/>
      <c r="VT152" s="253"/>
      <c r="VU152" s="253"/>
      <c r="VV152" s="253"/>
      <c r="VW152" s="253"/>
      <c r="VX152" s="253"/>
      <c r="VY152" s="253"/>
      <c r="VZ152" s="253"/>
      <c r="WA152" s="253"/>
      <c r="WB152" s="253"/>
      <c r="WC152" s="253"/>
      <c r="WD152" s="253"/>
      <c r="WE152" s="253"/>
      <c r="WF152" s="253"/>
      <c r="WG152" s="253"/>
      <c r="WH152" s="253"/>
      <c r="WI152" s="253"/>
      <c r="WJ152" s="253"/>
      <c r="WK152" s="253"/>
      <c r="WL152" s="253"/>
      <c r="WM152" s="253"/>
      <c r="WN152" s="253"/>
      <c r="WO152" s="253"/>
      <c r="WP152" s="253"/>
      <c r="WQ152" s="253"/>
      <c r="WR152" s="253"/>
      <c r="WS152" s="253"/>
      <c r="WT152" s="253"/>
      <c r="WU152" s="253"/>
      <c r="WV152" s="253"/>
      <c r="WW152" s="253"/>
      <c r="WX152" s="253"/>
      <c r="WY152" s="253"/>
      <c r="WZ152" s="253"/>
      <c r="XA152" s="253"/>
      <c r="XB152" s="253"/>
      <c r="XC152" s="253"/>
      <c r="XD152" s="253"/>
      <c r="XE152" s="253"/>
      <c r="XF152" s="253"/>
      <c r="XG152" s="253"/>
      <c r="XH152" s="253"/>
      <c r="XI152" s="253"/>
      <c r="XJ152" s="253"/>
      <c r="XK152" s="253"/>
      <c r="XL152" s="253"/>
      <c r="XM152" s="253"/>
      <c r="XN152" s="253"/>
      <c r="XO152" s="253"/>
      <c r="XP152" s="253"/>
      <c r="XQ152" s="253"/>
      <c r="XR152" s="253"/>
      <c r="XS152" s="253"/>
      <c r="XT152" s="253"/>
      <c r="XU152" s="253"/>
      <c r="XV152" s="253"/>
      <c r="XW152" s="253"/>
      <c r="XX152" s="253"/>
      <c r="XY152" s="253"/>
      <c r="XZ152" s="253"/>
      <c r="YA152" s="253"/>
      <c r="YB152" s="253"/>
      <c r="YC152" s="253"/>
      <c r="YD152" s="253"/>
      <c r="YE152" s="253"/>
      <c r="YF152" s="253"/>
      <c r="YG152" s="253"/>
      <c r="YH152" s="253"/>
      <c r="YI152" s="253"/>
      <c r="YJ152" s="253"/>
      <c r="YK152" s="253"/>
      <c r="YL152" s="253"/>
      <c r="YM152" s="253"/>
      <c r="YN152" s="253"/>
      <c r="YO152" s="253"/>
      <c r="YP152" s="253"/>
      <c r="YQ152" s="253"/>
      <c r="YR152" s="253"/>
      <c r="YS152" s="253"/>
      <c r="YT152" s="253"/>
      <c r="YU152" s="253"/>
      <c r="YV152" s="253"/>
      <c r="YW152" s="253"/>
      <c r="YX152" s="253"/>
      <c r="YY152" s="253"/>
      <c r="YZ152" s="253"/>
      <c r="ZA152" s="253"/>
      <c r="ZB152" s="253"/>
      <c r="ZC152" s="253"/>
      <c r="ZD152" s="253"/>
      <c r="ZE152" s="253"/>
      <c r="ZF152" s="253"/>
      <c r="ZG152" s="253"/>
      <c r="ZH152" s="253"/>
      <c r="ZI152" s="253"/>
      <c r="ZJ152" s="253"/>
      <c r="ZK152" s="253"/>
      <c r="ZL152" s="253"/>
      <c r="ZM152" s="253"/>
      <c r="ZN152" s="253"/>
      <c r="ZO152" s="253"/>
      <c r="ZP152" s="253"/>
      <c r="ZQ152" s="253"/>
      <c r="ZR152" s="253"/>
      <c r="ZS152" s="253"/>
      <c r="ZT152" s="253"/>
      <c r="ZU152" s="253"/>
      <c r="ZV152" s="253"/>
      <c r="ZW152" s="253"/>
      <c r="ZX152" s="253"/>
      <c r="ZY152" s="253"/>
      <c r="ZZ152" s="253"/>
      <c r="AAA152" s="253"/>
      <c r="AAB152" s="253"/>
      <c r="AAC152" s="253"/>
      <c r="AAD152" s="253"/>
      <c r="AAE152" s="253"/>
      <c r="AAF152" s="253"/>
      <c r="AAG152" s="253"/>
      <c r="AAH152" s="253"/>
      <c r="AAI152" s="253"/>
      <c r="AAJ152" s="253"/>
      <c r="AAK152" s="253"/>
      <c r="AAL152" s="253"/>
      <c r="AAM152" s="253"/>
      <c r="AAN152" s="253"/>
      <c r="AAO152" s="253"/>
      <c r="AAP152" s="253"/>
      <c r="AAQ152" s="253"/>
      <c r="AAR152" s="253"/>
      <c r="AAS152" s="253"/>
      <c r="AAT152" s="253"/>
      <c r="AAU152" s="253"/>
      <c r="AAV152" s="253"/>
      <c r="AAW152" s="253"/>
      <c r="AAX152" s="253"/>
      <c r="AAY152" s="253"/>
      <c r="AAZ152" s="253"/>
      <c r="ABA152" s="253"/>
      <c r="ABB152" s="253"/>
      <c r="ABC152" s="253"/>
      <c r="ABD152" s="253"/>
      <c r="ABE152" s="253"/>
      <c r="ABF152" s="253"/>
      <c r="ABG152" s="253"/>
      <c r="ABH152" s="253"/>
      <c r="ABI152" s="253"/>
      <c r="ABJ152" s="253"/>
      <c r="ABK152" s="253"/>
      <c r="ABL152" s="253"/>
      <c r="ABM152" s="253"/>
      <c r="ABN152" s="253"/>
      <c r="ABO152" s="253"/>
      <c r="ABP152" s="253"/>
      <c r="ABQ152" s="253"/>
      <c r="ABR152" s="253"/>
      <c r="ABS152" s="253"/>
      <c r="ABT152" s="253"/>
      <c r="ABU152" s="253"/>
      <c r="ABV152" s="253"/>
      <c r="ABW152" s="253"/>
      <c r="ABX152" s="253"/>
      <c r="ABY152" s="253"/>
      <c r="ABZ152" s="253"/>
      <c r="ACA152" s="253"/>
      <c r="ACB152" s="253"/>
      <c r="ACC152" s="253"/>
      <c r="ACD152" s="253"/>
      <c r="ACE152" s="253"/>
      <c r="ACF152" s="253"/>
      <c r="ACG152" s="253"/>
      <c r="ACH152" s="253"/>
      <c r="ACI152" s="253"/>
      <c r="ACJ152" s="253"/>
      <c r="ACK152" s="253"/>
      <c r="ACL152" s="253"/>
      <c r="ACM152" s="253"/>
      <c r="ACN152" s="253"/>
      <c r="ACO152" s="253"/>
      <c r="ACP152" s="253"/>
      <c r="ACQ152" s="253"/>
      <c r="ACR152" s="253"/>
      <c r="ACS152" s="253"/>
      <c r="ACT152" s="253"/>
      <c r="ACU152" s="253"/>
      <c r="ACV152" s="253"/>
      <c r="ACW152" s="253"/>
      <c r="ACX152" s="253"/>
      <c r="ACY152" s="253"/>
      <c r="ACZ152" s="253"/>
      <c r="ADA152" s="253"/>
      <c r="ADB152" s="253"/>
      <c r="ADC152" s="253"/>
      <c r="ADD152" s="253"/>
      <c r="ADE152" s="253"/>
      <c r="ADF152" s="253"/>
      <c r="ADG152" s="253"/>
      <c r="ADH152" s="253"/>
      <c r="ADI152" s="253"/>
      <c r="ADJ152" s="253"/>
      <c r="ADK152" s="253"/>
      <c r="ADL152" s="253"/>
      <c r="ADM152" s="253"/>
      <c r="ADN152" s="253"/>
      <c r="ADO152" s="253"/>
      <c r="ADP152" s="253"/>
      <c r="ADQ152" s="253"/>
      <c r="ADR152" s="253"/>
      <c r="ADS152" s="253"/>
      <c r="ADT152" s="253"/>
      <c r="ADU152" s="253"/>
      <c r="ADV152" s="253"/>
      <c r="ADW152" s="253"/>
      <c r="ADX152" s="253"/>
      <c r="ADY152" s="253"/>
      <c r="ADZ152" s="253"/>
      <c r="AEA152" s="253"/>
      <c r="AEB152" s="253"/>
      <c r="AEC152" s="253"/>
      <c r="AED152" s="253"/>
      <c r="AEE152" s="253"/>
      <c r="AEF152" s="253"/>
      <c r="AEG152" s="253"/>
      <c r="AEH152" s="253"/>
      <c r="AEI152" s="253"/>
      <c r="AEJ152" s="253"/>
      <c r="AEK152" s="253"/>
      <c r="AEL152" s="253"/>
      <c r="AEM152" s="253"/>
      <c r="AEN152" s="253"/>
      <c r="AEO152" s="253"/>
      <c r="AEP152" s="253"/>
      <c r="AEQ152" s="253"/>
      <c r="AER152" s="253"/>
      <c r="AES152" s="253"/>
      <c r="AET152" s="253"/>
      <c r="AEU152" s="253"/>
      <c r="AEV152" s="253"/>
      <c r="AEW152" s="253"/>
      <c r="AEX152" s="253"/>
      <c r="AEY152" s="253"/>
      <c r="AEZ152" s="253"/>
      <c r="AFA152" s="253"/>
      <c r="AFB152" s="253"/>
      <c r="AFC152" s="253"/>
      <c r="AFD152" s="253"/>
      <c r="AFE152" s="253"/>
      <c r="AFF152" s="253"/>
      <c r="AFG152" s="253"/>
      <c r="AFH152" s="253"/>
      <c r="AFI152" s="253"/>
      <c r="AFJ152" s="253"/>
      <c r="AFK152" s="253"/>
      <c r="AFL152" s="253"/>
      <c r="AFM152" s="253"/>
      <c r="AFN152" s="253"/>
      <c r="AFO152" s="253"/>
      <c r="AFP152" s="253"/>
      <c r="AFQ152" s="253"/>
      <c r="AFR152" s="253"/>
      <c r="AFS152" s="253"/>
      <c r="AFT152" s="253"/>
      <c r="AFU152" s="253"/>
      <c r="AFV152" s="253"/>
      <c r="AFW152" s="253"/>
      <c r="AFX152" s="253"/>
      <c r="AFY152" s="253"/>
      <c r="AFZ152" s="253"/>
      <c r="AGA152" s="253"/>
      <c r="AGB152" s="253"/>
      <c r="AGC152" s="253"/>
      <c r="AGD152" s="253"/>
      <c r="AGE152" s="253"/>
      <c r="AGF152" s="253"/>
      <c r="AGG152" s="253"/>
      <c r="AGH152" s="253"/>
      <c r="AGI152" s="253"/>
      <c r="AGJ152" s="253"/>
      <c r="AGK152" s="253"/>
      <c r="AGL152" s="253"/>
      <c r="AGM152" s="253"/>
      <c r="AGN152" s="253"/>
      <c r="AGO152" s="253"/>
      <c r="AGP152" s="253"/>
      <c r="AGQ152" s="253"/>
      <c r="AGR152" s="253"/>
      <c r="AGS152" s="253"/>
      <c r="AGT152" s="253"/>
      <c r="AGU152" s="253"/>
      <c r="AGV152" s="253"/>
      <c r="AGW152" s="253"/>
      <c r="AGX152" s="253"/>
      <c r="AGY152" s="253"/>
      <c r="AGZ152" s="253"/>
      <c r="AHA152" s="253"/>
      <c r="AHB152" s="253"/>
      <c r="AHC152" s="253"/>
      <c r="AHD152" s="253"/>
      <c r="AHE152" s="253"/>
      <c r="AHF152" s="253"/>
      <c r="AHG152" s="253"/>
      <c r="AHH152" s="253"/>
      <c r="AHI152" s="253"/>
      <c r="AHJ152" s="253"/>
      <c r="AHK152" s="253"/>
      <c r="AHL152" s="253"/>
      <c r="AHM152" s="253"/>
      <c r="AHN152" s="253"/>
      <c r="AHO152" s="253"/>
      <c r="AHP152" s="253"/>
      <c r="AHQ152" s="253"/>
      <c r="AHR152" s="253"/>
      <c r="AHS152" s="253"/>
      <c r="AHT152" s="253"/>
      <c r="AHU152" s="253"/>
      <c r="AHV152" s="253"/>
      <c r="AHW152" s="253"/>
      <c r="AHX152" s="253"/>
      <c r="AHY152" s="253"/>
      <c r="AHZ152" s="253"/>
      <c r="AIA152" s="253"/>
      <c r="AIB152" s="253"/>
      <c r="AIC152" s="253"/>
      <c r="AID152" s="253"/>
      <c r="AIE152" s="253"/>
      <c r="AIF152" s="253"/>
      <c r="AIG152" s="253"/>
      <c r="AIH152" s="253"/>
      <c r="AII152" s="253"/>
      <c r="AIJ152" s="253"/>
      <c r="AIK152" s="253"/>
      <c r="AIL152" s="253"/>
      <c r="AIM152" s="253"/>
      <c r="AIN152" s="253"/>
      <c r="AIO152" s="253"/>
      <c r="AIP152" s="253"/>
      <c r="AIQ152" s="253"/>
      <c r="AIR152" s="253"/>
      <c r="AIS152" s="253"/>
      <c r="AIT152" s="253"/>
      <c r="AIU152" s="253"/>
      <c r="AIV152" s="253"/>
      <c r="AIW152" s="253"/>
      <c r="AIX152" s="253"/>
      <c r="AIY152" s="253"/>
      <c r="AIZ152" s="253"/>
      <c r="AJA152" s="253"/>
      <c r="AJB152" s="253"/>
      <c r="AJC152" s="253"/>
      <c r="AJD152" s="253"/>
      <c r="AJE152" s="253"/>
      <c r="AJF152" s="253"/>
      <c r="AJG152" s="253"/>
      <c r="AJH152" s="253"/>
      <c r="AJI152" s="253"/>
      <c r="AJJ152" s="253"/>
      <c r="AJK152" s="253"/>
      <c r="AJL152" s="253"/>
      <c r="AJM152" s="253"/>
      <c r="AJN152" s="253"/>
      <c r="AJO152" s="253"/>
      <c r="AJP152" s="253"/>
      <c r="AJQ152" s="253"/>
      <c r="AJR152" s="253"/>
      <c r="AJS152" s="253"/>
      <c r="AJT152" s="253"/>
      <c r="AJU152" s="253"/>
      <c r="AJV152" s="253"/>
      <c r="AJW152" s="253"/>
      <c r="AJX152" s="253"/>
      <c r="AJY152" s="253"/>
      <c r="AJZ152" s="253"/>
      <c r="AKA152" s="253"/>
      <c r="AKB152" s="253"/>
      <c r="AKC152" s="253"/>
      <c r="AKD152" s="253"/>
      <c r="AKE152" s="253"/>
      <c r="AKF152" s="253"/>
      <c r="AKG152" s="253"/>
      <c r="AKH152" s="253"/>
      <c r="AKI152" s="253"/>
      <c r="AKJ152" s="253"/>
      <c r="AKK152" s="253"/>
      <c r="AKL152" s="253"/>
      <c r="AKM152" s="253"/>
      <c r="AKN152" s="253"/>
      <c r="AKO152" s="253"/>
      <c r="AKP152" s="253"/>
      <c r="AKQ152" s="253"/>
      <c r="AKR152" s="253"/>
      <c r="AKS152" s="253"/>
      <c r="AKT152" s="253"/>
      <c r="AKU152" s="253"/>
      <c r="AKV152" s="253"/>
      <c r="AKW152" s="253"/>
      <c r="AKX152" s="253"/>
      <c r="AKY152" s="253"/>
      <c r="AKZ152" s="253"/>
      <c r="ALA152" s="253"/>
      <c r="ALB152" s="253"/>
      <c r="ALC152" s="253"/>
      <c r="ALD152" s="253"/>
      <c r="ALE152" s="253"/>
      <c r="ALF152" s="253"/>
      <c r="ALG152" s="253"/>
      <c r="ALH152" s="253"/>
      <c r="ALI152" s="253"/>
      <c r="ALJ152" s="253"/>
      <c r="ALK152" s="253"/>
      <c r="ALL152" s="253"/>
      <c r="ALM152" s="253"/>
      <c r="ALN152" s="253"/>
      <c r="ALO152" s="253"/>
      <c r="ALP152" s="253"/>
      <c r="ALQ152" s="253"/>
      <c r="ALR152" s="253"/>
      <c r="ALS152" s="253"/>
      <c r="ALT152" s="253"/>
      <c r="ALU152" s="253"/>
      <c r="ALV152" s="253"/>
      <c r="ALW152" s="253"/>
      <c r="ALX152" s="253"/>
      <c r="ALY152" s="253"/>
      <c r="ALZ152" s="253"/>
      <c r="AMA152" s="253"/>
      <c r="AMB152" s="253"/>
      <c r="AMC152" s="253"/>
      <c r="AMD152" s="253"/>
      <c r="AME152" s="253"/>
      <c r="AMF152" s="253"/>
      <c r="AMG152" s="253"/>
      <c r="AMH152" s="253"/>
      <c r="AMI152" s="253"/>
      <c r="AMJ152" s="253"/>
    </row>
    <row r="153" spans="1:1024" s="252" customFormat="1" ht="11.25" hidden="1">
      <c r="A153" s="257"/>
      <c r="B153" s="290"/>
      <c r="C153" s="290"/>
      <c r="D153" s="291"/>
      <c r="F153" s="253"/>
      <c r="G153" s="253"/>
      <c r="H153" s="253"/>
      <c r="I153" s="253"/>
      <c r="J153" s="253"/>
      <c r="K153" s="253"/>
      <c r="L153" s="253"/>
      <c r="M153" s="253"/>
      <c r="N153" s="253"/>
      <c r="O153" s="253"/>
      <c r="P153" s="253"/>
      <c r="Q153" s="253"/>
      <c r="R153" s="253"/>
      <c r="S153" s="253"/>
      <c r="T153" s="253"/>
      <c r="U153" s="253"/>
      <c r="V153" s="253"/>
      <c r="W153" s="253"/>
      <c r="X153" s="253"/>
      <c r="Y153" s="253"/>
      <c r="Z153" s="253"/>
      <c r="AA153" s="253"/>
      <c r="AB153" s="253"/>
      <c r="AC153" s="253"/>
      <c r="AD153" s="253"/>
      <c r="AE153" s="253"/>
      <c r="AF153" s="253"/>
      <c r="AG153" s="253"/>
      <c r="AH153" s="253"/>
      <c r="AI153" s="253"/>
      <c r="AJ153" s="253"/>
      <c r="AK153" s="253"/>
      <c r="AL153" s="253"/>
      <c r="AM153" s="253"/>
      <c r="AN153" s="253"/>
      <c r="AO153" s="253"/>
      <c r="AP153" s="253"/>
      <c r="AQ153" s="253"/>
      <c r="AR153" s="253"/>
      <c r="AS153" s="253"/>
      <c r="AT153" s="253"/>
      <c r="AU153" s="253"/>
      <c r="AV153" s="253"/>
      <c r="AW153" s="253"/>
      <c r="AX153" s="253"/>
      <c r="AY153" s="253"/>
      <c r="AZ153" s="253"/>
      <c r="BA153" s="253"/>
      <c r="BB153" s="253"/>
      <c r="BC153" s="253"/>
      <c r="BD153" s="253"/>
      <c r="BE153" s="253"/>
      <c r="BF153" s="253"/>
      <c r="BG153" s="253"/>
      <c r="BH153" s="253"/>
      <c r="BI153" s="253"/>
      <c r="BJ153" s="253"/>
      <c r="BK153" s="253"/>
      <c r="BL153" s="253"/>
      <c r="BM153" s="253"/>
      <c r="BN153" s="253"/>
      <c r="BO153" s="253"/>
      <c r="BP153" s="253"/>
      <c r="BQ153" s="253"/>
      <c r="BR153" s="253"/>
      <c r="BS153" s="253"/>
      <c r="BT153" s="253"/>
      <c r="BU153" s="253"/>
      <c r="BV153" s="253"/>
      <c r="BW153" s="253"/>
      <c r="BX153" s="253"/>
      <c r="BY153" s="253"/>
      <c r="BZ153" s="253"/>
      <c r="CA153" s="253"/>
      <c r="CB153" s="253"/>
      <c r="CC153" s="253"/>
      <c r="CD153" s="253"/>
      <c r="CE153" s="253"/>
      <c r="CF153" s="253"/>
      <c r="CG153" s="253"/>
      <c r="CH153" s="253"/>
      <c r="CI153" s="253"/>
      <c r="CJ153" s="253"/>
      <c r="CK153" s="253"/>
      <c r="CL153" s="253"/>
      <c r="CM153" s="253"/>
      <c r="CN153" s="253"/>
      <c r="CO153" s="253"/>
      <c r="CP153" s="253"/>
      <c r="CQ153" s="253"/>
      <c r="CR153" s="253"/>
      <c r="CS153" s="253"/>
      <c r="CT153" s="253"/>
      <c r="CU153" s="253"/>
      <c r="CV153" s="253"/>
      <c r="CW153" s="253"/>
      <c r="CX153" s="253"/>
      <c r="CY153" s="253"/>
      <c r="CZ153" s="253"/>
      <c r="DA153" s="253"/>
      <c r="DB153" s="253"/>
      <c r="DC153" s="253"/>
      <c r="DD153" s="253"/>
      <c r="DE153" s="253"/>
      <c r="DF153" s="253"/>
      <c r="DG153" s="253"/>
      <c r="DH153" s="253"/>
      <c r="DI153" s="253"/>
      <c r="DJ153" s="253"/>
      <c r="DK153" s="253"/>
      <c r="DL153" s="253"/>
      <c r="DM153" s="253"/>
      <c r="DN153" s="253"/>
      <c r="DO153" s="253"/>
      <c r="DP153" s="253"/>
      <c r="DQ153" s="253"/>
      <c r="DR153" s="253"/>
      <c r="DS153" s="253"/>
      <c r="DT153" s="253"/>
      <c r="DU153" s="253"/>
      <c r="DV153" s="253"/>
      <c r="DW153" s="253"/>
      <c r="DX153" s="253"/>
      <c r="DY153" s="253"/>
      <c r="DZ153" s="253"/>
      <c r="EA153" s="253"/>
      <c r="EB153" s="253"/>
      <c r="EC153" s="253"/>
      <c r="ED153" s="253"/>
      <c r="EE153" s="253"/>
      <c r="EF153" s="253"/>
      <c r="EG153" s="253"/>
      <c r="EH153" s="253"/>
      <c r="EI153" s="253"/>
      <c r="EJ153" s="253"/>
      <c r="EK153" s="253"/>
      <c r="EL153" s="253"/>
      <c r="EM153" s="253"/>
      <c r="EN153" s="253"/>
      <c r="EO153" s="253"/>
      <c r="EP153" s="253"/>
      <c r="EQ153" s="253"/>
      <c r="ER153" s="253"/>
      <c r="ES153" s="253"/>
      <c r="ET153" s="253"/>
      <c r="EU153" s="253"/>
      <c r="EV153" s="253"/>
      <c r="EW153" s="253"/>
      <c r="EX153" s="253"/>
      <c r="EY153" s="253"/>
      <c r="EZ153" s="253"/>
      <c r="FA153" s="253"/>
      <c r="FB153" s="253"/>
      <c r="FC153" s="253"/>
      <c r="FD153" s="253"/>
      <c r="FE153" s="253"/>
      <c r="FF153" s="253"/>
      <c r="FG153" s="253"/>
      <c r="FH153" s="253"/>
      <c r="FI153" s="253"/>
      <c r="FJ153" s="253"/>
      <c r="FK153" s="253"/>
      <c r="FL153" s="253"/>
      <c r="FM153" s="253"/>
      <c r="FN153" s="253"/>
      <c r="FO153" s="253"/>
      <c r="FP153" s="253"/>
      <c r="FQ153" s="253"/>
      <c r="FR153" s="253"/>
      <c r="FS153" s="253"/>
      <c r="FT153" s="253"/>
      <c r="FU153" s="253"/>
      <c r="FV153" s="253"/>
      <c r="FW153" s="253"/>
      <c r="FX153" s="253"/>
      <c r="FY153" s="253"/>
      <c r="FZ153" s="253"/>
      <c r="GA153" s="253"/>
      <c r="GB153" s="253"/>
      <c r="GC153" s="253"/>
      <c r="GD153" s="253"/>
      <c r="GE153" s="253"/>
      <c r="GF153" s="253"/>
      <c r="GG153" s="253"/>
      <c r="GH153" s="253"/>
      <c r="GI153" s="253"/>
      <c r="GJ153" s="253"/>
      <c r="GK153" s="253"/>
      <c r="GL153" s="253"/>
      <c r="GM153" s="253"/>
      <c r="GN153" s="253"/>
      <c r="GO153" s="253"/>
      <c r="GP153" s="253"/>
      <c r="GQ153" s="253"/>
      <c r="GR153" s="253"/>
      <c r="GS153" s="253"/>
      <c r="GT153" s="253"/>
      <c r="GU153" s="253"/>
      <c r="GV153" s="253"/>
      <c r="GW153" s="253"/>
      <c r="GX153" s="253"/>
      <c r="GY153" s="253"/>
      <c r="GZ153" s="253"/>
      <c r="HA153" s="253"/>
      <c r="HB153" s="253"/>
      <c r="HC153" s="253"/>
      <c r="HD153" s="253"/>
      <c r="HE153" s="253"/>
      <c r="HF153" s="253"/>
      <c r="HG153" s="253"/>
      <c r="HH153" s="253"/>
      <c r="HI153" s="253"/>
      <c r="HJ153" s="253"/>
      <c r="HK153" s="253"/>
      <c r="HL153" s="253"/>
      <c r="HM153" s="253"/>
      <c r="HN153" s="253"/>
      <c r="HO153" s="253"/>
      <c r="HP153" s="253"/>
      <c r="HQ153" s="253"/>
      <c r="HR153" s="253"/>
      <c r="HS153" s="253"/>
      <c r="HT153" s="253"/>
      <c r="HU153" s="253"/>
      <c r="HV153" s="253"/>
      <c r="HW153" s="253"/>
      <c r="HX153" s="253"/>
      <c r="HY153" s="253"/>
      <c r="HZ153" s="253"/>
      <c r="IA153" s="253"/>
      <c r="IB153" s="253"/>
      <c r="IC153" s="253"/>
      <c r="ID153" s="253"/>
      <c r="IE153" s="253"/>
      <c r="IF153" s="253"/>
      <c r="IG153" s="253"/>
      <c r="IH153" s="253"/>
      <c r="II153" s="253"/>
      <c r="IJ153" s="253"/>
      <c r="IK153" s="253"/>
      <c r="IL153" s="253"/>
      <c r="IM153" s="253"/>
      <c r="IN153" s="253"/>
      <c r="IO153" s="253"/>
      <c r="IP153" s="253"/>
      <c r="IQ153" s="253"/>
      <c r="IR153" s="253"/>
      <c r="IS153" s="253"/>
      <c r="IT153" s="253"/>
      <c r="IU153" s="253"/>
      <c r="IV153" s="253"/>
      <c r="IW153" s="253"/>
      <c r="IX153" s="253"/>
      <c r="IY153" s="253"/>
      <c r="IZ153" s="253"/>
      <c r="JA153" s="253"/>
      <c r="JB153" s="253"/>
      <c r="JC153" s="253"/>
      <c r="JD153" s="253"/>
      <c r="JE153" s="253"/>
      <c r="JF153" s="253"/>
      <c r="JG153" s="253"/>
      <c r="JH153" s="253"/>
      <c r="JI153" s="253"/>
      <c r="JJ153" s="253"/>
      <c r="JK153" s="253"/>
      <c r="JL153" s="253"/>
      <c r="JM153" s="253"/>
      <c r="JN153" s="253"/>
      <c r="JO153" s="253"/>
      <c r="JP153" s="253"/>
      <c r="JQ153" s="253"/>
      <c r="JR153" s="253"/>
      <c r="JS153" s="253"/>
      <c r="JT153" s="253"/>
      <c r="JU153" s="253"/>
      <c r="JV153" s="253"/>
      <c r="JW153" s="253"/>
      <c r="JX153" s="253"/>
      <c r="JY153" s="253"/>
      <c r="JZ153" s="253"/>
      <c r="KA153" s="253"/>
      <c r="KB153" s="253"/>
      <c r="KC153" s="253"/>
      <c r="KD153" s="253"/>
      <c r="KE153" s="253"/>
      <c r="KF153" s="253"/>
      <c r="KG153" s="253"/>
      <c r="KH153" s="253"/>
      <c r="KI153" s="253"/>
      <c r="KJ153" s="253"/>
      <c r="KK153" s="253"/>
      <c r="KL153" s="253"/>
      <c r="KM153" s="253"/>
      <c r="KN153" s="253"/>
      <c r="KO153" s="253"/>
      <c r="KP153" s="253"/>
      <c r="KQ153" s="253"/>
      <c r="KR153" s="253"/>
      <c r="KS153" s="253"/>
      <c r="KT153" s="253"/>
      <c r="KU153" s="253"/>
      <c r="KV153" s="253"/>
      <c r="KW153" s="253"/>
      <c r="KX153" s="253"/>
      <c r="KY153" s="253"/>
      <c r="KZ153" s="253"/>
      <c r="LA153" s="253"/>
      <c r="LB153" s="253"/>
      <c r="LC153" s="253"/>
      <c r="LD153" s="253"/>
      <c r="LE153" s="253"/>
      <c r="LF153" s="253"/>
      <c r="LG153" s="253"/>
      <c r="LH153" s="253"/>
      <c r="LI153" s="253"/>
      <c r="LJ153" s="253"/>
      <c r="LK153" s="253"/>
      <c r="LL153" s="253"/>
      <c r="LM153" s="253"/>
      <c r="LN153" s="253"/>
      <c r="LO153" s="253"/>
      <c r="LP153" s="253"/>
      <c r="LQ153" s="253"/>
      <c r="LR153" s="253"/>
      <c r="LS153" s="253"/>
      <c r="LT153" s="253"/>
      <c r="LU153" s="253"/>
      <c r="LV153" s="253"/>
      <c r="LW153" s="253"/>
      <c r="LX153" s="253"/>
      <c r="LY153" s="253"/>
      <c r="LZ153" s="253"/>
      <c r="MA153" s="253"/>
      <c r="MB153" s="253"/>
      <c r="MC153" s="253"/>
      <c r="MD153" s="253"/>
      <c r="ME153" s="253"/>
      <c r="MF153" s="253"/>
      <c r="MG153" s="253"/>
      <c r="MH153" s="253"/>
      <c r="MI153" s="253"/>
      <c r="MJ153" s="253"/>
      <c r="MK153" s="253"/>
      <c r="ML153" s="253"/>
      <c r="MM153" s="253"/>
      <c r="MN153" s="253"/>
      <c r="MO153" s="253"/>
      <c r="MP153" s="253"/>
      <c r="MQ153" s="253"/>
      <c r="MR153" s="253"/>
      <c r="MS153" s="253"/>
      <c r="MT153" s="253"/>
      <c r="MU153" s="253"/>
      <c r="MV153" s="253"/>
      <c r="MW153" s="253"/>
      <c r="MX153" s="253"/>
      <c r="MY153" s="253"/>
      <c r="MZ153" s="253"/>
      <c r="NA153" s="253"/>
      <c r="NB153" s="253"/>
      <c r="NC153" s="253"/>
      <c r="ND153" s="253"/>
      <c r="NE153" s="253"/>
      <c r="NF153" s="253"/>
      <c r="NG153" s="253"/>
      <c r="NH153" s="253"/>
      <c r="NI153" s="253"/>
      <c r="NJ153" s="253"/>
      <c r="NK153" s="253"/>
      <c r="NL153" s="253"/>
      <c r="NM153" s="253"/>
      <c r="NN153" s="253"/>
      <c r="NO153" s="253"/>
      <c r="NP153" s="253"/>
      <c r="NQ153" s="253"/>
      <c r="NR153" s="253"/>
      <c r="NS153" s="253"/>
      <c r="NT153" s="253"/>
      <c r="NU153" s="253"/>
      <c r="NV153" s="253"/>
      <c r="NW153" s="253"/>
      <c r="NX153" s="253"/>
      <c r="NY153" s="253"/>
      <c r="NZ153" s="253"/>
      <c r="OA153" s="253"/>
      <c r="OB153" s="253"/>
      <c r="OC153" s="253"/>
      <c r="OD153" s="253"/>
      <c r="OE153" s="253"/>
      <c r="OF153" s="253"/>
      <c r="OG153" s="253"/>
      <c r="OH153" s="253"/>
      <c r="OI153" s="253"/>
      <c r="OJ153" s="253"/>
      <c r="OK153" s="253"/>
      <c r="OL153" s="253"/>
      <c r="OM153" s="253"/>
      <c r="ON153" s="253"/>
      <c r="OO153" s="253"/>
      <c r="OP153" s="253"/>
      <c r="OQ153" s="253"/>
      <c r="OR153" s="253"/>
      <c r="OS153" s="253"/>
      <c r="OT153" s="253"/>
      <c r="OU153" s="253"/>
      <c r="OV153" s="253"/>
      <c r="OW153" s="253"/>
      <c r="OX153" s="253"/>
      <c r="OY153" s="253"/>
      <c r="OZ153" s="253"/>
      <c r="PA153" s="253"/>
      <c r="PB153" s="253"/>
      <c r="PC153" s="253"/>
      <c r="PD153" s="253"/>
      <c r="PE153" s="253"/>
      <c r="PF153" s="253"/>
      <c r="PG153" s="253"/>
      <c r="PH153" s="253"/>
      <c r="PI153" s="253"/>
      <c r="PJ153" s="253"/>
      <c r="PK153" s="253"/>
      <c r="PL153" s="253"/>
      <c r="PM153" s="253"/>
      <c r="PN153" s="253"/>
      <c r="PO153" s="253"/>
      <c r="PP153" s="253"/>
      <c r="PQ153" s="253"/>
      <c r="PR153" s="253"/>
      <c r="PS153" s="253"/>
      <c r="PT153" s="253"/>
      <c r="PU153" s="253"/>
      <c r="PV153" s="253"/>
      <c r="PW153" s="253"/>
      <c r="PX153" s="253"/>
      <c r="PY153" s="253"/>
      <c r="PZ153" s="253"/>
      <c r="QA153" s="253"/>
      <c r="QB153" s="253"/>
      <c r="QC153" s="253"/>
      <c r="QD153" s="253"/>
      <c r="QE153" s="253"/>
      <c r="QF153" s="253"/>
      <c r="QG153" s="253"/>
      <c r="QH153" s="253"/>
      <c r="QI153" s="253"/>
      <c r="QJ153" s="253"/>
      <c r="QK153" s="253"/>
      <c r="QL153" s="253"/>
      <c r="QM153" s="253"/>
      <c r="QN153" s="253"/>
      <c r="QO153" s="253"/>
      <c r="QP153" s="253"/>
      <c r="QQ153" s="253"/>
      <c r="QR153" s="253"/>
      <c r="QS153" s="253"/>
      <c r="QT153" s="253"/>
      <c r="QU153" s="253"/>
      <c r="QV153" s="253"/>
      <c r="QW153" s="253"/>
      <c r="QX153" s="253"/>
      <c r="QY153" s="253"/>
      <c r="QZ153" s="253"/>
      <c r="RA153" s="253"/>
      <c r="RB153" s="253"/>
      <c r="RC153" s="253"/>
      <c r="RD153" s="253"/>
      <c r="RE153" s="253"/>
      <c r="RF153" s="253"/>
      <c r="RG153" s="253"/>
      <c r="RH153" s="253"/>
      <c r="RI153" s="253"/>
      <c r="RJ153" s="253"/>
      <c r="RK153" s="253"/>
      <c r="RL153" s="253"/>
      <c r="RM153" s="253"/>
      <c r="RN153" s="253"/>
      <c r="RO153" s="253"/>
      <c r="RP153" s="253"/>
      <c r="RQ153" s="253"/>
      <c r="RR153" s="253"/>
      <c r="RS153" s="253"/>
      <c r="RT153" s="253"/>
      <c r="RU153" s="253"/>
      <c r="RV153" s="253"/>
      <c r="RW153" s="253"/>
      <c r="RX153" s="253"/>
      <c r="RY153" s="253"/>
      <c r="RZ153" s="253"/>
      <c r="SA153" s="253"/>
      <c r="SB153" s="253"/>
      <c r="SC153" s="253"/>
      <c r="SD153" s="253"/>
      <c r="SE153" s="253"/>
      <c r="SF153" s="253"/>
      <c r="SG153" s="253"/>
      <c r="SH153" s="253"/>
      <c r="SI153" s="253"/>
      <c r="SJ153" s="253"/>
      <c r="SK153" s="253"/>
      <c r="SL153" s="253"/>
      <c r="SM153" s="253"/>
      <c r="SN153" s="253"/>
      <c r="SO153" s="253"/>
      <c r="SP153" s="253"/>
      <c r="SQ153" s="253"/>
      <c r="SR153" s="253"/>
      <c r="SS153" s="253"/>
      <c r="ST153" s="253"/>
      <c r="SU153" s="253"/>
      <c r="SV153" s="253"/>
      <c r="SW153" s="253"/>
      <c r="SX153" s="253"/>
      <c r="SY153" s="253"/>
      <c r="SZ153" s="253"/>
      <c r="TA153" s="253"/>
      <c r="TB153" s="253"/>
      <c r="TC153" s="253"/>
      <c r="TD153" s="253"/>
      <c r="TE153" s="253"/>
      <c r="TF153" s="253"/>
      <c r="TG153" s="253"/>
      <c r="TH153" s="253"/>
      <c r="TI153" s="253"/>
      <c r="TJ153" s="253"/>
      <c r="TK153" s="253"/>
      <c r="TL153" s="253"/>
      <c r="TM153" s="253"/>
      <c r="TN153" s="253"/>
      <c r="TO153" s="253"/>
      <c r="TP153" s="253"/>
      <c r="TQ153" s="253"/>
      <c r="TR153" s="253"/>
      <c r="TS153" s="253"/>
      <c r="TT153" s="253"/>
      <c r="TU153" s="253"/>
      <c r="TV153" s="253"/>
      <c r="TW153" s="253"/>
      <c r="TX153" s="253"/>
      <c r="TY153" s="253"/>
      <c r="TZ153" s="253"/>
      <c r="UA153" s="253"/>
      <c r="UB153" s="253"/>
      <c r="UC153" s="253"/>
      <c r="UD153" s="253"/>
      <c r="UE153" s="253"/>
      <c r="UF153" s="253"/>
      <c r="UG153" s="253"/>
      <c r="UH153" s="253"/>
      <c r="UI153" s="253"/>
      <c r="UJ153" s="253"/>
      <c r="UK153" s="253"/>
      <c r="UL153" s="253"/>
      <c r="UM153" s="253"/>
      <c r="UN153" s="253"/>
      <c r="UO153" s="253"/>
      <c r="UP153" s="253"/>
      <c r="UQ153" s="253"/>
      <c r="UR153" s="253"/>
      <c r="US153" s="253"/>
      <c r="UT153" s="253"/>
      <c r="UU153" s="253"/>
      <c r="UV153" s="253"/>
      <c r="UW153" s="253"/>
      <c r="UX153" s="253"/>
      <c r="UY153" s="253"/>
      <c r="UZ153" s="253"/>
      <c r="VA153" s="253"/>
      <c r="VB153" s="253"/>
      <c r="VC153" s="253"/>
      <c r="VD153" s="253"/>
      <c r="VE153" s="253"/>
      <c r="VF153" s="253"/>
      <c r="VG153" s="253"/>
      <c r="VH153" s="253"/>
      <c r="VI153" s="253"/>
      <c r="VJ153" s="253"/>
      <c r="VK153" s="253"/>
      <c r="VL153" s="253"/>
      <c r="VM153" s="253"/>
      <c r="VN153" s="253"/>
      <c r="VO153" s="253"/>
      <c r="VP153" s="253"/>
      <c r="VQ153" s="253"/>
      <c r="VR153" s="253"/>
      <c r="VS153" s="253"/>
      <c r="VT153" s="253"/>
      <c r="VU153" s="253"/>
      <c r="VV153" s="253"/>
      <c r="VW153" s="253"/>
      <c r="VX153" s="253"/>
      <c r="VY153" s="253"/>
      <c r="VZ153" s="253"/>
      <c r="WA153" s="253"/>
      <c r="WB153" s="253"/>
      <c r="WC153" s="253"/>
      <c r="WD153" s="253"/>
      <c r="WE153" s="253"/>
      <c r="WF153" s="253"/>
      <c r="WG153" s="253"/>
      <c r="WH153" s="253"/>
      <c r="WI153" s="253"/>
      <c r="WJ153" s="253"/>
      <c r="WK153" s="253"/>
      <c r="WL153" s="253"/>
      <c r="WM153" s="253"/>
      <c r="WN153" s="253"/>
      <c r="WO153" s="253"/>
      <c r="WP153" s="253"/>
      <c r="WQ153" s="253"/>
      <c r="WR153" s="253"/>
      <c r="WS153" s="253"/>
      <c r="WT153" s="253"/>
      <c r="WU153" s="253"/>
      <c r="WV153" s="253"/>
      <c r="WW153" s="253"/>
      <c r="WX153" s="253"/>
      <c r="WY153" s="253"/>
      <c r="WZ153" s="253"/>
      <c r="XA153" s="253"/>
      <c r="XB153" s="253"/>
      <c r="XC153" s="253"/>
      <c r="XD153" s="253"/>
      <c r="XE153" s="253"/>
      <c r="XF153" s="253"/>
      <c r="XG153" s="253"/>
      <c r="XH153" s="253"/>
      <c r="XI153" s="253"/>
      <c r="XJ153" s="253"/>
      <c r="XK153" s="253"/>
      <c r="XL153" s="253"/>
      <c r="XM153" s="253"/>
      <c r="XN153" s="253"/>
      <c r="XO153" s="253"/>
      <c r="XP153" s="253"/>
      <c r="XQ153" s="253"/>
      <c r="XR153" s="253"/>
      <c r="XS153" s="253"/>
      <c r="XT153" s="253"/>
      <c r="XU153" s="253"/>
      <c r="XV153" s="253"/>
      <c r="XW153" s="253"/>
      <c r="XX153" s="253"/>
      <c r="XY153" s="253"/>
      <c r="XZ153" s="253"/>
      <c r="YA153" s="253"/>
      <c r="YB153" s="253"/>
      <c r="YC153" s="253"/>
      <c r="YD153" s="253"/>
      <c r="YE153" s="253"/>
      <c r="YF153" s="253"/>
      <c r="YG153" s="253"/>
      <c r="YH153" s="253"/>
      <c r="YI153" s="253"/>
      <c r="YJ153" s="253"/>
      <c r="YK153" s="253"/>
      <c r="YL153" s="253"/>
      <c r="YM153" s="253"/>
      <c r="YN153" s="253"/>
      <c r="YO153" s="253"/>
      <c r="YP153" s="253"/>
      <c r="YQ153" s="253"/>
      <c r="YR153" s="253"/>
      <c r="YS153" s="253"/>
      <c r="YT153" s="253"/>
      <c r="YU153" s="253"/>
      <c r="YV153" s="253"/>
      <c r="YW153" s="253"/>
      <c r="YX153" s="253"/>
      <c r="YY153" s="253"/>
      <c r="YZ153" s="253"/>
      <c r="ZA153" s="253"/>
      <c r="ZB153" s="253"/>
      <c r="ZC153" s="253"/>
      <c r="ZD153" s="253"/>
      <c r="ZE153" s="253"/>
      <c r="ZF153" s="253"/>
      <c r="ZG153" s="253"/>
      <c r="ZH153" s="253"/>
      <c r="ZI153" s="253"/>
      <c r="ZJ153" s="253"/>
      <c r="ZK153" s="253"/>
      <c r="ZL153" s="253"/>
      <c r="ZM153" s="253"/>
      <c r="ZN153" s="253"/>
      <c r="ZO153" s="253"/>
      <c r="ZP153" s="253"/>
      <c r="ZQ153" s="253"/>
      <c r="ZR153" s="253"/>
      <c r="ZS153" s="253"/>
      <c r="ZT153" s="253"/>
      <c r="ZU153" s="253"/>
      <c r="ZV153" s="253"/>
      <c r="ZW153" s="253"/>
      <c r="ZX153" s="253"/>
      <c r="ZY153" s="253"/>
      <c r="ZZ153" s="253"/>
      <c r="AAA153" s="253"/>
      <c r="AAB153" s="253"/>
      <c r="AAC153" s="253"/>
      <c r="AAD153" s="253"/>
      <c r="AAE153" s="253"/>
      <c r="AAF153" s="253"/>
      <c r="AAG153" s="253"/>
      <c r="AAH153" s="253"/>
      <c r="AAI153" s="253"/>
      <c r="AAJ153" s="253"/>
      <c r="AAK153" s="253"/>
      <c r="AAL153" s="253"/>
      <c r="AAM153" s="253"/>
      <c r="AAN153" s="253"/>
      <c r="AAO153" s="253"/>
      <c r="AAP153" s="253"/>
      <c r="AAQ153" s="253"/>
      <c r="AAR153" s="253"/>
      <c r="AAS153" s="253"/>
      <c r="AAT153" s="253"/>
      <c r="AAU153" s="253"/>
      <c r="AAV153" s="253"/>
      <c r="AAW153" s="253"/>
      <c r="AAX153" s="253"/>
      <c r="AAY153" s="253"/>
      <c r="AAZ153" s="253"/>
      <c r="ABA153" s="253"/>
      <c r="ABB153" s="253"/>
      <c r="ABC153" s="253"/>
      <c r="ABD153" s="253"/>
      <c r="ABE153" s="253"/>
      <c r="ABF153" s="253"/>
      <c r="ABG153" s="253"/>
      <c r="ABH153" s="253"/>
      <c r="ABI153" s="253"/>
      <c r="ABJ153" s="253"/>
      <c r="ABK153" s="253"/>
      <c r="ABL153" s="253"/>
      <c r="ABM153" s="253"/>
      <c r="ABN153" s="253"/>
      <c r="ABO153" s="253"/>
      <c r="ABP153" s="253"/>
      <c r="ABQ153" s="253"/>
      <c r="ABR153" s="253"/>
      <c r="ABS153" s="253"/>
      <c r="ABT153" s="253"/>
      <c r="ABU153" s="253"/>
      <c r="ABV153" s="253"/>
      <c r="ABW153" s="253"/>
      <c r="ABX153" s="253"/>
      <c r="ABY153" s="253"/>
      <c r="ABZ153" s="253"/>
      <c r="ACA153" s="253"/>
      <c r="ACB153" s="253"/>
      <c r="ACC153" s="253"/>
      <c r="ACD153" s="253"/>
      <c r="ACE153" s="253"/>
      <c r="ACF153" s="253"/>
      <c r="ACG153" s="253"/>
      <c r="ACH153" s="253"/>
      <c r="ACI153" s="253"/>
      <c r="ACJ153" s="253"/>
      <c r="ACK153" s="253"/>
      <c r="ACL153" s="253"/>
      <c r="ACM153" s="253"/>
      <c r="ACN153" s="253"/>
      <c r="ACO153" s="253"/>
      <c r="ACP153" s="253"/>
      <c r="ACQ153" s="253"/>
      <c r="ACR153" s="253"/>
      <c r="ACS153" s="253"/>
      <c r="ACT153" s="253"/>
      <c r="ACU153" s="253"/>
      <c r="ACV153" s="253"/>
      <c r="ACW153" s="253"/>
      <c r="ACX153" s="253"/>
      <c r="ACY153" s="253"/>
      <c r="ACZ153" s="253"/>
      <c r="ADA153" s="253"/>
      <c r="ADB153" s="253"/>
      <c r="ADC153" s="253"/>
      <c r="ADD153" s="253"/>
      <c r="ADE153" s="253"/>
      <c r="ADF153" s="253"/>
      <c r="ADG153" s="253"/>
      <c r="ADH153" s="253"/>
      <c r="ADI153" s="253"/>
      <c r="ADJ153" s="253"/>
      <c r="ADK153" s="253"/>
      <c r="ADL153" s="253"/>
      <c r="ADM153" s="253"/>
      <c r="ADN153" s="253"/>
      <c r="ADO153" s="253"/>
      <c r="ADP153" s="253"/>
      <c r="ADQ153" s="253"/>
      <c r="ADR153" s="253"/>
      <c r="ADS153" s="253"/>
      <c r="ADT153" s="253"/>
      <c r="ADU153" s="253"/>
      <c r="ADV153" s="253"/>
      <c r="ADW153" s="253"/>
      <c r="ADX153" s="253"/>
      <c r="ADY153" s="253"/>
      <c r="ADZ153" s="253"/>
      <c r="AEA153" s="253"/>
      <c r="AEB153" s="253"/>
      <c r="AEC153" s="253"/>
      <c r="AED153" s="253"/>
      <c r="AEE153" s="253"/>
      <c r="AEF153" s="253"/>
      <c r="AEG153" s="253"/>
      <c r="AEH153" s="253"/>
      <c r="AEI153" s="253"/>
      <c r="AEJ153" s="253"/>
      <c r="AEK153" s="253"/>
      <c r="AEL153" s="253"/>
      <c r="AEM153" s="253"/>
      <c r="AEN153" s="253"/>
      <c r="AEO153" s="253"/>
      <c r="AEP153" s="253"/>
      <c r="AEQ153" s="253"/>
      <c r="AER153" s="253"/>
      <c r="AES153" s="253"/>
      <c r="AET153" s="253"/>
      <c r="AEU153" s="253"/>
      <c r="AEV153" s="253"/>
      <c r="AEW153" s="253"/>
      <c r="AEX153" s="253"/>
      <c r="AEY153" s="253"/>
      <c r="AEZ153" s="253"/>
      <c r="AFA153" s="253"/>
      <c r="AFB153" s="253"/>
      <c r="AFC153" s="253"/>
      <c r="AFD153" s="253"/>
      <c r="AFE153" s="253"/>
      <c r="AFF153" s="253"/>
      <c r="AFG153" s="253"/>
      <c r="AFH153" s="253"/>
      <c r="AFI153" s="253"/>
      <c r="AFJ153" s="253"/>
      <c r="AFK153" s="253"/>
      <c r="AFL153" s="253"/>
      <c r="AFM153" s="253"/>
      <c r="AFN153" s="253"/>
      <c r="AFO153" s="253"/>
      <c r="AFP153" s="253"/>
      <c r="AFQ153" s="253"/>
      <c r="AFR153" s="253"/>
      <c r="AFS153" s="253"/>
      <c r="AFT153" s="253"/>
      <c r="AFU153" s="253"/>
      <c r="AFV153" s="253"/>
      <c r="AFW153" s="253"/>
      <c r="AFX153" s="253"/>
      <c r="AFY153" s="253"/>
      <c r="AFZ153" s="253"/>
      <c r="AGA153" s="253"/>
      <c r="AGB153" s="253"/>
      <c r="AGC153" s="253"/>
      <c r="AGD153" s="253"/>
      <c r="AGE153" s="253"/>
      <c r="AGF153" s="253"/>
      <c r="AGG153" s="253"/>
      <c r="AGH153" s="253"/>
      <c r="AGI153" s="253"/>
      <c r="AGJ153" s="253"/>
      <c r="AGK153" s="253"/>
      <c r="AGL153" s="253"/>
      <c r="AGM153" s="253"/>
      <c r="AGN153" s="253"/>
      <c r="AGO153" s="253"/>
      <c r="AGP153" s="253"/>
      <c r="AGQ153" s="253"/>
      <c r="AGR153" s="253"/>
      <c r="AGS153" s="253"/>
      <c r="AGT153" s="253"/>
      <c r="AGU153" s="253"/>
      <c r="AGV153" s="253"/>
      <c r="AGW153" s="253"/>
      <c r="AGX153" s="253"/>
      <c r="AGY153" s="253"/>
      <c r="AGZ153" s="253"/>
      <c r="AHA153" s="253"/>
      <c r="AHB153" s="253"/>
      <c r="AHC153" s="253"/>
      <c r="AHD153" s="253"/>
      <c r="AHE153" s="253"/>
      <c r="AHF153" s="253"/>
      <c r="AHG153" s="253"/>
      <c r="AHH153" s="253"/>
      <c r="AHI153" s="253"/>
      <c r="AHJ153" s="253"/>
      <c r="AHK153" s="253"/>
      <c r="AHL153" s="253"/>
      <c r="AHM153" s="253"/>
      <c r="AHN153" s="253"/>
      <c r="AHO153" s="253"/>
      <c r="AHP153" s="253"/>
      <c r="AHQ153" s="253"/>
      <c r="AHR153" s="253"/>
      <c r="AHS153" s="253"/>
      <c r="AHT153" s="253"/>
      <c r="AHU153" s="253"/>
      <c r="AHV153" s="253"/>
      <c r="AHW153" s="253"/>
      <c r="AHX153" s="253"/>
      <c r="AHY153" s="253"/>
      <c r="AHZ153" s="253"/>
      <c r="AIA153" s="253"/>
      <c r="AIB153" s="253"/>
      <c r="AIC153" s="253"/>
      <c r="AID153" s="253"/>
      <c r="AIE153" s="253"/>
      <c r="AIF153" s="253"/>
      <c r="AIG153" s="253"/>
      <c r="AIH153" s="253"/>
      <c r="AII153" s="253"/>
      <c r="AIJ153" s="253"/>
      <c r="AIK153" s="253"/>
      <c r="AIL153" s="253"/>
      <c r="AIM153" s="253"/>
      <c r="AIN153" s="253"/>
      <c r="AIO153" s="253"/>
      <c r="AIP153" s="253"/>
      <c r="AIQ153" s="253"/>
      <c r="AIR153" s="253"/>
      <c r="AIS153" s="253"/>
      <c r="AIT153" s="253"/>
      <c r="AIU153" s="253"/>
      <c r="AIV153" s="253"/>
      <c r="AIW153" s="253"/>
      <c r="AIX153" s="253"/>
      <c r="AIY153" s="253"/>
      <c r="AIZ153" s="253"/>
      <c r="AJA153" s="253"/>
      <c r="AJB153" s="253"/>
      <c r="AJC153" s="253"/>
      <c r="AJD153" s="253"/>
      <c r="AJE153" s="253"/>
      <c r="AJF153" s="253"/>
      <c r="AJG153" s="253"/>
      <c r="AJH153" s="253"/>
      <c r="AJI153" s="253"/>
      <c r="AJJ153" s="253"/>
      <c r="AJK153" s="253"/>
      <c r="AJL153" s="253"/>
      <c r="AJM153" s="253"/>
      <c r="AJN153" s="253"/>
      <c r="AJO153" s="253"/>
      <c r="AJP153" s="253"/>
      <c r="AJQ153" s="253"/>
      <c r="AJR153" s="253"/>
      <c r="AJS153" s="253"/>
      <c r="AJT153" s="253"/>
      <c r="AJU153" s="253"/>
      <c r="AJV153" s="253"/>
      <c r="AJW153" s="253"/>
      <c r="AJX153" s="253"/>
      <c r="AJY153" s="253"/>
      <c r="AJZ153" s="253"/>
      <c r="AKA153" s="253"/>
      <c r="AKB153" s="253"/>
      <c r="AKC153" s="253"/>
      <c r="AKD153" s="253"/>
      <c r="AKE153" s="253"/>
      <c r="AKF153" s="253"/>
      <c r="AKG153" s="253"/>
      <c r="AKH153" s="253"/>
      <c r="AKI153" s="253"/>
      <c r="AKJ153" s="253"/>
      <c r="AKK153" s="253"/>
      <c r="AKL153" s="253"/>
      <c r="AKM153" s="253"/>
      <c r="AKN153" s="253"/>
      <c r="AKO153" s="253"/>
      <c r="AKP153" s="253"/>
      <c r="AKQ153" s="253"/>
      <c r="AKR153" s="253"/>
      <c r="AKS153" s="253"/>
      <c r="AKT153" s="253"/>
      <c r="AKU153" s="253"/>
      <c r="AKV153" s="253"/>
      <c r="AKW153" s="253"/>
      <c r="AKX153" s="253"/>
      <c r="AKY153" s="253"/>
      <c r="AKZ153" s="253"/>
      <c r="ALA153" s="253"/>
      <c r="ALB153" s="253"/>
      <c r="ALC153" s="253"/>
      <c r="ALD153" s="253"/>
      <c r="ALE153" s="253"/>
      <c r="ALF153" s="253"/>
      <c r="ALG153" s="253"/>
      <c r="ALH153" s="253"/>
      <c r="ALI153" s="253"/>
      <c r="ALJ153" s="253"/>
      <c r="ALK153" s="253"/>
      <c r="ALL153" s="253"/>
      <c r="ALM153" s="253"/>
      <c r="ALN153" s="253"/>
      <c r="ALO153" s="253"/>
      <c r="ALP153" s="253"/>
      <c r="ALQ153" s="253"/>
      <c r="ALR153" s="253"/>
      <c r="ALS153" s="253"/>
      <c r="ALT153" s="253"/>
      <c r="ALU153" s="253"/>
      <c r="ALV153" s="253"/>
      <c r="ALW153" s="253"/>
      <c r="ALX153" s="253"/>
      <c r="ALY153" s="253"/>
      <c r="ALZ153" s="253"/>
      <c r="AMA153" s="253"/>
      <c r="AMB153" s="253"/>
      <c r="AMC153" s="253"/>
      <c r="AMD153" s="253"/>
      <c r="AME153" s="253"/>
      <c r="AMF153" s="253"/>
      <c r="AMG153" s="253"/>
      <c r="AMH153" s="253"/>
      <c r="AMI153" s="253"/>
      <c r="AMJ153" s="253"/>
    </row>
    <row r="154" spans="1:1024" s="252" customFormat="1" ht="11.25" hidden="1">
      <c r="A154" s="257"/>
      <c r="B154" s="290"/>
      <c r="C154" s="290"/>
      <c r="D154" s="291"/>
      <c r="F154" s="253"/>
      <c r="G154" s="253"/>
      <c r="H154" s="253"/>
      <c r="I154" s="253"/>
      <c r="J154" s="253"/>
      <c r="K154" s="253"/>
      <c r="L154" s="253"/>
      <c r="M154" s="253"/>
      <c r="N154" s="253"/>
      <c r="O154" s="253"/>
      <c r="P154" s="253"/>
      <c r="Q154" s="253"/>
      <c r="R154" s="253"/>
      <c r="S154" s="253"/>
      <c r="T154" s="253"/>
      <c r="U154" s="253"/>
      <c r="V154" s="253"/>
      <c r="W154" s="253"/>
      <c r="X154" s="253"/>
      <c r="Y154" s="253"/>
      <c r="Z154" s="253"/>
      <c r="AA154" s="253"/>
      <c r="AB154" s="253"/>
      <c r="AC154" s="253"/>
      <c r="AD154" s="253"/>
      <c r="AE154" s="253"/>
      <c r="AF154" s="253"/>
      <c r="AG154" s="253"/>
      <c r="AH154" s="253"/>
      <c r="AI154" s="253"/>
      <c r="AJ154" s="253"/>
      <c r="AK154" s="253"/>
      <c r="AL154" s="253"/>
      <c r="AM154" s="253"/>
      <c r="AN154" s="253"/>
      <c r="AO154" s="253"/>
      <c r="AP154" s="253"/>
      <c r="AQ154" s="253"/>
      <c r="AR154" s="253"/>
      <c r="AS154" s="253"/>
      <c r="AT154" s="253"/>
      <c r="AU154" s="253"/>
      <c r="AV154" s="253"/>
      <c r="AW154" s="253"/>
      <c r="AX154" s="253"/>
      <c r="AY154" s="253"/>
      <c r="AZ154" s="253"/>
      <c r="BA154" s="253"/>
      <c r="BB154" s="253"/>
      <c r="BC154" s="253"/>
      <c r="BD154" s="253"/>
      <c r="BE154" s="253"/>
      <c r="BF154" s="253"/>
      <c r="BG154" s="253"/>
      <c r="BH154" s="253"/>
      <c r="BI154" s="253"/>
      <c r="BJ154" s="253"/>
      <c r="BK154" s="253"/>
      <c r="BL154" s="253"/>
      <c r="BM154" s="253"/>
      <c r="BN154" s="253"/>
      <c r="BO154" s="253"/>
      <c r="BP154" s="253"/>
      <c r="BQ154" s="253"/>
      <c r="BR154" s="253"/>
      <c r="BS154" s="253"/>
      <c r="BT154" s="253"/>
      <c r="BU154" s="253"/>
      <c r="BV154" s="253"/>
      <c r="BW154" s="253"/>
      <c r="BX154" s="253"/>
      <c r="BY154" s="253"/>
      <c r="BZ154" s="253"/>
      <c r="CA154" s="253"/>
      <c r="CB154" s="253"/>
      <c r="CC154" s="253"/>
      <c r="CD154" s="253"/>
      <c r="CE154" s="253"/>
      <c r="CF154" s="253"/>
      <c r="CG154" s="253"/>
      <c r="CH154" s="253"/>
      <c r="CI154" s="253"/>
      <c r="CJ154" s="253"/>
      <c r="CK154" s="253"/>
      <c r="CL154" s="253"/>
      <c r="CM154" s="253"/>
      <c r="CN154" s="253"/>
      <c r="CO154" s="253"/>
      <c r="CP154" s="253"/>
      <c r="CQ154" s="253"/>
      <c r="CR154" s="253"/>
      <c r="CS154" s="253"/>
      <c r="CT154" s="253"/>
      <c r="CU154" s="253"/>
      <c r="CV154" s="253"/>
      <c r="CW154" s="253"/>
      <c r="CX154" s="253"/>
      <c r="CY154" s="253"/>
      <c r="CZ154" s="253"/>
      <c r="DA154" s="253"/>
      <c r="DB154" s="253"/>
      <c r="DC154" s="253"/>
      <c r="DD154" s="253"/>
      <c r="DE154" s="253"/>
      <c r="DF154" s="253"/>
      <c r="DG154" s="253"/>
      <c r="DH154" s="253"/>
      <c r="DI154" s="253"/>
      <c r="DJ154" s="253"/>
      <c r="DK154" s="253"/>
      <c r="DL154" s="253"/>
      <c r="DM154" s="253"/>
      <c r="DN154" s="253"/>
      <c r="DO154" s="253"/>
      <c r="DP154" s="253"/>
      <c r="DQ154" s="253"/>
      <c r="DR154" s="253"/>
      <c r="DS154" s="253"/>
      <c r="DT154" s="253"/>
      <c r="DU154" s="253"/>
      <c r="DV154" s="253"/>
      <c r="DW154" s="253"/>
      <c r="DX154" s="253"/>
      <c r="DY154" s="253"/>
      <c r="DZ154" s="253"/>
      <c r="EA154" s="253"/>
      <c r="EB154" s="253"/>
      <c r="EC154" s="253"/>
      <c r="ED154" s="253"/>
      <c r="EE154" s="253"/>
      <c r="EF154" s="253"/>
      <c r="EG154" s="253"/>
      <c r="EH154" s="253"/>
      <c r="EI154" s="253"/>
      <c r="EJ154" s="253"/>
      <c r="EK154" s="253"/>
      <c r="EL154" s="253"/>
      <c r="EM154" s="253"/>
      <c r="EN154" s="253"/>
      <c r="EO154" s="253"/>
      <c r="EP154" s="253"/>
      <c r="EQ154" s="253"/>
      <c r="ER154" s="253"/>
      <c r="ES154" s="253"/>
      <c r="ET154" s="253"/>
      <c r="EU154" s="253"/>
      <c r="EV154" s="253"/>
      <c r="EW154" s="253"/>
      <c r="EX154" s="253"/>
      <c r="EY154" s="253"/>
      <c r="EZ154" s="253"/>
      <c r="FA154" s="253"/>
      <c r="FB154" s="253"/>
      <c r="FC154" s="253"/>
      <c r="FD154" s="253"/>
      <c r="FE154" s="253"/>
      <c r="FF154" s="253"/>
      <c r="FG154" s="253"/>
      <c r="FH154" s="253"/>
      <c r="FI154" s="253"/>
      <c r="FJ154" s="253"/>
      <c r="FK154" s="253"/>
      <c r="FL154" s="253"/>
      <c r="FM154" s="253"/>
      <c r="FN154" s="253"/>
      <c r="FO154" s="253"/>
      <c r="FP154" s="253"/>
      <c r="FQ154" s="253"/>
      <c r="FR154" s="253"/>
      <c r="FS154" s="253"/>
      <c r="FT154" s="253"/>
      <c r="FU154" s="253"/>
      <c r="FV154" s="253"/>
      <c r="FW154" s="253"/>
      <c r="FX154" s="253"/>
      <c r="FY154" s="253"/>
      <c r="FZ154" s="253"/>
      <c r="GA154" s="253"/>
      <c r="GB154" s="253"/>
      <c r="GC154" s="253"/>
      <c r="GD154" s="253"/>
      <c r="GE154" s="253"/>
      <c r="GF154" s="253"/>
      <c r="GG154" s="253"/>
      <c r="GH154" s="253"/>
      <c r="GI154" s="253"/>
      <c r="GJ154" s="253"/>
      <c r="GK154" s="253"/>
      <c r="GL154" s="253"/>
      <c r="GM154" s="253"/>
      <c r="GN154" s="253"/>
      <c r="GO154" s="253"/>
      <c r="GP154" s="253"/>
      <c r="GQ154" s="253"/>
      <c r="GR154" s="253"/>
      <c r="GS154" s="253"/>
      <c r="GT154" s="253"/>
      <c r="GU154" s="253"/>
      <c r="GV154" s="253"/>
      <c r="GW154" s="253"/>
      <c r="GX154" s="253"/>
      <c r="GY154" s="253"/>
      <c r="GZ154" s="253"/>
      <c r="HA154" s="253"/>
      <c r="HB154" s="253"/>
      <c r="HC154" s="253"/>
      <c r="HD154" s="253"/>
      <c r="HE154" s="253"/>
      <c r="HF154" s="253"/>
      <c r="HG154" s="253"/>
      <c r="HH154" s="253"/>
      <c r="HI154" s="253"/>
      <c r="HJ154" s="253"/>
      <c r="HK154" s="253"/>
      <c r="HL154" s="253"/>
      <c r="HM154" s="253"/>
      <c r="HN154" s="253"/>
      <c r="HO154" s="253"/>
      <c r="HP154" s="253"/>
      <c r="HQ154" s="253"/>
      <c r="HR154" s="253"/>
      <c r="HS154" s="253"/>
      <c r="HT154" s="253"/>
      <c r="HU154" s="253"/>
      <c r="HV154" s="253"/>
      <c r="HW154" s="253"/>
      <c r="HX154" s="253"/>
      <c r="HY154" s="253"/>
      <c r="HZ154" s="253"/>
      <c r="IA154" s="253"/>
      <c r="IB154" s="253"/>
      <c r="IC154" s="253"/>
      <c r="ID154" s="253"/>
      <c r="IE154" s="253"/>
      <c r="IF154" s="253"/>
      <c r="IG154" s="253"/>
      <c r="IH154" s="253"/>
      <c r="II154" s="253"/>
      <c r="IJ154" s="253"/>
      <c r="IK154" s="253"/>
      <c r="IL154" s="253"/>
      <c r="IM154" s="253"/>
      <c r="IN154" s="253"/>
      <c r="IO154" s="253"/>
      <c r="IP154" s="253"/>
      <c r="IQ154" s="253"/>
      <c r="IR154" s="253"/>
      <c r="IS154" s="253"/>
      <c r="IT154" s="253"/>
      <c r="IU154" s="253"/>
      <c r="IV154" s="253"/>
      <c r="IW154" s="253"/>
      <c r="IX154" s="253"/>
      <c r="IY154" s="253"/>
      <c r="IZ154" s="253"/>
      <c r="JA154" s="253"/>
      <c r="JB154" s="253"/>
      <c r="JC154" s="253"/>
      <c r="JD154" s="253"/>
      <c r="JE154" s="253"/>
      <c r="JF154" s="253"/>
      <c r="JG154" s="253"/>
      <c r="JH154" s="253"/>
      <c r="JI154" s="253"/>
      <c r="JJ154" s="253"/>
      <c r="JK154" s="253"/>
      <c r="JL154" s="253"/>
      <c r="JM154" s="253"/>
      <c r="JN154" s="253"/>
      <c r="JO154" s="253"/>
      <c r="JP154" s="253"/>
      <c r="JQ154" s="253"/>
      <c r="JR154" s="253"/>
      <c r="JS154" s="253"/>
      <c r="JT154" s="253"/>
      <c r="JU154" s="253"/>
      <c r="JV154" s="253"/>
      <c r="JW154" s="253"/>
      <c r="JX154" s="253"/>
      <c r="JY154" s="253"/>
      <c r="JZ154" s="253"/>
      <c r="KA154" s="253"/>
      <c r="KB154" s="253"/>
      <c r="KC154" s="253"/>
      <c r="KD154" s="253"/>
      <c r="KE154" s="253"/>
      <c r="KF154" s="253"/>
      <c r="KG154" s="253"/>
      <c r="KH154" s="253"/>
      <c r="KI154" s="253"/>
      <c r="KJ154" s="253"/>
      <c r="KK154" s="253"/>
      <c r="KL154" s="253"/>
      <c r="KM154" s="253"/>
      <c r="KN154" s="253"/>
      <c r="KO154" s="253"/>
      <c r="KP154" s="253"/>
      <c r="KQ154" s="253"/>
      <c r="KR154" s="253"/>
      <c r="KS154" s="253"/>
      <c r="KT154" s="253"/>
      <c r="KU154" s="253"/>
      <c r="KV154" s="253"/>
      <c r="KW154" s="253"/>
      <c r="KX154" s="253"/>
      <c r="KY154" s="253"/>
      <c r="KZ154" s="253"/>
      <c r="LA154" s="253"/>
      <c r="LB154" s="253"/>
      <c r="LC154" s="253"/>
      <c r="LD154" s="253"/>
      <c r="LE154" s="253"/>
      <c r="LF154" s="253"/>
      <c r="LG154" s="253"/>
      <c r="LH154" s="253"/>
      <c r="LI154" s="253"/>
      <c r="LJ154" s="253"/>
      <c r="LK154" s="253"/>
      <c r="LL154" s="253"/>
      <c r="LM154" s="253"/>
      <c r="LN154" s="253"/>
      <c r="LO154" s="253"/>
      <c r="LP154" s="253"/>
      <c r="LQ154" s="253"/>
      <c r="LR154" s="253"/>
      <c r="LS154" s="253"/>
      <c r="LT154" s="253"/>
      <c r="LU154" s="253"/>
      <c r="LV154" s="253"/>
      <c r="LW154" s="253"/>
      <c r="LX154" s="253"/>
      <c r="LY154" s="253"/>
      <c r="LZ154" s="253"/>
      <c r="MA154" s="253"/>
      <c r="MB154" s="253"/>
      <c r="MC154" s="253"/>
      <c r="MD154" s="253"/>
      <c r="ME154" s="253"/>
      <c r="MF154" s="253"/>
      <c r="MG154" s="253"/>
      <c r="MH154" s="253"/>
      <c r="MI154" s="253"/>
      <c r="MJ154" s="253"/>
      <c r="MK154" s="253"/>
      <c r="ML154" s="253"/>
      <c r="MM154" s="253"/>
      <c r="MN154" s="253"/>
      <c r="MO154" s="253"/>
      <c r="MP154" s="253"/>
      <c r="MQ154" s="253"/>
      <c r="MR154" s="253"/>
      <c r="MS154" s="253"/>
      <c r="MT154" s="253"/>
      <c r="MU154" s="253"/>
      <c r="MV154" s="253"/>
      <c r="MW154" s="253"/>
      <c r="MX154" s="253"/>
      <c r="MY154" s="253"/>
      <c r="MZ154" s="253"/>
      <c r="NA154" s="253"/>
      <c r="NB154" s="253"/>
      <c r="NC154" s="253"/>
      <c r="ND154" s="253"/>
      <c r="NE154" s="253"/>
      <c r="NF154" s="253"/>
      <c r="NG154" s="253"/>
      <c r="NH154" s="253"/>
      <c r="NI154" s="253"/>
      <c r="NJ154" s="253"/>
      <c r="NK154" s="253"/>
      <c r="NL154" s="253"/>
      <c r="NM154" s="253"/>
      <c r="NN154" s="253"/>
      <c r="NO154" s="253"/>
      <c r="NP154" s="253"/>
      <c r="NQ154" s="253"/>
      <c r="NR154" s="253"/>
      <c r="NS154" s="253"/>
      <c r="NT154" s="253"/>
      <c r="NU154" s="253"/>
      <c r="NV154" s="253"/>
      <c r="NW154" s="253"/>
      <c r="NX154" s="253"/>
      <c r="NY154" s="253"/>
      <c r="NZ154" s="253"/>
      <c r="OA154" s="253"/>
      <c r="OB154" s="253"/>
      <c r="OC154" s="253"/>
      <c r="OD154" s="253"/>
      <c r="OE154" s="253"/>
      <c r="OF154" s="253"/>
      <c r="OG154" s="253"/>
      <c r="OH154" s="253"/>
      <c r="OI154" s="253"/>
      <c r="OJ154" s="253"/>
      <c r="OK154" s="253"/>
      <c r="OL154" s="253"/>
      <c r="OM154" s="253"/>
      <c r="ON154" s="253"/>
      <c r="OO154" s="253"/>
      <c r="OP154" s="253"/>
      <c r="OQ154" s="253"/>
      <c r="OR154" s="253"/>
      <c r="OS154" s="253"/>
      <c r="OT154" s="253"/>
      <c r="OU154" s="253"/>
      <c r="OV154" s="253"/>
      <c r="OW154" s="253"/>
      <c r="OX154" s="253"/>
      <c r="OY154" s="253"/>
      <c r="OZ154" s="253"/>
      <c r="PA154" s="253"/>
      <c r="PB154" s="253"/>
      <c r="PC154" s="253"/>
      <c r="PD154" s="253"/>
      <c r="PE154" s="253"/>
      <c r="PF154" s="253"/>
      <c r="PG154" s="253"/>
      <c r="PH154" s="253"/>
      <c r="PI154" s="253"/>
      <c r="PJ154" s="253"/>
      <c r="PK154" s="253"/>
      <c r="PL154" s="253"/>
      <c r="PM154" s="253"/>
      <c r="PN154" s="253"/>
      <c r="PO154" s="253"/>
      <c r="PP154" s="253"/>
      <c r="PQ154" s="253"/>
      <c r="PR154" s="253"/>
      <c r="PS154" s="253"/>
      <c r="PT154" s="253"/>
      <c r="PU154" s="253"/>
      <c r="PV154" s="253"/>
      <c r="PW154" s="253"/>
      <c r="PX154" s="253"/>
      <c r="PY154" s="253"/>
      <c r="PZ154" s="253"/>
      <c r="QA154" s="253"/>
      <c r="QB154" s="253"/>
      <c r="QC154" s="253"/>
      <c r="QD154" s="253"/>
      <c r="QE154" s="253"/>
      <c r="QF154" s="253"/>
      <c r="QG154" s="253"/>
      <c r="QH154" s="253"/>
      <c r="QI154" s="253"/>
      <c r="QJ154" s="253"/>
      <c r="QK154" s="253"/>
      <c r="QL154" s="253"/>
      <c r="QM154" s="253"/>
      <c r="QN154" s="253"/>
      <c r="QO154" s="253"/>
      <c r="QP154" s="253"/>
      <c r="QQ154" s="253"/>
      <c r="QR154" s="253"/>
      <c r="QS154" s="253"/>
      <c r="QT154" s="253"/>
      <c r="QU154" s="253"/>
      <c r="QV154" s="253"/>
      <c r="QW154" s="253"/>
      <c r="QX154" s="253"/>
      <c r="QY154" s="253"/>
      <c r="QZ154" s="253"/>
      <c r="RA154" s="253"/>
      <c r="RB154" s="253"/>
      <c r="RC154" s="253"/>
      <c r="RD154" s="253"/>
      <c r="RE154" s="253"/>
      <c r="RF154" s="253"/>
      <c r="RG154" s="253"/>
      <c r="RH154" s="253"/>
      <c r="RI154" s="253"/>
      <c r="RJ154" s="253"/>
      <c r="RK154" s="253"/>
      <c r="RL154" s="253"/>
      <c r="RM154" s="253"/>
      <c r="RN154" s="253"/>
      <c r="RO154" s="253"/>
      <c r="RP154" s="253"/>
      <c r="RQ154" s="253"/>
      <c r="RR154" s="253"/>
      <c r="RS154" s="253"/>
      <c r="RT154" s="253"/>
      <c r="RU154" s="253"/>
      <c r="RV154" s="253"/>
      <c r="RW154" s="253"/>
      <c r="RX154" s="253"/>
      <c r="RY154" s="253"/>
      <c r="RZ154" s="253"/>
      <c r="SA154" s="253"/>
      <c r="SB154" s="253"/>
      <c r="SC154" s="253"/>
      <c r="SD154" s="253"/>
      <c r="SE154" s="253"/>
      <c r="SF154" s="253"/>
      <c r="SG154" s="253"/>
      <c r="SH154" s="253"/>
      <c r="SI154" s="253"/>
      <c r="SJ154" s="253"/>
      <c r="SK154" s="253"/>
      <c r="SL154" s="253"/>
      <c r="SM154" s="253"/>
      <c r="SN154" s="253"/>
      <c r="SO154" s="253"/>
      <c r="SP154" s="253"/>
      <c r="SQ154" s="253"/>
      <c r="SR154" s="253"/>
      <c r="SS154" s="253"/>
      <c r="ST154" s="253"/>
      <c r="SU154" s="253"/>
      <c r="SV154" s="253"/>
      <c r="SW154" s="253"/>
      <c r="SX154" s="253"/>
      <c r="SY154" s="253"/>
      <c r="SZ154" s="253"/>
      <c r="TA154" s="253"/>
      <c r="TB154" s="253"/>
      <c r="TC154" s="253"/>
      <c r="TD154" s="253"/>
      <c r="TE154" s="253"/>
      <c r="TF154" s="253"/>
      <c r="TG154" s="253"/>
      <c r="TH154" s="253"/>
      <c r="TI154" s="253"/>
      <c r="TJ154" s="253"/>
      <c r="TK154" s="253"/>
      <c r="TL154" s="253"/>
      <c r="TM154" s="253"/>
      <c r="TN154" s="253"/>
      <c r="TO154" s="253"/>
      <c r="TP154" s="253"/>
      <c r="TQ154" s="253"/>
      <c r="TR154" s="253"/>
      <c r="TS154" s="253"/>
      <c r="TT154" s="253"/>
      <c r="TU154" s="253"/>
      <c r="TV154" s="253"/>
      <c r="TW154" s="253"/>
      <c r="TX154" s="253"/>
      <c r="TY154" s="253"/>
      <c r="TZ154" s="253"/>
      <c r="UA154" s="253"/>
      <c r="UB154" s="253"/>
      <c r="UC154" s="253"/>
      <c r="UD154" s="253"/>
      <c r="UE154" s="253"/>
      <c r="UF154" s="253"/>
      <c r="UG154" s="253"/>
      <c r="UH154" s="253"/>
      <c r="UI154" s="253"/>
      <c r="UJ154" s="253"/>
      <c r="UK154" s="253"/>
      <c r="UL154" s="253"/>
      <c r="UM154" s="253"/>
      <c r="UN154" s="253"/>
      <c r="UO154" s="253"/>
      <c r="UP154" s="253"/>
      <c r="UQ154" s="253"/>
      <c r="UR154" s="253"/>
      <c r="US154" s="253"/>
      <c r="UT154" s="253"/>
      <c r="UU154" s="253"/>
      <c r="UV154" s="253"/>
      <c r="UW154" s="253"/>
      <c r="UX154" s="253"/>
      <c r="UY154" s="253"/>
      <c r="UZ154" s="253"/>
      <c r="VA154" s="253"/>
      <c r="VB154" s="253"/>
      <c r="VC154" s="253"/>
      <c r="VD154" s="253"/>
      <c r="VE154" s="253"/>
      <c r="VF154" s="253"/>
      <c r="VG154" s="253"/>
      <c r="VH154" s="253"/>
      <c r="VI154" s="253"/>
      <c r="VJ154" s="253"/>
      <c r="VK154" s="253"/>
      <c r="VL154" s="253"/>
      <c r="VM154" s="253"/>
      <c r="VN154" s="253"/>
      <c r="VO154" s="253"/>
      <c r="VP154" s="253"/>
      <c r="VQ154" s="253"/>
      <c r="VR154" s="253"/>
      <c r="VS154" s="253"/>
      <c r="VT154" s="253"/>
      <c r="VU154" s="253"/>
      <c r="VV154" s="253"/>
      <c r="VW154" s="253"/>
      <c r="VX154" s="253"/>
      <c r="VY154" s="253"/>
      <c r="VZ154" s="253"/>
      <c r="WA154" s="253"/>
      <c r="WB154" s="253"/>
      <c r="WC154" s="253"/>
      <c r="WD154" s="253"/>
      <c r="WE154" s="253"/>
      <c r="WF154" s="253"/>
      <c r="WG154" s="253"/>
      <c r="WH154" s="253"/>
      <c r="WI154" s="253"/>
      <c r="WJ154" s="253"/>
      <c r="WK154" s="253"/>
      <c r="WL154" s="253"/>
      <c r="WM154" s="253"/>
      <c r="WN154" s="253"/>
      <c r="WO154" s="253"/>
      <c r="WP154" s="253"/>
      <c r="WQ154" s="253"/>
      <c r="WR154" s="253"/>
      <c r="WS154" s="253"/>
      <c r="WT154" s="253"/>
      <c r="WU154" s="253"/>
      <c r="WV154" s="253"/>
      <c r="WW154" s="253"/>
      <c r="WX154" s="253"/>
      <c r="WY154" s="253"/>
      <c r="WZ154" s="253"/>
      <c r="XA154" s="253"/>
      <c r="XB154" s="253"/>
      <c r="XC154" s="253"/>
      <c r="XD154" s="253"/>
      <c r="XE154" s="253"/>
      <c r="XF154" s="253"/>
      <c r="XG154" s="253"/>
      <c r="XH154" s="253"/>
      <c r="XI154" s="253"/>
      <c r="XJ154" s="253"/>
      <c r="XK154" s="253"/>
      <c r="XL154" s="253"/>
      <c r="XM154" s="253"/>
      <c r="XN154" s="253"/>
      <c r="XO154" s="253"/>
      <c r="XP154" s="253"/>
      <c r="XQ154" s="253"/>
      <c r="XR154" s="253"/>
      <c r="XS154" s="253"/>
      <c r="XT154" s="253"/>
      <c r="XU154" s="253"/>
      <c r="XV154" s="253"/>
      <c r="XW154" s="253"/>
      <c r="XX154" s="253"/>
      <c r="XY154" s="253"/>
      <c r="XZ154" s="253"/>
      <c r="YA154" s="253"/>
      <c r="YB154" s="253"/>
      <c r="YC154" s="253"/>
      <c r="YD154" s="253"/>
      <c r="YE154" s="253"/>
      <c r="YF154" s="253"/>
      <c r="YG154" s="253"/>
      <c r="YH154" s="253"/>
      <c r="YI154" s="253"/>
      <c r="YJ154" s="253"/>
      <c r="YK154" s="253"/>
      <c r="YL154" s="253"/>
      <c r="YM154" s="253"/>
      <c r="YN154" s="253"/>
      <c r="YO154" s="253"/>
      <c r="YP154" s="253"/>
      <c r="YQ154" s="253"/>
      <c r="YR154" s="253"/>
      <c r="YS154" s="253"/>
      <c r="YT154" s="253"/>
      <c r="YU154" s="253"/>
      <c r="YV154" s="253"/>
      <c r="YW154" s="253"/>
      <c r="YX154" s="253"/>
      <c r="YY154" s="253"/>
      <c r="YZ154" s="253"/>
      <c r="ZA154" s="253"/>
      <c r="ZB154" s="253"/>
      <c r="ZC154" s="253"/>
      <c r="ZD154" s="253"/>
      <c r="ZE154" s="253"/>
      <c r="ZF154" s="253"/>
      <c r="ZG154" s="253"/>
      <c r="ZH154" s="253"/>
      <c r="ZI154" s="253"/>
      <c r="ZJ154" s="253"/>
      <c r="ZK154" s="253"/>
      <c r="ZL154" s="253"/>
      <c r="ZM154" s="253"/>
      <c r="ZN154" s="253"/>
      <c r="ZO154" s="253"/>
      <c r="ZP154" s="253"/>
      <c r="ZQ154" s="253"/>
      <c r="ZR154" s="253"/>
      <c r="ZS154" s="253"/>
      <c r="ZT154" s="253"/>
      <c r="ZU154" s="253"/>
      <c r="ZV154" s="253"/>
      <c r="ZW154" s="253"/>
      <c r="ZX154" s="253"/>
      <c r="ZY154" s="253"/>
      <c r="ZZ154" s="253"/>
      <c r="AAA154" s="253"/>
      <c r="AAB154" s="253"/>
      <c r="AAC154" s="253"/>
      <c r="AAD154" s="253"/>
      <c r="AAE154" s="253"/>
      <c r="AAF154" s="253"/>
      <c r="AAG154" s="253"/>
      <c r="AAH154" s="253"/>
      <c r="AAI154" s="253"/>
      <c r="AAJ154" s="253"/>
      <c r="AAK154" s="253"/>
      <c r="AAL154" s="253"/>
      <c r="AAM154" s="253"/>
      <c r="AAN154" s="253"/>
      <c r="AAO154" s="253"/>
      <c r="AAP154" s="253"/>
      <c r="AAQ154" s="253"/>
      <c r="AAR154" s="253"/>
      <c r="AAS154" s="253"/>
      <c r="AAT154" s="253"/>
      <c r="AAU154" s="253"/>
      <c r="AAV154" s="253"/>
      <c r="AAW154" s="253"/>
      <c r="AAX154" s="253"/>
      <c r="AAY154" s="253"/>
      <c r="AAZ154" s="253"/>
      <c r="ABA154" s="253"/>
      <c r="ABB154" s="253"/>
      <c r="ABC154" s="253"/>
      <c r="ABD154" s="253"/>
      <c r="ABE154" s="253"/>
      <c r="ABF154" s="253"/>
      <c r="ABG154" s="253"/>
      <c r="ABH154" s="253"/>
      <c r="ABI154" s="253"/>
      <c r="ABJ154" s="253"/>
      <c r="ABK154" s="253"/>
      <c r="ABL154" s="253"/>
      <c r="ABM154" s="253"/>
      <c r="ABN154" s="253"/>
      <c r="ABO154" s="253"/>
      <c r="ABP154" s="253"/>
      <c r="ABQ154" s="253"/>
      <c r="ABR154" s="253"/>
      <c r="ABS154" s="253"/>
      <c r="ABT154" s="253"/>
      <c r="ABU154" s="253"/>
      <c r="ABV154" s="253"/>
      <c r="ABW154" s="253"/>
      <c r="ABX154" s="253"/>
      <c r="ABY154" s="253"/>
      <c r="ABZ154" s="253"/>
      <c r="ACA154" s="253"/>
      <c r="ACB154" s="253"/>
      <c r="ACC154" s="253"/>
      <c r="ACD154" s="253"/>
      <c r="ACE154" s="253"/>
      <c r="ACF154" s="253"/>
      <c r="ACG154" s="253"/>
      <c r="ACH154" s="253"/>
      <c r="ACI154" s="253"/>
      <c r="ACJ154" s="253"/>
      <c r="ACK154" s="253"/>
      <c r="ACL154" s="253"/>
      <c r="ACM154" s="253"/>
      <c r="ACN154" s="253"/>
      <c r="ACO154" s="253"/>
      <c r="ACP154" s="253"/>
      <c r="ACQ154" s="253"/>
      <c r="ACR154" s="253"/>
      <c r="ACS154" s="253"/>
      <c r="ACT154" s="253"/>
      <c r="ACU154" s="253"/>
      <c r="ACV154" s="253"/>
      <c r="ACW154" s="253"/>
      <c r="ACX154" s="253"/>
      <c r="ACY154" s="253"/>
      <c r="ACZ154" s="253"/>
      <c r="ADA154" s="253"/>
      <c r="ADB154" s="253"/>
      <c r="ADC154" s="253"/>
      <c r="ADD154" s="253"/>
      <c r="ADE154" s="253"/>
      <c r="ADF154" s="253"/>
      <c r="ADG154" s="253"/>
      <c r="ADH154" s="253"/>
      <c r="ADI154" s="253"/>
      <c r="ADJ154" s="253"/>
      <c r="ADK154" s="253"/>
      <c r="ADL154" s="253"/>
      <c r="ADM154" s="253"/>
      <c r="ADN154" s="253"/>
      <c r="ADO154" s="253"/>
      <c r="ADP154" s="253"/>
      <c r="ADQ154" s="253"/>
      <c r="ADR154" s="253"/>
      <c r="ADS154" s="253"/>
      <c r="ADT154" s="253"/>
      <c r="ADU154" s="253"/>
      <c r="ADV154" s="253"/>
      <c r="ADW154" s="253"/>
      <c r="ADX154" s="253"/>
      <c r="ADY154" s="253"/>
      <c r="ADZ154" s="253"/>
      <c r="AEA154" s="253"/>
      <c r="AEB154" s="253"/>
      <c r="AEC154" s="253"/>
      <c r="AED154" s="253"/>
      <c r="AEE154" s="253"/>
      <c r="AEF154" s="253"/>
      <c r="AEG154" s="253"/>
      <c r="AEH154" s="253"/>
      <c r="AEI154" s="253"/>
      <c r="AEJ154" s="253"/>
      <c r="AEK154" s="253"/>
      <c r="AEL154" s="253"/>
      <c r="AEM154" s="253"/>
      <c r="AEN154" s="253"/>
      <c r="AEO154" s="253"/>
      <c r="AEP154" s="253"/>
      <c r="AEQ154" s="253"/>
      <c r="AER154" s="253"/>
      <c r="AES154" s="253"/>
      <c r="AET154" s="253"/>
      <c r="AEU154" s="253"/>
      <c r="AEV154" s="253"/>
      <c r="AEW154" s="253"/>
      <c r="AEX154" s="253"/>
      <c r="AEY154" s="253"/>
      <c r="AEZ154" s="253"/>
      <c r="AFA154" s="253"/>
      <c r="AFB154" s="253"/>
      <c r="AFC154" s="253"/>
      <c r="AFD154" s="253"/>
      <c r="AFE154" s="253"/>
      <c r="AFF154" s="253"/>
      <c r="AFG154" s="253"/>
      <c r="AFH154" s="253"/>
      <c r="AFI154" s="253"/>
      <c r="AFJ154" s="253"/>
      <c r="AFK154" s="253"/>
      <c r="AFL154" s="253"/>
      <c r="AFM154" s="253"/>
      <c r="AFN154" s="253"/>
      <c r="AFO154" s="253"/>
      <c r="AFP154" s="253"/>
      <c r="AFQ154" s="253"/>
      <c r="AFR154" s="253"/>
      <c r="AFS154" s="253"/>
      <c r="AFT154" s="253"/>
      <c r="AFU154" s="253"/>
      <c r="AFV154" s="253"/>
      <c r="AFW154" s="253"/>
      <c r="AFX154" s="253"/>
      <c r="AFY154" s="253"/>
      <c r="AFZ154" s="253"/>
      <c r="AGA154" s="253"/>
      <c r="AGB154" s="253"/>
      <c r="AGC154" s="253"/>
      <c r="AGD154" s="253"/>
      <c r="AGE154" s="253"/>
      <c r="AGF154" s="253"/>
      <c r="AGG154" s="253"/>
      <c r="AGH154" s="253"/>
      <c r="AGI154" s="253"/>
      <c r="AGJ154" s="253"/>
      <c r="AGK154" s="253"/>
      <c r="AGL154" s="253"/>
      <c r="AGM154" s="253"/>
      <c r="AGN154" s="253"/>
      <c r="AGO154" s="253"/>
      <c r="AGP154" s="253"/>
      <c r="AGQ154" s="253"/>
      <c r="AGR154" s="253"/>
      <c r="AGS154" s="253"/>
      <c r="AGT154" s="253"/>
      <c r="AGU154" s="253"/>
      <c r="AGV154" s="253"/>
      <c r="AGW154" s="253"/>
      <c r="AGX154" s="253"/>
      <c r="AGY154" s="253"/>
      <c r="AGZ154" s="253"/>
      <c r="AHA154" s="253"/>
      <c r="AHB154" s="253"/>
      <c r="AHC154" s="253"/>
      <c r="AHD154" s="253"/>
      <c r="AHE154" s="253"/>
      <c r="AHF154" s="253"/>
      <c r="AHG154" s="253"/>
      <c r="AHH154" s="253"/>
      <c r="AHI154" s="253"/>
      <c r="AHJ154" s="253"/>
      <c r="AHK154" s="253"/>
      <c r="AHL154" s="253"/>
      <c r="AHM154" s="253"/>
      <c r="AHN154" s="253"/>
      <c r="AHO154" s="253"/>
      <c r="AHP154" s="253"/>
      <c r="AHQ154" s="253"/>
      <c r="AHR154" s="253"/>
      <c r="AHS154" s="253"/>
      <c r="AHT154" s="253"/>
      <c r="AHU154" s="253"/>
      <c r="AHV154" s="253"/>
      <c r="AHW154" s="253"/>
      <c r="AHX154" s="253"/>
      <c r="AHY154" s="253"/>
      <c r="AHZ154" s="253"/>
      <c r="AIA154" s="253"/>
      <c r="AIB154" s="253"/>
      <c r="AIC154" s="253"/>
      <c r="AID154" s="253"/>
      <c r="AIE154" s="253"/>
      <c r="AIF154" s="253"/>
      <c r="AIG154" s="253"/>
      <c r="AIH154" s="253"/>
      <c r="AII154" s="253"/>
      <c r="AIJ154" s="253"/>
      <c r="AIK154" s="253"/>
      <c r="AIL154" s="253"/>
      <c r="AIM154" s="253"/>
      <c r="AIN154" s="253"/>
      <c r="AIO154" s="253"/>
      <c r="AIP154" s="253"/>
      <c r="AIQ154" s="253"/>
      <c r="AIR154" s="253"/>
      <c r="AIS154" s="253"/>
      <c r="AIT154" s="253"/>
      <c r="AIU154" s="253"/>
      <c r="AIV154" s="253"/>
      <c r="AIW154" s="253"/>
      <c r="AIX154" s="253"/>
      <c r="AIY154" s="253"/>
      <c r="AIZ154" s="253"/>
      <c r="AJA154" s="253"/>
      <c r="AJB154" s="253"/>
      <c r="AJC154" s="253"/>
      <c r="AJD154" s="253"/>
      <c r="AJE154" s="253"/>
      <c r="AJF154" s="253"/>
      <c r="AJG154" s="253"/>
      <c r="AJH154" s="253"/>
      <c r="AJI154" s="253"/>
      <c r="AJJ154" s="253"/>
      <c r="AJK154" s="253"/>
      <c r="AJL154" s="253"/>
      <c r="AJM154" s="253"/>
      <c r="AJN154" s="253"/>
      <c r="AJO154" s="253"/>
      <c r="AJP154" s="253"/>
      <c r="AJQ154" s="253"/>
      <c r="AJR154" s="253"/>
      <c r="AJS154" s="253"/>
      <c r="AJT154" s="253"/>
      <c r="AJU154" s="253"/>
      <c r="AJV154" s="253"/>
      <c r="AJW154" s="253"/>
      <c r="AJX154" s="253"/>
      <c r="AJY154" s="253"/>
      <c r="AJZ154" s="253"/>
      <c r="AKA154" s="253"/>
      <c r="AKB154" s="253"/>
      <c r="AKC154" s="253"/>
      <c r="AKD154" s="253"/>
      <c r="AKE154" s="253"/>
      <c r="AKF154" s="253"/>
      <c r="AKG154" s="253"/>
      <c r="AKH154" s="253"/>
      <c r="AKI154" s="253"/>
      <c r="AKJ154" s="253"/>
      <c r="AKK154" s="253"/>
      <c r="AKL154" s="253"/>
      <c r="AKM154" s="253"/>
      <c r="AKN154" s="253"/>
      <c r="AKO154" s="253"/>
      <c r="AKP154" s="253"/>
      <c r="AKQ154" s="253"/>
      <c r="AKR154" s="253"/>
      <c r="AKS154" s="253"/>
      <c r="AKT154" s="253"/>
      <c r="AKU154" s="253"/>
      <c r="AKV154" s="253"/>
      <c r="AKW154" s="253"/>
      <c r="AKX154" s="253"/>
      <c r="AKY154" s="253"/>
      <c r="AKZ154" s="253"/>
      <c r="ALA154" s="253"/>
      <c r="ALB154" s="253"/>
      <c r="ALC154" s="253"/>
      <c r="ALD154" s="253"/>
      <c r="ALE154" s="253"/>
      <c r="ALF154" s="253"/>
      <c r="ALG154" s="253"/>
      <c r="ALH154" s="253"/>
      <c r="ALI154" s="253"/>
      <c r="ALJ154" s="253"/>
      <c r="ALK154" s="253"/>
      <c r="ALL154" s="253"/>
      <c r="ALM154" s="253"/>
      <c r="ALN154" s="253"/>
      <c r="ALO154" s="253"/>
      <c r="ALP154" s="253"/>
      <c r="ALQ154" s="253"/>
      <c r="ALR154" s="253"/>
      <c r="ALS154" s="253"/>
      <c r="ALT154" s="253"/>
      <c r="ALU154" s="253"/>
      <c r="ALV154" s="253"/>
      <c r="ALW154" s="253"/>
      <c r="ALX154" s="253"/>
      <c r="ALY154" s="253"/>
      <c r="ALZ154" s="253"/>
      <c r="AMA154" s="253"/>
      <c r="AMB154" s="253"/>
      <c r="AMC154" s="253"/>
      <c r="AMD154" s="253"/>
      <c r="AME154" s="253"/>
      <c r="AMF154" s="253"/>
      <c r="AMG154" s="253"/>
      <c r="AMH154" s="253"/>
      <c r="AMI154" s="253"/>
      <c r="AMJ154" s="253"/>
    </row>
    <row r="155" spans="1:1024" s="252" customFormat="1" ht="11.25" hidden="1">
      <c r="A155" s="257"/>
      <c r="B155" s="290"/>
      <c r="C155" s="290"/>
      <c r="D155" s="291"/>
      <c r="F155" s="253"/>
      <c r="G155" s="253"/>
      <c r="H155" s="253"/>
      <c r="I155" s="253"/>
      <c r="J155" s="253"/>
      <c r="K155" s="253"/>
      <c r="L155" s="253"/>
      <c r="M155" s="253"/>
      <c r="N155" s="253"/>
      <c r="O155" s="253"/>
      <c r="P155" s="253"/>
      <c r="Q155" s="253"/>
      <c r="R155" s="253"/>
      <c r="S155" s="253"/>
      <c r="T155" s="253"/>
      <c r="U155" s="253"/>
      <c r="V155" s="253"/>
      <c r="W155" s="253"/>
      <c r="X155" s="253"/>
      <c r="Y155" s="253"/>
      <c r="Z155" s="253"/>
      <c r="AA155" s="253"/>
      <c r="AB155" s="253"/>
      <c r="AC155" s="253"/>
      <c r="AD155" s="253"/>
      <c r="AE155" s="253"/>
      <c r="AF155" s="253"/>
      <c r="AG155" s="253"/>
      <c r="AH155" s="253"/>
      <c r="AI155" s="253"/>
      <c r="AJ155" s="253"/>
      <c r="AK155" s="253"/>
      <c r="AL155" s="253"/>
      <c r="AM155" s="253"/>
      <c r="AN155" s="253"/>
      <c r="AO155" s="253"/>
      <c r="AP155" s="253"/>
      <c r="AQ155" s="253"/>
      <c r="AR155" s="253"/>
      <c r="AS155" s="253"/>
      <c r="AT155" s="253"/>
      <c r="AU155" s="253"/>
      <c r="AV155" s="253"/>
      <c r="AW155" s="253"/>
      <c r="AX155" s="253"/>
      <c r="AY155" s="253"/>
      <c r="AZ155" s="253"/>
      <c r="BA155" s="253"/>
      <c r="BB155" s="253"/>
      <c r="BC155" s="253"/>
      <c r="BD155" s="253"/>
      <c r="BE155" s="253"/>
      <c r="BF155" s="253"/>
      <c r="BG155" s="253"/>
      <c r="BH155" s="253"/>
      <c r="BI155" s="253"/>
      <c r="BJ155" s="253"/>
      <c r="BK155" s="253"/>
      <c r="BL155" s="253"/>
      <c r="BM155" s="253"/>
      <c r="BN155" s="253"/>
      <c r="BO155" s="253"/>
      <c r="BP155" s="253"/>
      <c r="BQ155" s="253"/>
      <c r="BR155" s="253"/>
      <c r="BS155" s="253"/>
      <c r="BT155" s="253"/>
      <c r="BU155" s="253"/>
      <c r="BV155" s="253"/>
      <c r="BW155" s="253"/>
      <c r="BX155" s="253"/>
      <c r="BY155" s="253"/>
      <c r="BZ155" s="253"/>
      <c r="CA155" s="253"/>
      <c r="CB155" s="253"/>
      <c r="CC155" s="253"/>
      <c r="CD155" s="253"/>
      <c r="CE155" s="253"/>
      <c r="CF155" s="253"/>
      <c r="CG155" s="253"/>
      <c r="CH155" s="253"/>
      <c r="CI155" s="253"/>
      <c r="CJ155" s="253"/>
      <c r="CK155" s="253"/>
      <c r="CL155" s="253"/>
      <c r="CM155" s="253"/>
      <c r="CN155" s="253"/>
      <c r="CO155" s="253"/>
      <c r="CP155" s="253"/>
      <c r="CQ155" s="253"/>
      <c r="CR155" s="253"/>
      <c r="CS155" s="253"/>
      <c r="CT155" s="253"/>
      <c r="CU155" s="253"/>
      <c r="CV155" s="253"/>
      <c r="CW155" s="253"/>
      <c r="CX155" s="253"/>
      <c r="CY155" s="253"/>
      <c r="CZ155" s="253"/>
      <c r="DA155" s="253"/>
      <c r="DB155" s="253"/>
      <c r="DC155" s="253"/>
      <c r="DD155" s="253"/>
      <c r="DE155" s="253"/>
      <c r="DF155" s="253"/>
      <c r="DG155" s="253"/>
      <c r="DH155" s="253"/>
      <c r="DI155" s="253"/>
      <c r="DJ155" s="253"/>
      <c r="DK155" s="253"/>
      <c r="DL155" s="253"/>
      <c r="DM155" s="253"/>
      <c r="DN155" s="253"/>
      <c r="DO155" s="253"/>
      <c r="DP155" s="253"/>
      <c r="DQ155" s="253"/>
      <c r="DR155" s="253"/>
      <c r="DS155" s="253"/>
      <c r="DT155" s="253"/>
      <c r="DU155" s="253"/>
      <c r="DV155" s="253"/>
      <c r="DW155" s="253"/>
      <c r="DX155" s="253"/>
      <c r="DY155" s="253"/>
      <c r="DZ155" s="253"/>
      <c r="EA155" s="253"/>
      <c r="EB155" s="253"/>
      <c r="EC155" s="253"/>
      <c r="ED155" s="253"/>
      <c r="EE155" s="253"/>
      <c r="EF155" s="253"/>
      <c r="EG155" s="253"/>
      <c r="EH155" s="253"/>
      <c r="EI155" s="253"/>
      <c r="EJ155" s="253"/>
      <c r="EK155" s="253"/>
      <c r="EL155" s="253"/>
      <c r="EM155" s="253"/>
      <c r="EN155" s="253"/>
      <c r="EO155" s="253"/>
      <c r="EP155" s="253"/>
      <c r="EQ155" s="253"/>
      <c r="ER155" s="253"/>
      <c r="ES155" s="253"/>
      <c r="ET155" s="253"/>
      <c r="EU155" s="253"/>
      <c r="EV155" s="253"/>
      <c r="EW155" s="253"/>
      <c r="EX155" s="253"/>
      <c r="EY155" s="253"/>
      <c r="EZ155" s="253"/>
      <c r="FA155" s="253"/>
      <c r="FB155" s="253"/>
      <c r="FC155" s="253"/>
      <c r="FD155" s="253"/>
      <c r="FE155" s="253"/>
      <c r="FF155" s="253"/>
      <c r="FG155" s="253"/>
      <c r="FH155" s="253"/>
      <c r="FI155" s="253"/>
      <c r="FJ155" s="253"/>
      <c r="FK155" s="253"/>
      <c r="FL155" s="253"/>
      <c r="FM155" s="253"/>
      <c r="FN155" s="253"/>
      <c r="FO155" s="253"/>
      <c r="FP155" s="253"/>
      <c r="FQ155" s="253"/>
      <c r="FR155" s="253"/>
      <c r="FS155" s="253"/>
      <c r="FT155" s="253"/>
      <c r="FU155" s="253"/>
      <c r="FV155" s="253"/>
      <c r="FW155" s="253"/>
      <c r="FX155" s="253"/>
      <c r="FY155" s="253"/>
      <c r="FZ155" s="253"/>
      <c r="GA155" s="253"/>
      <c r="GB155" s="253"/>
      <c r="GC155" s="253"/>
      <c r="GD155" s="253"/>
      <c r="GE155" s="253"/>
      <c r="GF155" s="253"/>
      <c r="GG155" s="253"/>
      <c r="GH155" s="253"/>
      <c r="GI155" s="253"/>
      <c r="GJ155" s="253"/>
      <c r="GK155" s="253"/>
      <c r="GL155" s="253"/>
      <c r="GM155" s="253"/>
      <c r="GN155" s="253"/>
      <c r="GO155" s="253"/>
      <c r="GP155" s="253"/>
      <c r="GQ155" s="253"/>
      <c r="GR155" s="253"/>
      <c r="GS155" s="253"/>
      <c r="GT155" s="253"/>
      <c r="GU155" s="253"/>
      <c r="GV155" s="253"/>
      <c r="GW155" s="253"/>
      <c r="GX155" s="253"/>
      <c r="GY155" s="253"/>
      <c r="GZ155" s="253"/>
      <c r="HA155" s="253"/>
      <c r="HB155" s="253"/>
      <c r="HC155" s="253"/>
      <c r="HD155" s="253"/>
      <c r="HE155" s="253"/>
      <c r="HF155" s="253"/>
      <c r="HG155" s="253"/>
      <c r="HH155" s="253"/>
      <c r="HI155" s="253"/>
      <c r="HJ155" s="253"/>
      <c r="HK155" s="253"/>
      <c r="HL155" s="253"/>
      <c r="HM155" s="253"/>
      <c r="HN155" s="253"/>
      <c r="HO155" s="253"/>
      <c r="HP155" s="253"/>
      <c r="HQ155" s="253"/>
      <c r="HR155" s="253"/>
      <c r="HS155" s="253"/>
      <c r="HT155" s="253"/>
      <c r="HU155" s="253"/>
      <c r="HV155" s="253"/>
      <c r="HW155" s="253"/>
      <c r="HX155" s="253"/>
      <c r="HY155" s="253"/>
      <c r="HZ155" s="253"/>
      <c r="IA155" s="253"/>
      <c r="IB155" s="253"/>
      <c r="IC155" s="253"/>
      <c r="ID155" s="253"/>
      <c r="IE155" s="253"/>
      <c r="IF155" s="253"/>
      <c r="IG155" s="253"/>
      <c r="IH155" s="253"/>
      <c r="II155" s="253"/>
      <c r="IJ155" s="253"/>
      <c r="IK155" s="253"/>
      <c r="IL155" s="253"/>
      <c r="IM155" s="253"/>
      <c r="IN155" s="253"/>
      <c r="IO155" s="253"/>
      <c r="IP155" s="253"/>
      <c r="IQ155" s="253"/>
      <c r="IR155" s="253"/>
      <c r="IS155" s="253"/>
      <c r="IT155" s="253"/>
      <c r="IU155" s="253"/>
      <c r="IV155" s="253"/>
      <c r="IW155" s="253"/>
      <c r="IX155" s="253"/>
      <c r="IY155" s="253"/>
      <c r="IZ155" s="253"/>
      <c r="JA155" s="253"/>
      <c r="JB155" s="253"/>
      <c r="JC155" s="253"/>
      <c r="JD155" s="253"/>
      <c r="JE155" s="253"/>
      <c r="JF155" s="253"/>
      <c r="JG155" s="253"/>
      <c r="JH155" s="253"/>
      <c r="JI155" s="253"/>
      <c r="JJ155" s="253"/>
      <c r="JK155" s="253"/>
      <c r="JL155" s="253"/>
      <c r="JM155" s="253"/>
      <c r="JN155" s="253"/>
      <c r="JO155" s="253"/>
      <c r="JP155" s="253"/>
      <c r="JQ155" s="253"/>
      <c r="JR155" s="253"/>
      <c r="JS155" s="253"/>
      <c r="JT155" s="253"/>
      <c r="JU155" s="253"/>
      <c r="JV155" s="253"/>
      <c r="JW155" s="253"/>
      <c r="JX155" s="253"/>
      <c r="JY155" s="253"/>
      <c r="JZ155" s="253"/>
      <c r="KA155" s="253"/>
      <c r="KB155" s="253"/>
      <c r="KC155" s="253"/>
      <c r="KD155" s="253"/>
      <c r="KE155" s="253"/>
      <c r="KF155" s="253"/>
      <c r="KG155" s="253"/>
      <c r="KH155" s="253"/>
      <c r="KI155" s="253"/>
      <c r="KJ155" s="253"/>
      <c r="KK155" s="253"/>
      <c r="KL155" s="253"/>
      <c r="KM155" s="253"/>
      <c r="KN155" s="253"/>
      <c r="KO155" s="253"/>
      <c r="KP155" s="253"/>
      <c r="KQ155" s="253"/>
      <c r="KR155" s="253"/>
      <c r="KS155" s="253"/>
      <c r="KT155" s="253"/>
      <c r="KU155" s="253"/>
      <c r="KV155" s="253"/>
      <c r="KW155" s="253"/>
      <c r="KX155" s="253"/>
      <c r="KY155" s="253"/>
      <c r="KZ155" s="253"/>
      <c r="LA155" s="253"/>
      <c r="LB155" s="253"/>
      <c r="LC155" s="253"/>
      <c r="LD155" s="253"/>
      <c r="LE155" s="253"/>
      <c r="LF155" s="253"/>
      <c r="LG155" s="253"/>
      <c r="LH155" s="253"/>
      <c r="LI155" s="253"/>
      <c r="LJ155" s="253"/>
      <c r="LK155" s="253"/>
      <c r="LL155" s="253"/>
      <c r="LM155" s="253"/>
      <c r="LN155" s="253"/>
      <c r="LO155" s="253"/>
      <c r="LP155" s="253"/>
      <c r="LQ155" s="253"/>
      <c r="LR155" s="253"/>
      <c r="LS155" s="253"/>
      <c r="LT155" s="253"/>
      <c r="LU155" s="253"/>
      <c r="LV155" s="253"/>
      <c r="LW155" s="253"/>
      <c r="LX155" s="253"/>
      <c r="LY155" s="253"/>
      <c r="LZ155" s="253"/>
      <c r="MA155" s="253"/>
      <c r="MB155" s="253"/>
      <c r="MC155" s="253"/>
      <c r="MD155" s="253"/>
      <c r="ME155" s="253"/>
      <c r="MF155" s="253"/>
      <c r="MG155" s="253"/>
      <c r="MH155" s="253"/>
      <c r="MI155" s="253"/>
      <c r="MJ155" s="253"/>
      <c r="MK155" s="253"/>
      <c r="ML155" s="253"/>
      <c r="MM155" s="253"/>
      <c r="MN155" s="253"/>
      <c r="MO155" s="253"/>
      <c r="MP155" s="253"/>
      <c r="MQ155" s="253"/>
      <c r="MR155" s="253"/>
      <c r="MS155" s="253"/>
      <c r="MT155" s="253"/>
      <c r="MU155" s="253"/>
      <c r="MV155" s="253"/>
      <c r="MW155" s="253"/>
      <c r="MX155" s="253"/>
      <c r="MY155" s="253"/>
      <c r="MZ155" s="253"/>
      <c r="NA155" s="253"/>
      <c r="NB155" s="253"/>
      <c r="NC155" s="253"/>
      <c r="ND155" s="253"/>
      <c r="NE155" s="253"/>
      <c r="NF155" s="253"/>
      <c r="NG155" s="253"/>
      <c r="NH155" s="253"/>
      <c r="NI155" s="253"/>
      <c r="NJ155" s="253"/>
      <c r="NK155" s="253"/>
      <c r="NL155" s="253"/>
      <c r="NM155" s="253"/>
      <c r="NN155" s="253"/>
      <c r="NO155" s="253"/>
      <c r="NP155" s="253"/>
      <c r="NQ155" s="253"/>
      <c r="NR155" s="253"/>
      <c r="NS155" s="253"/>
      <c r="NT155" s="253"/>
      <c r="NU155" s="253"/>
      <c r="NV155" s="253"/>
      <c r="NW155" s="253"/>
      <c r="NX155" s="253"/>
      <c r="NY155" s="253"/>
      <c r="NZ155" s="253"/>
      <c r="OA155" s="253"/>
      <c r="OB155" s="253"/>
      <c r="OC155" s="253"/>
      <c r="OD155" s="253"/>
      <c r="OE155" s="253"/>
      <c r="OF155" s="253"/>
      <c r="OG155" s="253"/>
      <c r="OH155" s="253"/>
      <c r="OI155" s="253"/>
      <c r="OJ155" s="253"/>
      <c r="OK155" s="253"/>
      <c r="OL155" s="253"/>
      <c r="OM155" s="253"/>
      <c r="ON155" s="253"/>
      <c r="OO155" s="253"/>
      <c r="OP155" s="253"/>
      <c r="OQ155" s="253"/>
      <c r="OR155" s="253"/>
      <c r="OS155" s="253"/>
      <c r="OT155" s="253"/>
      <c r="OU155" s="253"/>
      <c r="OV155" s="253"/>
      <c r="OW155" s="253"/>
      <c r="OX155" s="253"/>
      <c r="OY155" s="253"/>
      <c r="OZ155" s="253"/>
      <c r="PA155" s="253"/>
      <c r="PB155" s="253"/>
      <c r="PC155" s="253"/>
      <c r="PD155" s="253"/>
      <c r="PE155" s="253"/>
      <c r="PF155" s="253"/>
      <c r="PG155" s="253"/>
      <c r="PH155" s="253"/>
      <c r="PI155" s="253"/>
      <c r="PJ155" s="253"/>
      <c r="PK155" s="253"/>
      <c r="PL155" s="253"/>
      <c r="PM155" s="253"/>
      <c r="PN155" s="253"/>
      <c r="PO155" s="253"/>
      <c r="PP155" s="253"/>
      <c r="PQ155" s="253"/>
      <c r="PR155" s="253"/>
      <c r="PS155" s="253"/>
      <c r="PT155" s="253"/>
      <c r="PU155" s="253"/>
      <c r="PV155" s="253"/>
      <c r="PW155" s="253"/>
      <c r="PX155" s="253"/>
      <c r="PY155" s="253"/>
      <c r="PZ155" s="253"/>
      <c r="QA155" s="253"/>
      <c r="QB155" s="253"/>
      <c r="QC155" s="253"/>
      <c r="QD155" s="253"/>
      <c r="QE155" s="253"/>
      <c r="QF155" s="253"/>
      <c r="QG155" s="253"/>
      <c r="QH155" s="253"/>
      <c r="QI155" s="253"/>
      <c r="QJ155" s="253"/>
      <c r="QK155" s="253"/>
      <c r="QL155" s="253"/>
      <c r="QM155" s="253"/>
      <c r="QN155" s="253"/>
      <c r="QO155" s="253"/>
      <c r="QP155" s="253"/>
      <c r="QQ155" s="253"/>
      <c r="QR155" s="253"/>
      <c r="QS155" s="253"/>
      <c r="QT155" s="253"/>
      <c r="QU155" s="253"/>
      <c r="QV155" s="253"/>
      <c r="QW155" s="253"/>
      <c r="QX155" s="253"/>
      <c r="QY155" s="253"/>
      <c r="QZ155" s="253"/>
      <c r="RA155" s="253"/>
      <c r="RB155" s="253"/>
      <c r="RC155" s="253"/>
      <c r="RD155" s="253"/>
      <c r="RE155" s="253"/>
      <c r="RF155" s="253"/>
      <c r="RG155" s="253"/>
      <c r="RH155" s="253"/>
      <c r="RI155" s="253"/>
      <c r="RJ155" s="253"/>
      <c r="RK155" s="253"/>
      <c r="RL155" s="253"/>
      <c r="RM155" s="253"/>
      <c r="RN155" s="253"/>
      <c r="RO155" s="253"/>
      <c r="RP155" s="253"/>
      <c r="RQ155" s="253"/>
      <c r="RR155" s="253"/>
      <c r="RS155" s="253"/>
      <c r="RT155" s="253"/>
      <c r="RU155" s="253"/>
      <c r="RV155" s="253"/>
      <c r="RW155" s="253"/>
      <c r="RX155" s="253"/>
      <c r="RY155" s="253"/>
      <c r="RZ155" s="253"/>
      <c r="SA155" s="253"/>
      <c r="SB155" s="253"/>
      <c r="SC155" s="253"/>
      <c r="SD155" s="253"/>
      <c r="SE155" s="253"/>
      <c r="SF155" s="253"/>
      <c r="SG155" s="253"/>
      <c r="SH155" s="253"/>
      <c r="SI155" s="253"/>
      <c r="SJ155" s="253"/>
      <c r="SK155" s="253"/>
      <c r="SL155" s="253"/>
      <c r="SM155" s="253"/>
      <c r="SN155" s="253"/>
      <c r="SO155" s="253"/>
      <c r="SP155" s="253"/>
      <c r="SQ155" s="253"/>
      <c r="SR155" s="253"/>
      <c r="SS155" s="253"/>
      <c r="ST155" s="253"/>
      <c r="SU155" s="253"/>
      <c r="SV155" s="253"/>
      <c r="SW155" s="253"/>
      <c r="SX155" s="253"/>
      <c r="SY155" s="253"/>
      <c r="SZ155" s="253"/>
      <c r="TA155" s="253"/>
      <c r="TB155" s="253"/>
      <c r="TC155" s="253"/>
      <c r="TD155" s="253"/>
      <c r="TE155" s="253"/>
      <c r="TF155" s="253"/>
      <c r="TG155" s="253"/>
      <c r="TH155" s="253"/>
      <c r="TI155" s="253"/>
      <c r="TJ155" s="253"/>
      <c r="TK155" s="253"/>
      <c r="TL155" s="253"/>
      <c r="TM155" s="253"/>
      <c r="TN155" s="253"/>
      <c r="TO155" s="253"/>
      <c r="TP155" s="253"/>
      <c r="TQ155" s="253"/>
      <c r="TR155" s="253"/>
      <c r="TS155" s="253"/>
      <c r="TT155" s="253"/>
      <c r="TU155" s="253"/>
      <c r="TV155" s="253"/>
      <c r="TW155" s="253"/>
      <c r="TX155" s="253"/>
      <c r="TY155" s="253"/>
      <c r="TZ155" s="253"/>
      <c r="UA155" s="253"/>
      <c r="UB155" s="253"/>
      <c r="UC155" s="253"/>
      <c r="UD155" s="253"/>
      <c r="UE155" s="253"/>
      <c r="UF155" s="253"/>
      <c r="UG155" s="253"/>
      <c r="UH155" s="253"/>
      <c r="UI155" s="253"/>
      <c r="UJ155" s="253"/>
      <c r="UK155" s="253"/>
      <c r="UL155" s="253"/>
      <c r="UM155" s="253"/>
      <c r="UN155" s="253"/>
      <c r="UO155" s="253"/>
      <c r="UP155" s="253"/>
      <c r="UQ155" s="253"/>
      <c r="UR155" s="253"/>
      <c r="US155" s="253"/>
      <c r="UT155" s="253"/>
      <c r="UU155" s="253"/>
      <c r="UV155" s="253"/>
      <c r="UW155" s="253"/>
      <c r="UX155" s="253"/>
      <c r="UY155" s="253"/>
      <c r="UZ155" s="253"/>
      <c r="VA155" s="253"/>
      <c r="VB155" s="253"/>
      <c r="VC155" s="253"/>
      <c r="VD155" s="253"/>
      <c r="VE155" s="253"/>
      <c r="VF155" s="253"/>
      <c r="VG155" s="253"/>
      <c r="VH155" s="253"/>
      <c r="VI155" s="253"/>
      <c r="VJ155" s="253"/>
      <c r="VK155" s="253"/>
      <c r="VL155" s="253"/>
      <c r="VM155" s="253"/>
      <c r="VN155" s="253"/>
      <c r="VO155" s="253"/>
      <c r="VP155" s="253"/>
      <c r="VQ155" s="253"/>
      <c r="VR155" s="253"/>
      <c r="VS155" s="253"/>
      <c r="VT155" s="253"/>
      <c r="VU155" s="253"/>
      <c r="VV155" s="253"/>
      <c r="VW155" s="253"/>
      <c r="VX155" s="253"/>
      <c r="VY155" s="253"/>
      <c r="VZ155" s="253"/>
      <c r="WA155" s="253"/>
      <c r="WB155" s="253"/>
      <c r="WC155" s="253"/>
      <c r="WD155" s="253"/>
      <c r="WE155" s="253"/>
      <c r="WF155" s="253"/>
      <c r="WG155" s="253"/>
      <c r="WH155" s="253"/>
      <c r="WI155" s="253"/>
      <c r="WJ155" s="253"/>
      <c r="WK155" s="253"/>
      <c r="WL155" s="253"/>
      <c r="WM155" s="253"/>
      <c r="WN155" s="253"/>
      <c r="WO155" s="253"/>
      <c r="WP155" s="253"/>
      <c r="WQ155" s="253"/>
      <c r="WR155" s="253"/>
      <c r="WS155" s="253"/>
      <c r="WT155" s="253"/>
      <c r="WU155" s="253"/>
      <c r="WV155" s="253"/>
      <c r="WW155" s="253"/>
      <c r="WX155" s="253"/>
      <c r="WY155" s="253"/>
      <c r="WZ155" s="253"/>
      <c r="XA155" s="253"/>
      <c r="XB155" s="253"/>
      <c r="XC155" s="253"/>
      <c r="XD155" s="253"/>
      <c r="XE155" s="253"/>
      <c r="XF155" s="253"/>
      <c r="XG155" s="253"/>
      <c r="XH155" s="253"/>
      <c r="XI155" s="253"/>
      <c r="XJ155" s="253"/>
      <c r="XK155" s="253"/>
      <c r="XL155" s="253"/>
      <c r="XM155" s="253"/>
      <c r="XN155" s="253"/>
      <c r="XO155" s="253"/>
      <c r="XP155" s="253"/>
      <c r="XQ155" s="253"/>
      <c r="XR155" s="253"/>
      <c r="XS155" s="253"/>
      <c r="XT155" s="253"/>
      <c r="XU155" s="253"/>
      <c r="XV155" s="253"/>
      <c r="XW155" s="253"/>
      <c r="XX155" s="253"/>
      <c r="XY155" s="253"/>
      <c r="XZ155" s="253"/>
      <c r="YA155" s="253"/>
      <c r="YB155" s="253"/>
      <c r="YC155" s="253"/>
      <c r="YD155" s="253"/>
      <c r="YE155" s="253"/>
      <c r="YF155" s="253"/>
      <c r="YG155" s="253"/>
      <c r="YH155" s="253"/>
      <c r="YI155" s="253"/>
      <c r="YJ155" s="253"/>
      <c r="YK155" s="253"/>
      <c r="YL155" s="253"/>
      <c r="YM155" s="253"/>
      <c r="YN155" s="253"/>
      <c r="YO155" s="253"/>
      <c r="YP155" s="253"/>
      <c r="YQ155" s="253"/>
      <c r="YR155" s="253"/>
      <c r="YS155" s="253"/>
      <c r="YT155" s="253"/>
      <c r="YU155" s="253"/>
      <c r="YV155" s="253"/>
      <c r="YW155" s="253"/>
      <c r="YX155" s="253"/>
      <c r="YY155" s="253"/>
      <c r="YZ155" s="253"/>
      <c r="ZA155" s="253"/>
      <c r="ZB155" s="253"/>
      <c r="ZC155" s="253"/>
      <c r="ZD155" s="253"/>
      <c r="ZE155" s="253"/>
      <c r="ZF155" s="253"/>
      <c r="ZG155" s="253"/>
      <c r="ZH155" s="253"/>
      <c r="ZI155" s="253"/>
      <c r="ZJ155" s="253"/>
      <c r="ZK155" s="253"/>
      <c r="ZL155" s="253"/>
      <c r="ZM155" s="253"/>
      <c r="ZN155" s="253"/>
      <c r="ZO155" s="253"/>
      <c r="ZP155" s="253"/>
      <c r="ZQ155" s="253"/>
      <c r="ZR155" s="253"/>
      <c r="ZS155" s="253"/>
      <c r="ZT155" s="253"/>
      <c r="ZU155" s="253"/>
      <c r="ZV155" s="253"/>
      <c r="ZW155" s="253"/>
      <c r="ZX155" s="253"/>
      <c r="ZY155" s="253"/>
      <c r="ZZ155" s="253"/>
      <c r="AAA155" s="253"/>
      <c r="AAB155" s="253"/>
      <c r="AAC155" s="253"/>
      <c r="AAD155" s="253"/>
      <c r="AAE155" s="253"/>
      <c r="AAF155" s="253"/>
      <c r="AAG155" s="253"/>
      <c r="AAH155" s="253"/>
      <c r="AAI155" s="253"/>
      <c r="AAJ155" s="253"/>
      <c r="AAK155" s="253"/>
      <c r="AAL155" s="253"/>
      <c r="AAM155" s="253"/>
      <c r="AAN155" s="253"/>
      <c r="AAO155" s="253"/>
      <c r="AAP155" s="253"/>
      <c r="AAQ155" s="253"/>
      <c r="AAR155" s="253"/>
      <c r="AAS155" s="253"/>
      <c r="AAT155" s="253"/>
      <c r="AAU155" s="253"/>
      <c r="AAV155" s="253"/>
      <c r="AAW155" s="253"/>
      <c r="AAX155" s="253"/>
      <c r="AAY155" s="253"/>
      <c r="AAZ155" s="253"/>
      <c r="ABA155" s="253"/>
      <c r="ABB155" s="253"/>
      <c r="ABC155" s="253"/>
      <c r="ABD155" s="253"/>
      <c r="ABE155" s="253"/>
      <c r="ABF155" s="253"/>
      <c r="ABG155" s="253"/>
      <c r="ABH155" s="253"/>
      <c r="ABI155" s="253"/>
      <c r="ABJ155" s="253"/>
      <c r="ABK155" s="253"/>
      <c r="ABL155" s="253"/>
      <c r="ABM155" s="253"/>
      <c r="ABN155" s="253"/>
      <c r="ABO155" s="253"/>
      <c r="ABP155" s="253"/>
      <c r="ABQ155" s="253"/>
      <c r="ABR155" s="253"/>
      <c r="ABS155" s="253"/>
      <c r="ABT155" s="253"/>
      <c r="ABU155" s="253"/>
      <c r="ABV155" s="253"/>
      <c r="ABW155" s="253"/>
      <c r="ABX155" s="253"/>
      <c r="ABY155" s="253"/>
      <c r="ABZ155" s="253"/>
      <c r="ACA155" s="253"/>
      <c r="ACB155" s="253"/>
      <c r="ACC155" s="253"/>
      <c r="ACD155" s="253"/>
      <c r="ACE155" s="253"/>
      <c r="ACF155" s="253"/>
      <c r="ACG155" s="253"/>
      <c r="ACH155" s="253"/>
      <c r="ACI155" s="253"/>
      <c r="ACJ155" s="253"/>
      <c r="ACK155" s="253"/>
      <c r="ACL155" s="253"/>
      <c r="ACM155" s="253"/>
      <c r="ACN155" s="253"/>
      <c r="ACO155" s="253"/>
      <c r="ACP155" s="253"/>
      <c r="ACQ155" s="253"/>
      <c r="ACR155" s="253"/>
      <c r="ACS155" s="253"/>
      <c r="ACT155" s="253"/>
      <c r="ACU155" s="253"/>
      <c r="ACV155" s="253"/>
      <c r="ACW155" s="253"/>
      <c r="ACX155" s="253"/>
      <c r="ACY155" s="253"/>
      <c r="ACZ155" s="253"/>
      <c r="ADA155" s="253"/>
      <c r="ADB155" s="253"/>
      <c r="ADC155" s="253"/>
      <c r="ADD155" s="253"/>
      <c r="ADE155" s="253"/>
      <c r="ADF155" s="253"/>
      <c r="ADG155" s="253"/>
      <c r="ADH155" s="253"/>
      <c r="ADI155" s="253"/>
      <c r="ADJ155" s="253"/>
      <c r="ADK155" s="253"/>
      <c r="ADL155" s="253"/>
      <c r="ADM155" s="253"/>
      <c r="ADN155" s="253"/>
      <c r="ADO155" s="253"/>
      <c r="ADP155" s="253"/>
      <c r="ADQ155" s="253"/>
      <c r="ADR155" s="253"/>
      <c r="ADS155" s="253"/>
      <c r="ADT155" s="253"/>
      <c r="ADU155" s="253"/>
      <c r="ADV155" s="253"/>
      <c r="ADW155" s="253"/>
      <c r="ADX155" s="253"/>
      <c r="ADY155" s="253"/>
      <c r="ADZ155" s="253"/>
      <c r="AEA155" s="253"/>
      <c r="AEB155" s="253"/>
      <c r="AEC155" s="253"/>
      <c r="AED155" s="253"/>
      <c r="AEE155" s="253"/>
      <c r="AEF155" s="253"/>
      <c r="AEG155" s="253"/>
      <c r="AEH155" s="253"/>
      <c r="AEI155" s="253"/>
      <c r="AEJ155" s="253"/>
      <c r="AEK155" s="253"/>
      <c r="AEL155" s="253"/>
      <c r="AEM155" s="253"/>
      <c r="AEN155" s="253"/>
      <c r="AEO155" s="253"/>
      <c r="AEP155" s="253"/>
      <c r="AEQ155" s="253"/>
      <c r="AER155" s="253"/>
      <c r="AES155" s="253"/>
      <c r="AET155" s="253"/>
      <c r="AEU155" s="253"/>
      <c r="AEV155" s="253"/>
      <c r="AEW155" s="253"/>
      <c r="AEX155" s="253"/>
      <c r="AEY155" s="253"/>
      <c r="AEZ155" s="253"/>
      <c r="AFA155" s="253"/>
      <c r="AFB155" s="253"/>
      <c r="AFC155" s="253"/>
      <c r="AFD155" s="253"/>
      <c r="AFE155" s="253"/>
      <c r="AFF155" s="253"/>
      <c r="AFG155" s="253"/>
      <c r="AFH155" s="253"/>
      <c r="AFI155" s="253"/>
      <c r="AFJ155" s="253"/>
      <c r="AFK155" s="253"/>
      <c r="AFL155" s="253"/>
      <c r="AFM155" s="253"/>
      <c r="AFN155" s="253"/>
      <c r="AFO155" s="253"/>
      <c r="AFP155" s="253"/>
      <c r="AFQ155" s="253"/>
      <c r="AFR155" s="253"/>
      <c r="AFS155" s="253"/>
      <c r="AFT155" s="253"/>
      <c r="AFU155" s="253"/>
      <c r="AFV155" s="253"/>
      <c r="AFW155" s="253"/>
      <c r="AFX155" s="253"/>
      <c r="AFY155" s="253"/>
      <c r="AFZ155" s="253"/>
      <c r="AGA155" s="253"/>
      <c r="AGB155" s="253"/>
      <c r="AGC155" s="253"/>
      <c r="AGD155" s="253"/>
      <c r="AGE155" s="253"/>
      <c r="AGF155" s="253"/>
      <c r="AGG155" s="253"/>
      <c r="AGH155" s="253"/>
      <c r="AGI155" s="253"/>
      <c r="AGJ155" s="253"/>
      <c r="AGK155" s="253"/>
      <c r="AGL155" s="253"/>
      <c r="AGM155" s="253"/>
      <c r="AGN155" s="253"/>
      <c r="AGO155" s="253"/>
      <c r="AGP155" s="253"/>
      <c r="AGQ155" s="253"/>
      <c r="AGR155" s="253"/>
      <c r="AGS155" s="253"/>
      <c r="AGT155" s="253"/>
      <c r="AGU155" s="253"/>
      <c r="AGV155" s="253"/>
      <c r="AGW155" s="253"/>
      <c r="AGX155" s="253"/>
      <c r="AGY155" s="253"/>
      <c r="AGZ155" s="253"/>
      <c r="AHA155" s="253"/>
      <c r="AHB155" s="253"/>
      <c r="AHC155" s="253"/>
      <c r="AHD155" s="253"/>
      <c r="AHE155" s="253"/>
      <c r="AHF155" s="253"/>
      <c r="AHG155" s="253"/>
      <c r="AHH155" s="253"/>
      <c r="AHI155" s="253"/>
      <c r="AHJ155" s="253"/>
      <c r="AHK155" s="253"/>
      <c r="AHL155" s="253"/>
      <c r="AHM155" s="253"/>
      <c r="AHN155" s="253"/>
      <c r="AHO155" s="253"/>
      <c r="AHP155" s="253"/>
      <c r="AHQ155" s="253"/>
      <c r="AHR155" s="253"/>
      <c r="AHS155" s="253"/>
      <c r="AHT155" s="253"/>
      <c r="AHU155" s="253"/>
      <c r="AHV155" s="253"/>
      <c r="AHW155" s="253"/>
      <c r="AHX155" s="253"/>
      <c r="AHY155" s="253"/>
      <c r="AHZ155" s="253"/>
      <c r="AIA155" s="253"/>
      <c r="AIB155" s="253"/>
      <c r="AIC155" s="253"/>
      <c r="AID155" s="253"/>
      <c r="AIE155" s="253"/>
      <c r="AIF155" s="253"/>
      <c r="AIG155" s="253"/>
      <c r="AIH155" s="253"/>
      <c r="AII155" s="253"/>
      <c r="AIJ155" s="253"/>
      <c r="AIK155" s="253"/>
      <c r="AIL155" s="253"/>
      <c r="AIM155" s="253"/>
      <c r="AIN155" s="253"/>
      <c r="AIO155" s="253"/>
      <c r="AIP155" s="253"/>
      <c r="AIQ155" s="253"/>
      <c r="AIR155" s="253"/>
      <c r="AIS155" s="253"/>
      <c r="AIT155" s="253"/>
      <c r="AIU155" s="253"/>
      <c r="AIV155" s="253"/>
      <c r="AIW155" s="253"/>
      <c r="AIX155" s="253"/>
      <c r="AIY155" s="253"/>
      <c r="AIZ155" s="253"/>
      <c r="AJA155" s="253"/>
      <c r="AJB155" s="253"/>
      <c r="AJC155" s="253"/>
      <c r="AJD155" s="253"/>
      <c r="AJE155" s="253"/>
      <c r="AJF155" s="253"/>
      <c r="AJG155" s="253"/>
      <c r="AJH155" s="253"/>
      <c r="AJI155" s="253"/>
      <c r="AJJ155" s="253"/>
      <c r="AJK155" s="253"/>
      <c r="AJL155" s="253"/>
      <c r="AJM155" s="253"/>
      <c r="AJN155" s="253"/>
      <c r="AJO155" s="253"/>
      <c r="AJP155" s="253"/>
      <c r="AJQ155" s="253"/>
      <c r="AJR155" s="253"/>
      <c r="AJS155" s="253"/>
      <c r="AJT155" s="253"/>
      <c r="AJU155" s="253"/>
      <c r="AJV155" s="253"/>
      <c r="AJW155" s="253"/>
      <c r="AJX155" s="253"/>
      <c r="AJY155" s="253"/>
      <c r="AJZ155" s="253"/>
      <c r="AKA155" s="253"/>
      <c r="AKB155" s="253"/>
      <c r="AKC155" s="253"/>
      <c r="AKD155" s="253"/>
      <c r="AKE155" s="253"/>
      <c r="AKF155" s="253"/>
      <c r="AKG155" s="253"/>
      <c r="AKH155" s="253"/>
      <c r="AKI155" s="253"/>
      <c r="AKJ155" s="253"/>
      <c r="AKK155" s="253"/>
      <c r="AKL155" s="253"/>
      <c r="AKM155" s="253"/>
      <c r="AKN155" s="253"/>
      <c r="AKO155" s="253"/>
      <c r="AKP155" s="253"/>
      <c r="AKQ155" s="253"/>
      <c r="AKR155" s="253"/>
      <c r="AKS155" s="253"/>
      <c r="AKT155" s="253"/>
      <c r="AKU155" s="253"/>
      <c r="AKV155" s="253"/>
      <c r="AKW155" s="253"/>
      <c r="AKX155" s="253"/>
      <c r="AKY155" s="253"/>
      <c r="AKZ155" s="253"/>
      <c r="ALA155" s="253"/>
      <c r="ALB155" s="253"/>
      <c r="ALC155" s="253"/>
      <c r="ALD155" s="253"/>
      <c r="ALE155" s="253"/>
      <c r="ALF155" s="253"/>
      <c r="ALG155" s="253"/>
      <c r="ALH155" s="253"/>
      <c r="ALI155" s="253"/>
      <c r="ALJ155" s="253"/>
      <c r="ALK155" s="253"/>
      <c r="ALL155" s="253"/>
      <c r="ALM155" s="253"/>
      <c r="ALN155" s="253"/>
      <c r="ALO155" s="253"/>
      <c r="ALP155" s="253"/>
      <c r="ALQ155" s="253"/>
      <c r="ALR155" s="253"/>
      <c r="ALS155" s="253"/>
      <c r="ALT155" s="253"/>
      <c r="ALU155" s="253"/>
      <c r="ALV155" s="253"/>
      <c r="ALW155" s="253"/>
      <c r="ALX155" s="253"/>
      <c r="ALY155" s="253"/>
      <c r="ALZ155" s="253"/>
      <c r="AMA155" s="253"/>
      <c r="AMB155" s="253"/>
      <c r="AMC155" s="253"/>
      <c r="AMD155" s="253"/>
      <c r="AME155" s="253"/>
      <c r="AMF155" s="253"/>
      <c r="AMG155" s="253"/>
      <c r="AMH155" s="253"/>
      <c r="AMI155" s="253"/>
      <c r="AMJ155" s="253"/>
    </row>
    <row r="156" spans="1:1024" s="252" customFormat="1" ht="11.25" hidden="1">
      <c r="A156" s="257"/>
      <c r="B156" s="290"/>
      <c r="C156" s="290"/>
      <c r="D156" s="291"/>
      <c r="F156" s="253"/>
      <c r="G156" s="253"/>
      <c r="H156" s="253"/>
      <c r="I156" s="253"/>
      <c r="J156" s="253"/>
      <c r="K156" s="253"/>
      <c r="L156" s="253"/>
      <c r="M156" s="253"/>
      <c r="N156" s="253"/>
      <c r="O156" s="253"/>
      <c r="P156" s="253"/>
      <c r="Q156" s="253"/>
      <c r="R156" s="253"/>
      <c r="S156" s="253"/>
      <c r="T156" s="253"/>
      <c r="U156" s="253"/>
      <c r="V156" s="253"/>
      <c r="W156" s="253"/>
      <c r="X156" s="253"/>
      <c r="Y156" s="253"/>
      <c r="Z156" s="253"/>
      <c r="AA156" s="253"/>
      <c r="AB156" s="253"/>
      <c r="AC156" s="253"/>
      <c r="AD156" s="253"/>
      <c r="AE156" s="253"/>
      <c r="AF156" s="253"/>
      <c r="AG156" s="253"/>
      <c r="AH156" s="253"/>
      <c r="AI156" s="253"/>
      <c r="AJ156" s="253"/>
      <c r="AK156" s="253"/>
      <c r="AL156" s="253"/>
      <c r="AM156" s="253"/>
      <c r="AN156" s="253"/>
      <c r="AO156" s="253"/>
      <c r="AP156" s="253"/>
      <c r="AQ156" s="253"/>
      <c r="AR156" s="253"/>
      <c r="AS156" s="253"/>
      <c r="AT156" s="253"/>
      <c r="AU156" s="253"/>
      <c r="AV156" s="253"/>
      <c r="AW156" s="253"/>
      <c r="AX156" s="253"/>
      <c r="AY156" s="253"/>
      <c r="AZ156" s="253"/>
      <c r="BA156" s="253"/>
      <c r="BB156" s="253"/>
      <c r="BC156" s="253"/>
      <c r="BD156" s="253"/>
      <c r="BE156" s="253"/>
      <c r="BF156" s="253"/>
      <c r="BG156" s="253"/>
      <c r="BH156" s="253"/>
      <c r="BI156" s="253"/>
      <c r="BJ156" s="253"/>
      <c r="BK156" s="253"/>
      <c r="BL156" s="253"/>
      <c r="BM156" s="253"/>
      <c r="BN156" s="253"/>
      <c r="BO156" s="253"/>
      <c r="BP156" s="253"/>
      <c r="BQ156" s="253"/>
      <c r="BR156" s="253"/>
      <c r="BS156" s="253"/>
      <c r="BT156" s="253"/>
      <c r="BU156" s="253"/>
      <c r="BV156" s="253"/>
      <c r="BW156" s="253"/>
      <c r="BX156" s="253"/>
      <c r="BY156" s="253"/>
      <c r="BZ156" s="253"/>
      <c r="CA156" s="253"/>
      <c r="CB156" s="253"/>
      <c r="CC156" s="253"/>
      <c r="CD156" s="253"/>
      <c r="CE156" s="253"/>
      <c r="CF156" s="253"/>
      <c r="CG156" s="253"/>
      <c r="CH156" s="253"/>
      <c r="CI156" s="253"/>
      <c r="CJ156" s="253"/>
      <c r="CK156" s="253"/>
      <c r="CL156" s="253"/>
      <c r="CM156" s="253"/>
      <c r="CN156" s="253"/>
      <c r="CO156" s="253"/>
      <c r="CP156" s="253"/>
      <c r="CQ156" s="253"/>
      <c r="CR156" s="253"/>
      <c r="CS156" s="253"/>
      <c r="CT156" s="253"/>
      <c r="CU156" s="253"/>
      <c r="CV156" s="253"/>
      <c r="CW156" s="253"/>
      <c r="CX156" s="253"/>
      <c r="CY156" s="253"/>
      <c r="CZ156" s="253"/>
      <c r="DA156" s="253"/>
      <c r="DB156" s="253"/>
      <c r="DC156" s="253"/>
      <c r="DD156" s="253"/>
      <c r="DE156" s="253"/>
      <c r="DF156" s="253"/>
      <c r="DG156" s="253"/>
      <c r="DH156" s="253"/>
      <c r="DI156" s="253"/>
      <c r="DJ156" s="253"/>
      <c r="DK156" s="253"/>
      <c r="DL156" s="253"/>
      <c r="DM156" s="253"/>
      <c r="DN156" s="253"/>
      <c r="DO156" s="253"/>
      <c r="DP156" s="253"/>
      <c r="DQ156" s="253"/>
      <c r="DR156" s="253"/>
      <c r="DS156" s="253"/>
      <c r="DT156" s="253"/>
      <c r="DU156" s="253"/>
      <c r="DV156" s="253"/>
      <c r="DW156" s="253"/>
      <c r="DX156" s="253"/>
      <c r="DY156" s="253"/>
      <c r="DZ156" s="253"/>
      <c r="EA156" s="253"/>
      <c r="EB156" s="253"/>
      <c r="EC156" s="253"/>
      <c r="ED156" s="253"/>
      <c r="EE156" s="253"/>
      <c r="EF156" s="253"/>
      <c r="EG156" s="253"/>
      <c r="EH156" s="253"/>
      <c r="EI156" s="253"/>
      <c r="EJ156" s="253"/>
      <c r="EK156" s="253"/>
      <c r="EL156" s="253"/>
      <c r="EM156" s="253"/>
      <c r="EN156" s="253"/>
      <c r="EO156" s="253"/>
      <c r="EP156" s="253"/>
      <c r="EQ156" s="253"/>
      <c r="ER156" s="253"/>
      <c r="ES156" s="253"/>
      <c r="ET156" s="253"/>
      <c r="EU156" s="253"/>
      <c r="EV156" s="253"/>
      <c r="EW156" s="253"/>
      <c r="EX156" s="253"/>
      <c r="EY156" s="253"/>
      <c r="EZ156" s="253"/>
      <c r="FA156" s="253"/>
      <c r="FB156" s="253"/>
      <c r="FC156" s="253"/>
      <c r="FD156" s="253"/>
      <c r="FE156" s="253"/>
      <c r="FF156" s="253"/>
      <c r="FG156" s="253"/>
      <c r="FH156" s="253"/>
      <c r="FI156" s="253"/>
      <c r="FJ156" s="253"/>
      <c r="FK156" s="253"/>
      <c r="FL156" s="253"/>
      <c r="FM156" s="253"/>
      <c r="FN156" s="253"/>
      <c r="FO156" s="253"/>
      <c r="FP156" s="253"/>
      <c r="FQ156" s="253"/>
      <c r="FR156" s="253"/>
      <c r="FS156" s="253"/>
      <c r="FT156" s="253"/>
      <c r="FU156" s="253"/>
      <c r="FV156" s="253"/>
      <c r="FW156" s="253"/>
      <c r="FX156" s="253"/>
      <c r="FY156" s="253"/>
      <c r="FZ156" s="253"/>
      <c r="GA156" s="253"/>
      <c r="GB156" s="253"/>
      <c r="GC156" s="253"/>
      <c r="GD156" s="253"/>
      <c r="GE156" s="253"/>
      <c r="GF156" s="253"/>
      <c r="GG156" s="253"/>
      <c r="GH156" s="253"/>
      <c r="GI156" s="253"/>
      <c r="GJ156" s="253"/>
      <c r="GK156" s="253"/>
      <c r="GL156" s="253"/>
      <c r="GM156" s="253"/>
      <c r="GN156" s="253"/>
      <c r="GO156" s="253"/>
      <c r="GP156" s="253"/>
      <c r="GQ156" s="253"/>
      <c r="GR156" s="253"/>
      <c r="GS156" s="253"/>
      <c r="GT156" s="253"/>
      <c r="GU156" s="253"/>
      <c r="GV156" s="253"/>
      <c r="GW156" s="253"/>
      <c r="GX156" s="253"/>
      <c r="GY156" s="253"/>
      <c r="GZ156" s="253"/>
      <c r="HA156" s="253"/>
      <c r="HB156" s="253"/>
      <c r="HC156" s="253"/>
      <c r="HD156" s="253"/>
      <c r="HE156" s="253"/>
      <c r="HF156" s="253"/>
      <c r="HG156" s="253"/>
      <c r="HH156" s="253"/>
      <c r="HI156" s="253"/>
      <c r="HJ156" s="253"/>
      <c r="HK156" s="253"/>
      <c r="HL156" s="253"/>
      <c r="HM156" s="253"/>
      <c r="HN156" s="253"/>
      <c r="HO156" s="253"/>
      <c r="HP156" s="253"/>
      <c r="HQ156" s="253"/>
      <c r="HR156" s="253"/>
      <c r="HS156" s="253"/>
      <c r="HT156" s="253"/>
      <c r="HU156" s="253"/>
      <c r="HV156" s="253"/>
      <c r="HW156" s="253"/>
      <c r="HX156" s="253"/>
      <c r="HY156" s="253"/>
      <c r="HZ156" s="253"/>
      <c r="IA156" s="253"/>
      <c r="IB156" s="253"/>
      <c r="IC156" s="253"/>
      <c r="ID156" s="253"/>
      <c r="IE156" s="253"/>
      <c r="IF156" s="253"/>
      <c r="IG156" s="253"/>
      <c r="IH156" s="253"/>
      <c r="II156" s="253"/>
      <c r="IJ156" s="253"/>
      <c r="IK156" s="253"/>
      <c r="IL156" s="253"/>
      <c r="IM156" s="253"/>
      <c r="IN156" s="253"/>
      <c r="IO156" s="253"/>
      <c r="IP156" s="253"/>
      <c r="IQ156" s="253"/>
      <c r="IR156" s="253"/>
      <c r="IS156" s="253"/>
      <c r="IT156" s="253"/>
      <c r="IU156" s="253"/>
      <c r="IV156" s="253"/>
      <c r="IW156" s="253"/>
      <c r="IX156" s="253"/>
      <c r="IY156" s="253"/>
      <c r="IZ156" s="253"/>
      <c r="JA156" s="253"/>
      <c r="JB156" s="253"/>
      <c r="JC156" s="253"/>
      <c r="JD156" s="253"/>
      <c r="JE156" s="253"/>
      <c r="JF156" s="253"/>
      <c r="JG156" s="253"/>
      <c r="JH156" s="253"/>
      <c r="JI156" s="253"/>
      <c r="JJ156" s="253"/>
      <c r="JK156" s="253"/>
      <c r="JL156" s="253"/>
      <c r="JM156" s="253"/>
      <c r="JN156" s="253"/>
      <c r="JO156" s="253"/>
      <c r="JP156" s="253"/>
      <c r="JQ156" s="253"/>
      <c r="JR156" s="253"/>
      <c r="JS156" s="253"/>
      <c r="JT156" s="253"/>
      <c r="JU156" s="253"/>
      <c r="JV156" s="253"/>
      <c r="JW156" s="253"/>
      <c r="JX156" s="253"/>
      <c r="JY156" s="253"/>
      <c r="JZ156" s="253"/>
      <c r="KA156" s="253"/>
      <c r="KB156" s="253"/>
      <c r="KC156" s="253"/>
      <c r="KD156" s="253"/>
      <c r="KE156" s="253"/>
      <c r="KF156" s="253"/>
      <c r="KG156" s="253"/>
      <c r="KH156" s="253"/>
      <c r="KI156" s="253"/>
      <c r="KJ156" s="253"/>
      <c r="KK156" s="253"/>
      <c r="KL156" s="253"/>
      <c r="KM156" s="253"/>
      <c r="KN156" s="253"/>
      <c r="KO156" s="253"/>
      <c r="KP156" s="253"/>
      <c r="KQ156" s="253"/>
      <c r="KR156" s="253"/>
      <c r="KS156" s="253"/>
      <c r="KT156" s="253"/>
      <c r="KU156" s="253"/>
      <c r="KV156" s="253"/>
      <c r="KW156" s="253"/>
      <c r="KX156" s="253"/>
      <c r="KY156" s="253"/>
      <c r="KZ156" s="253"/>
      <c r="LA156" s="253"/>
      <c r="LB156" s="253"/>
      <c r="LC156" s="253"/>
      <c r="LD156" s="253"/>
      <c r="LE156" s="253"/>
      <c r="LF156" s="253"/>
      <c r="LG156" s="253"/>
      <c r="LH156" s="253"/>
      <c r="LI156" s="253"/>
      <c r="LJ156" s="253"/>
      <c r="LK156" s="253"/>
      <c r="LL156" s="253"/>
      <c r="LM156" s="253"/>
      <c r="LN156" s="253"/>
      <c r="LO156" s="253"/>
      <c r="LP156" s="253"/>
      <c r="LQ156" s="253"/>
      <c r="LR156" s="253"/>
      <c r="LS156" s="253"/>
      <c r="LT156" s="253"/>
      <c r="LU156" s="253"/>
      <c r="LV156" s="253"/>
      <c r="LW156" s="253"/>
      <c r="LX156" s="253"/>
      <c r="LY156" s="253"/>
      <c r="LZ156" s="253"/>
      <c r="MA156" s="253"/>
      <c r="MB156" s="253"/>
      <c r="MC156" s="253"/>
      <c r="MD156" s="253"/>
      <c r="ME156" s="253"/>
      <c r="MF156" s="253"/>
      <c r="MG156" s="253"/>
      <c r="MH156" s="253"/>
      <c r="MI156" s="253"/>
      <c r="MJ156" s="253"/>
      <c r="MK156" s="253"/>
      <c r="ML156" s="253"/>
      <c r="MM156" s="253"/>
      <c r="MN156" s="253"/>
      <c r="MO156" s="253"/>
      <c r="MP156" s="253"/>
      <c r="MQ156" s="253"/>
      <c r="MR156" s="253"/>
      <c r="MS156" s="253"/>
      <c r="MT156" s="253"/>
      <c r="MU156" s="253"/>
      <c r="MV156" s="253"/>
      <c r="MW156" s="253"/>
      <c r="MX156" s="253"/>
      <c r="MY156" s="253"/>
      <c r="MZ156" s="253"/>
      <c r="NA156" s="253"/>
      <c r="NB156" s="253"/>
      <c r="NC156" s="253"/>
      <c r="ND156" s="253"/>
      <c r="NE156" s="253"/>
      <c r="NF156" s="253"/>
      <c r="NG156" s="253"/>
      <c r="NH156" s="253"/>
      <c r="NI156" s="253"/>
      <c r="NJ156" s="253"/>
      <c r="NK156" s="253"/>
      <c r="NL156" s="253"/>
      <c r="NM156" s="253"/>
      <c r="NN156" s="253"/>
      <c r="NO156" s="253"/>
      <c r="NP156" s="253"/>
      <c r="NQ156" s="253"/>
      <c r="NR156" s="253"/>
      <c r="NS156" s="253"/>
      <c r="NT156" s="253"/>
      <c r="NU156" s="253"/>
      <c r="NV156" s="253"/>
      <c r="NW156" s="253"/>
      <c r="NX156" s="253"/>
      <c r="NY156" s="253"/>
      <c r="NZ156" s="253"/>
      <c r="OA156" s="253"/>
      <c r="OB156" s="253"/>
      <c r="OC156" s="253"/>
      <c r="OD156" s="253"/>
      <c r="OE156" s="253"/>
      <c r="OF156" s="253"/>
      <c r="OG156" s="253"/>
      <c r="OH156" s="253"/>
      <c r="OI156" s="253"/>
      <c r="OJ156" s="253"/>
      <c r="OK156" s="253"/>
      <c r="OL156" s="253"/>
      <c r="OM156" s="253"/>
      <c r="ON156" s="253"/>
      <c r="OO156" s="253"/>
      <c r="OP156" s="253"/>
      <c r="OQ156" s="253"/>
      <c r="OR156" s="253"/>
      <c r="OS156" s="253"/>
      <c r="OT156" s="253"/>
      <c r="OU156" s="253"/>
      <c r="OV156" s="253"/>
      <c r="OW156" s="253"/>
      <c r="OX156" s="253"/>
      <c r="OY156" s="253"/>
      <c r="OZ156" s="253"/>
      <c r="PA156" s="253"/>
      <c r="PB156" s="253"/>
      <c r="PC156" s="253"/>
      <c r="PD156" s="253"/>
      <c r="PE156" s="253"/>
      <c r="PF156" s="253"/>
      <c r="PG156" s="253"/>
      <c r="PH156" s="253"/>
      <c r="PI156" s="253"/>
      <c r="PJ156" s="253"/>
      <c r="PK156" s="253"/>
      <c r="PL156" s="253"/>
      <c r="PM156" s="253"/>
      <c r="PN156" s="253"/>
      <c r="PO156" s="253"/>
      <c r="PP156" s="253"/>
      <c r="PQ156" s="253"/>
      <c r="PR156" s="253"/>
      <c r="PS156" s="253"/>
      <c r="PT156" s="253"/>
      <c r="PU156" s="253"/>
      <c r="PV156" s="253"/>
      <c r="PW156" s="253"/>
      <c r="PX156" s="253"/>
      <c r="PY156" s="253"/>
      <c r="PZ156" s="253"/>
      <c r="QA156" s="253"/>
      <c r="QB156" s="253"/>
      <c r="QC156" s="253"/>
      <c r="QD156" s="253"/>
      <c r="QE156" s="253"/>
      <c r="QF156" s="253"/>
      <c r="QG156" s="253"/>
      <c r="QH156" s="253"/>
      <c r="QI156" s="253"/>
      <c r="QJ156" s="253"/>
      <c r="QK156" s="253"/>
      <c r="QL156" s="253"/>
      <c r="QM156" s="253"/>
      <c r="QN156" s="253"/>
      <c r="QO156" s="253"/>
      <c r="QP156" s="253"/>
      <c r="QQ156" s="253"/>
      <c r="QR156" s="253"/>
      <c r="QS156" s="253"/>
      <c r="QT156" s="253"/>
      <c r="QU156" s="253"/>
      <c r="QV156" s="253"/>
      <c r="QW156" s="253"/>
      <c r="QX156" s="253"/>
      <c r="QY156" s="253"/>
      <c r="QZ156" s="253"/>
      <c r="RA156" s="253"/>
      <c r="RB156" s="253"/>
      <c r="RC156" s="253"/>
      <c r="RD156" s="253"/>
      <c r="RE156" s="253"/>
      <c r="RF156" s="253"/>
      <c r="RG156" s="253"/>
      <c r="RH156" s="253"/>
      <c r="RI156" s="253"/>
      <c r="RJ156" s="253"/>
      <c r="RK156" s="253"/>
      <c r="RL156" s="253"/>
      <c r="RM156" s="253"/>
      <c r="RN156" s="253"/>
      <c r="RO156" s="253"/>
      <c r="RP156" s="253"/>
      <c r="RQ156" s="253"/>
      <c r="RR156" s="253"/>
      <c r="RS156" s="253"/>
      <c r="RT156" s="253"/>
      <c r="RU156" s="253"/>
      <c r="RV156" s="253"/>
      <c r="RW156" s="253"/>
      <c r="RX156" s="253"/>
      <c r="RY156" s="253"/>
      <c r="RZ156" s="253"/>
      <c r="SA156" s="253"/>
      <c r="SB156" s="253"/>
      <c r="SC156" s="253"/>
      <c r="SD156" s="253"/>
      <c r="SE156" s="253"/>
      <c r="SF156" s="253"/>
      <c r="SG156" s="253"/>
      <c r="SH156" s="253"/>
      <c r="SI156" s="253"/>
      <c r="SJ156" s="253"/>
      <c r="SK156" s="253"/>
      <c r="SL156" s="253"/>
      <c r="SM156" s="253"/>
      <c r="SN156" s="253"/>
      <c r="SO156" s="253"/>
      <c r="SP156" s="253"/>
      <c r="SQ156" s="253"/>
      <c r="SR156" s="253"/>
      <c r="SS156" s="253"/>
      <c r="ST156" s="253"/>
      <c r="SU156" s="253"/>
      <c r="SV156" s="253"/>
      <c r="SW156" s="253"/>
      <c r="SX156" s="253"/>
      <c r="SY156" s="253"/>
      <c r="SZ156" s="253"/>
      <c r="TA156" s="253"/>
      <c r="TB156" s="253"/>
      <c r="TC156" s="253"/>
      <c r="TD156" s="253"/>
      <c r="TE156" s="253"/>
      <c r="TF156" s="253"/>
      <c r="TG156" s="253"/>
      <c r="TH156" s="253"/>
      <c r="TI156" s="253"/>
      <c r="TJ156" s="253"/>
      <c r="TK156" s="253"/>
      <c r="TL156" s="253"/>
      <c r="TM156" s="253"/>
      <c r="TN156" s="253"/>
      <c r="TO156" s="253"/>
      <c r="TP156" s="253"/>
      <c r="TQ156" s="253"/>
      <c r="TR156" s="253"/>
      <c r="TS156" s="253"/>
      <c r="TT156" s="253"/>
      <c r="TU156" s="253"/>
      <c r="TV156" s="253"/>
      <c r="TW156" s="253"/>
      <c r="TX156" s="253"/>
      <c r="TY156" s="253"/>
      <c r="TZ156" s="253"/>
      <c r="UA156" s="253"/>
      <c r="UB156" s="253"/>
      <c r="UC156" s="253"/>
      <c r="UD156" s="253"/>
      <c r="UE156" s="253"/>
      <c r="UF156" s="253"/>
      <c r="UG156" s="253"/>
      <c r="UH156" s="253"/>
      <c r="UI156" s="253"/>
      <c r="UJ156" s="253"/>
      <c r="UK156" s="253"/>
      <c r="UL156" s="253"/>
      <c r="UM156" s="253"/>
      <c r="UN156" s="253"/>
      <c r="UO156" s="253"/>
      <c r="UP156" s="253"/>
      <c r="UQ156" s="253"/>
      <c r="UR156" s="253"/>
      <c r="US156" s="253"/>
      <c r="UT156" s="253"/>
      <c r="UU156" s="253"/>
      <c r="UV156" s="253"/>
      <c r="UW156" s="253"/>
      <c r="UX156" s="253"/>
      <c r="UY156" s="253"/>
      <c r="UZ156" s="253"/>
      <c r="VA156" s="253"/>
      <c r="VB156" s="253"/>
      <c r="VC156" s="253"/>
      <c r="VD156" s="253"/>
      <c r="VE156" s="253"/>
      <c r="VF156" s="253"/>
      <c r="VG156" s="253"/>
      <c r="VH156" s="253"/>
      <c r="VI156" s="253"/>
      <c r="VJ156" s="253"/>
      <c r="VK156" s="253"/>
      <c r="VL156" s="253"/>
      <c r="VM156" s="253"/>
      <c r="VN156" s="253"/>
      <c r="VO156" s="253"/>
      <c r="VP156" s="253"/>
      <c r="VQ156" s="253"/>
      <c r="VR156" s="253"/>
      <c r="VS156" s="253"/>
      <c r="VT156" s="253"/>
      <c r="VU156" s="253"/>
      <c r="VV156" s="253"/>
      <c r="VW156" s="253"/>
      <c r="VX156" s="253"/>
      <c r="VY156" s="253"/>
      <c r="VZ156" s="253"/>
      <c r="WA156" s="253"/>
      <c r="WB156" s="253"/>
      <c r="WC156" s="253"/>
      <c r="WD156" s="253"/>
      <c r="WE156" s="253"/>
      <c r="WF156" s="253"/>
      <c r="WG156" s="253"/>
      <c r="WH156" s="253"/>
      <c r="WI156" s="253"/>
      <c r="WJ156" s="253"/>
      <c r="WK156" s="253"/>
      <c r="WL156" s="253"/>
      <c r="WM156" s="253"/>
      <c r="WN156" s="253"/>
      <c r="WO156" s="253"/>
      <c r="WP156" s="253"/>
      <c r="WQ156" s="253"/>
      <c r="WR156" s="253"/>
      <c r="WS156" s="253"/>
      <c r="WT156" s="253"/>
      <c r="WU156" s="253"/>
      <c r="WV156" s="253"/>
      <c r="WW156" s="253"/>
      <c r="WX156" s="253"/>
      <c r="WY156" s="253"/>
      <c r="WZ156" s="253"/>
      <c r="XA156" s="253"/>
      <c r="XB156" s="253"/>
      <c r="XC156" s="253"/>
      <c r="XD156" s="253"/>
      <c r="XE156" s="253"/>
      <c r="XF156" s="253"/>
      <c r="XG156" s="253"/>
      <c r="XH156" s="253"/>
      <c r="XI156" s="253"/>
      <c r="XJ156" s="253"/>
      <c r="XK156" s="253"/>
      <c r="XL156" s="253"/>
      <c r="XM156" s="253"/>
      <c r="XN156" s="253"/>
      <c r="XO156" s="253"/>
      <c r="XP156" s="253"/>
      <c r="XQ156" s="253"/>
      <c r="XR156" s="253"/>
      <c r="XS156" s="253"/>
      <c r="XT156" s="253"/>
      <c r="XU156" s="253"/>
      <c r="XV156" s="253"/>
      <c r="XW156" s="253"/>
      <c r="XX156" s="253"/>
      <c r="XY156" s="253"/>
      <c r="XZ156" s="253"/>
      <c r="YA156" s="253"/>
      <c r="YB156" s="253"/>
      <c r="YC156" s="253"/>
      <c r="YD156" s="253"/>
      <c r="YE156" s="253"/>
      <c r="YF156" s="253"/>
      <c r="YG156" s="253"/>
      <c r="YH156" s="253"/>
      <c r="YI156" s="253"/>
      <c r="YJ156" s="253"/>
      <c r="YK156" s="253"/>
      <c r="YL156" s="253"/>
      <c r="YM156" s="253"/>
      <c r="YN156" s="253"/>
      <c r="YO156" s="253"/>
      <c r="YP156" s="253"/>
      <c r="YQ156" s="253"/>
      <c r="YR156" s="253"/>
      <c r="YS156" s="253"/>
      <c r="YT156" s="253"/>
      <c r="YU156" s="253"/>
      <c r="YV156" s="253"/>
      <c r="YW156" s="253"/>
      <c r="YX156" s="253"/>
      <c r="YY156" s="253"/>
      <c r="YZ156" s="253"/>
      <c r="ZA156" s="253"/>
      <c r="ZB156" s="253"/>
      <c r="ZC156" s="253"/>
      <c r="ZD156" s="253"/>
      <c r="ZE156" s="253"/>
      <c r="ZF156" s="253"/>
      <c r="ZG156" s="253"/>
      <c r="ZH156" s="253"/>
      <c r="ZI156" s="253"/>
      <c r="ZJ156" s="253"/>
      <c r="ZK156" s="253"/>
      <c r="ZL156" s="253"/>
      <c r="ZM156" s="253"/>
      <c r="ZN156" s="253"/>
      <c r="ZO156" s="253"/>
      <c r="ZP156" s="253"/>
      <c r="ZQ156" s="253"/>
      <c r="ZR156" s="253"/>
      <c r="ZS156" s="253"/>
      <c r="ZT156" s="253"/>
      <c r="ZU156" s="253"/>
      <c r="ZV156" s="253"/>
      <c r="ZW156" s="253"/>
      <c r="ZX156" s="253"/>
      <c r="ZY156" s="253"/>
      <c r="ZZ156" s="253"/>
      <c r="AAA156" s="253"/>
      <c r="AAB156" s="253"/>
      <c r="AAC156" s="253"/>
      <c r="AAD156" s="253"/>
      <c r="AAE156" s="253"/>
      <c r="AAF156" s="253"/>
      <c r="AAG156" s="253"/>
      <c r="AAH156" s="253"/>
      <c r="AAI156" s="253"/>
      <c r="AAJ156" s="253"/>
      <c r="AAK156" s="253"/>
      <c r="AAL156" s="253"/>
      <c r="AAM156" s="253"/>
      <c r="AAN156" s="253"/>
      <c r="AAO156" s="253"/>
      <c r="AAP156" s="253"/>
      <c r="AAQ156" s="253"/>
      <c r="AAR156" s="253"/>
      <c r="AAS156" s="253"/>
      <c r="AAT156" s="253"/>
      <c r="AAU156" s="253"/>
      <c r="AAV156" s="253"/>
      <c r="AAW156" s="253"/>
      <c r="AAX156" s="253"/>
      <c r="AAY156" s="253"/>
      <c r="AAZ156" s="253"/>
      <c r="ABA156" s="253"/>
      <c r="ABB156" s="253"/>
      <c r="ABC156" s="253"/>
      <c r="ABD156" s="253"/>
      <c r="ABE156" s="253"/>
      <c r="ABF156" s="253"/>
      <c r="ABG156" s="253"/>
      <c r="ABH156" s="253"/>
      <c r="ABI156" s="253"/>
      <c r="ABJ156" s="253"/>
      <c r="ABK156" s="253"/>
      <c r="ABL156" s="253"/>
      <c r="ABM156" s="253"/>
      <c r="ABN156" s="253"/>
      <c r="ABO156" s="253"/>
      <c r="ABP156" s="253"/>
      <c r="ABQ156" s="253"/>
      <c r="ABR156" s="253"/>
      <c r="ABS156" s="253"/>
      <c r="ABT156" s="253"/>
      <c r="ABU156" s="253"/>
      <c r="ABV156" s="253"/>
      <c r="ABW156" s="253"/>
      <c r="ABX156" s="253"/>
      <c r="ABY156" s="253"/>
      <c r="ABZ156" s="253"/>
      <c r="ACA156" s="253"/>
      <c r="ACB156" s="253"/>
      <c r="ACC156" s="253"/>
      <c r="ACD156" s="253"/>
      <c r="ACE156" s="253"/>
      <c r="ACF156" s="253"/>
      <c r="ACG156" s="253"/>
      <c r="ACH156" s="253"/>
      <c r="ACI156" s="253"/>
      <c r="ACJ156" s="253"/>
      <c r="ACK156" s="253"/>
      <c r="ACL156" s="253"/>
      <c r="ACM156" s="253"/>
      <c r="ACN156" s="253"/>
      <c r="ACO156" s="253"/>
      <c r="ACP156" s="253"/>
      <c r="ACQ156" s="253"/>
      <c r="ACR156" s="253"/>
      <c r="ACS156" s="253"/>
      <c r="ACT156" s="253"/>
      <c r="ACU156" s="253"/>
      <c r="ACV156" s="253"/>
      <c r="ACW156" s="253"/>
      <c r="ACX156" s="253"/>
      <c r="ACY156" s="253"/>
      <c r="ACZ156" s="253"/>
      <c r="ADA156" s="253"/>
      <c r="ADB156" s="253"/>
      <c r="ADC156" s="253"/>
      <c r="ADD156" s="253"/>
      <c r="ADE156" s="253"/>
      <c r="ADF156" s="253"/>
      <c r="ADG156" s="253"/>
      <c r="ADH156" s="253"/>
      <c r="ADI156" s="253"/>
      <c r="ADJ156" s="253"/>
      <c r="ADK156" s="253"/>
      <c r="ADL156" s="253"/>
      <c r="ADM156" s="253"/>
      <c r="ADN156" s="253"/>
      <c r="ADO156" s="253"/>
      <c r="ADP156" s="253"/>
      <c r="ADQ156" s="253"/>
      <c r="ADR156" s="253"/>
      <c r="ADS156" s="253"/>
      <c r="ADT156" s="253"/>
      <c r="ADU156" s="253"/>
      <c r="ADV156" s="253"/>
      <c r="ADW156" s="253"/>
      <c r="ADX156" s="253"/>
      <c r="ADY156" s="253"/>
      <c r="ADZ156" s="253"/>
      <c r="AEA156" s="253"/>
      <c r="AEB156" s="253"/>
      <c r="AEC156" s="253"/>
      <c r="AED156" s="253"/>
      <c r="AEE156" s="253"/>
      <c r="AEF156" s="253"/>
      <c r="AEG156" s="253"/>
      <c r="AEH156" s="253"/>
      <c r="AEI156" s="253"/>
      <c r="AEJ156" s="253"/>
      <c r="AEK156" s="253"/>
      <c r="AEL156" s="253"/>
      <c r="AEM156" s="253"/>
      <c r="AEN156" s="253"/>
      <c r="AEO156" s="253"/>
      <c r="AEP156" s="253"/>
      <c r="AEQ156" s="253"/>
      <c r="AER156" s="253"/>
      <c r="AES156" s="253"/>
      <c r="AET156" s="253"/>
      <c r="AEU156" s="253"/>
      <c r="AEV156" s="253"/>
      <c r="AEW156" s="253"/>
      <c r="AEX156" s="253"/>
      <c r="AEY156" s="253"/>
      <c r="AEZ156" s="253"/>
      <c r="AFA156" s="253"/>
      <c r="AFB156" s="253"/>
      <c r="AFC156" s="253"/>
      <c r="AFD156" s="253"/>
      <c r="AFE156" s="253"/>
      <c r="AFF156" s="253"/>
      <c r="AFG156" s="253"/>
      <c r="AFH156" s="253"/>
      <c r="AFI156" s="253"/>
      <c r="AFJ156" s="253"/>
      <c r="AFK156" s="253"/>
      <c r="AFL156" s="253"/>
      <c r="AFM156" s="253"/>
      <c r="AFN156" s="253"/>
      <c r="AFO156" s="253"/>
      <c r="AFP156" s="253"/>
      <c r="AFQ156" s="253"/>
      <c r="AFR156" s="253"/>
      <c r="AFS156" s="253"/>
      <c r="AFT156" s="253"/>
      <c r="AFU156" s="253"/>
      <c r="AFV156" s="253"/>
      <c r="AFW156" s="253"/>
      <c r="AFX156" s="253"/>
      <c r="AFY156" s="253"/>
      <c r="AFZ156" s="253"/>
      <c r="AGA156" s="253"/>
      <c r="AGB156" s="253"/>
      <c r="AGC156" s="253"/>
      <c r="AGD156" s="253"/>
      <c r="AGE156" s="253"/>
      <c r="AGF156" s="253"/>
      <c r="AGG156" s="253"/>
      <c r="AGH156" s="253"/>
      <c r="AGI156" s="253"/>
      <c r="AGJ156" s="253"/>
      <c r="AGK156" s="253"/>
      <c r="AGL156" s="253"/>
      <c r="AGM156" s="253"/>
      <c r="AGN156" s="253"/>
      <c r="AGO156" s="253"/>
      <c r="AGP156" s="253"/>
      <c r="AGQ156" s="253"/>
      <c r="AGR156" s="253"/>
      <c r="AGS156" s="253"/>
      <c r="AGT156" s="253"/>
      <c r="AGU156" s="253"/>
      <c r="AGV156" s="253"/>
      <c r="AGW156" s="253"/>
      <c r="AGX156" s="253"/>
      <c r="AGY156" s="253"/>
      <c r="AGZ156" s="253"/>
      <c r="AHA156" s="253"/>
      <c r="AHB156" s="253"/>
      <c r="AHC156" s="253"/>
      <c r="AHD156" s="253"/>
      <c r="AHE156" s="253"/>
      <c r="AHF156" s="253"/>
      <c r="AHG156" s="253"/>
      <c r="AHH156" s="253"/>
      <c r="AHI156" s="253"/>
      <c r="AHJ156" s="253"/>
      <c r="AHK156" s="253"/>
      <c r="AHL156" s="253"/>
      <c r="AHM156" s="253"/>
      <c r="AHN156" s="253"/>
      <c r="AHO156" s="253"/>
      <c r="AHP156" s="253"/>
      <c r="AHQ156" s="253"/>
      <c r="AHR156" s="253"/>
      <c r="AHS156" s="253"/>
      <c r="AHT156" s="253"/>
      <c r="AHU156" s="253"/>
      <c r="AHV156" s="253"/>
      <c r="AHW156" s="253"/>
      <c r="AHX156" s="253"/>
      <c r="AHY156" s="253"/>
      <c r="AHZ156" s="253"/>
      <c r="AIA156" s="253"/>
      <c r="AIB156" s="253"/>
      <c r="AIC156" s="253"/>
      <c r="AID156" s="253"/>
      <c r="AIE156" s="253"/>
      <c r="AIF156" s="253"/>
      <c r="AIG156" s="253"/>
      <c r="AIH156" s="253"/>
      <c r="AII156" s="253"/>
      <c r="AIJ156" s="253"/>
      <c r="AIK156" s="253"/>
      <c r="AIL156" s="253"/>
      <c r="AIM156" s="253"/>
      <c r="AIN156" s="253"/>
      <c r="AIO156" s="253"/>
      <c r="AIP156" s="253"/>
      <c r="AIQ156" s="253"/>
      <c r="AIR156" s="253"/>
      <c r="AIS156" s="253"/>
      <c r="AIT156" s="253"/>
      <c r="AIU156" s="253"/>
      <c r="AIV156" s="253"/>
      <c r="AIW156" s="253"/>
      <c r="AIX156" s="253"/>
      <c r="AIY156" s="253"/>
      <c r="AIZ156" s="253"/>
      <c r="AJA156" s="253"/>
      <c r="AJB156" s="253"/>
      <c r="AJC156" s="253"/>
      <c r="AJD156" s="253"/>
      <c r="AJE156" s="253"/>
      <c r="AJF156" s="253"/>
      <c r="AJG156" s="253"/>
      <c r="AJH156" s="253"/>
      <c r="AJI156" s="253"/>
      <c r="AJJ156" s="253"/>
      <c r="AJK156" s="253"/>
      <c r="AJL156" s="253"/>
      <c r="AJM156" s="253"/>
      <c r="AJN156" s="253"/>
      <c r="AJO156" s="253"/>
      <c r="AJP156" s="253"/>
      <c r="AJQ156" s="253"/>
      <c r="AJR156" s="253"/>
      <c r="AJS156" s="253"/>
      <c r="AJT156" s="253"/>
      <c r="AJU156" s="253"/>
      <c r="AJV156" s="253"/>
      <c r="AJW156" s="253"/>
      <c r="AJX156" s="253"/>
      <c r="AJY156" s="253"/>
      <c r="AJZ156" s="253"/>
      <c r="AKA156" s="253"/>
      <c r="AKB156" s="253"/>
      <c r="AKC156" s="253"/>
      <c r="AKD156" s="253"/>
      <c r="AKE156" s="253"/>
      <c r="AKF156" s="253"/>
      <c r="AKG156" s="253"/>
      <c r="AKH156" s="253"/>
      <c r="AKI156" s="253"/>
      <c r="AKJ156" s="253"/>
      <c r="AKK156" s="253"/>
      <c r="AKL156" s="253"/>
      <c r="AKM156" s="253"/>
      <c r="AKN156" s="253"/>
      <c r="AKO156" s="253"/>
      <c r="AKP156" s="253"/>
      <c r="AKQ156" s="253"/>
      <c r="AKR156" s="253"/>
      <c r="AKS156" s="253"/>
      <c r="AKT156" s="253"/>
      <c r="AKU156" s="253"/>
      <c r="AKV156" s="253"/>
      <c r="AKW156" s="253"/>
      <c r="AKX156" s="253"/>
      <c r="AKY156" s="253"/>
      <c r="AKZ156" s="253"/>
      <c r="ALA156" s="253"/>
      <c r="ALB156" s="253"/>
      <c r="ALC156" s="253"/>
      <c r="ALD156" s="253"/>
      <c r="ALE156" s="253"/>
      <c r="ALF156" s="253"/>
      <c r="ALG156" s="253"/>
      <c r="ALH156" s="253"/>
      <c r="ALI156" s="253"/>
      <c r="ALJ156" s="253"/>
      <c r="ALK156" s="253"/>
      <c r="ALL156" s="253"/>
      <c r="ALM156" s="253"/>
      <c r="ALN156" s="253"/>
      <c r="ALO156" s="253"/>
      <c r="ALP156" s="253"/>
      <c r="ALQ156" s="253"/>
      <c r="ALR156" s="253"/>
      <c r="ALS156" s="253"/>
      <c r="ALT156" s="253"/>
      <c r="ALU156" s="253"/>
      <c r="ALV156" s="253"/>
      <c r="ALW156" s="253"/>
      <c r="ALX156" s="253"/>
      <c r="ALY156" s="253"/>
      <c r="ALZ156" s="253"/>
      <c r="AMA156" s="253"/>
      <c r="AMB156" s="253"/>
      <c r="AMC156" s="253"/>
      <c r="AMD156" s="253"/>
      <c r="AME156" s="253"/>
      <c r="AMF156" s="253"/>
      <c r="AMG156" s="253"/>
      <c r="AMH156" s="253"/>
      <c r="AMI156" s="253"/>
      <c r="AMJ156" s="253"/>
    </row>
    <row r="157" spans="1:1024" s="252" customFormat="1" ht="11.25" hidden="1">
      <c r="A157" s="257"/>
      <c r="B157" s="290"/>
      <c r="C157" s="290"/>
      <c r="D157" s="291"/>
      <c r="F157" s="253"/>
      <c r="G157" s="253"/>
      <c r="H157" s="253"/>
      <c r="I157" s="253"/>
      <c r="J157" s="253"/>
      <c r="K157" s="253"/>
      <c r="L157" s="253"/>
      <c r="M157" s="253"/>
      <c r="N157" s="253"/>
      <c r="O157" s="253"/>
      <c r="P157" s="253"/>
      <c r="Q157" s="253"/>
      <c r="R157" s="253"/>
      <c r="S157" s="253"/>
      <c r="T157" s="253"/>
      <c r="U157" s="253"/>
      <c r="V157" s="253"/>
      <c r="W157" s="253"/>
      <c r="X157" s="253"/>
      <c r="Y157" s="253"/>
      <c r="Z157" s="253"/>
      <c r="AA157" s="253"/>
      <c r="AB157" s="253"/>
      <c r="AC157" s="253"/>
      <c r="AD157" s="253"/>
      <c r="AE157" s="253"/>
      <c r="AF157" s="253"/>
      <c r="AG157" s="253"/>
      <c r="AH157" s="253"/>
      <c r="AI157" s="253"/>
      <c r="AJ157" s="253"/>
      <c r="AK157" s="253"/>
      <c r="AL157" s="253"/>
      <c r="AM157" s="253"/>
      <c r="AN157" s="253"/>
      <c r="AO157" s="253"/>
      <c r="AP157" s="253"/>
      <c r="AQ157" s="253"/>
      <c r="AR157" s="253"/>
      <c r="AS157" s="253"/>
      <c r="AT157" s="253"/>
      <c r="AU157" s="253"/>
      <c r="AV157" s="253"/>
      <c r="AW157" s="253"/>
      <c r="AX157" s="253"/>
      <c r="AY157" s="253"/>
      <c r="AZ157" s="253"/>
      <c r="BA157" s="253"/>
      <c r="BB157" s="253"/>
      <c r="BC157" s="253"/>
      <c r="BD157" s="253"/>
      <c r="BE157" s="253"/>
      <c r="BF157" s="253"/>
      <c r="BG157" s="253"/>
      <c r="BH157" s="253"/>
      <c r="BI157" s="253"/>
      <c r="BJ157" s="253"/>
      <c r="BK157" s="253"/>
      <c r="BL157" s="253"/>
      <c r="BM157" s="253"/>
      <c r="BN157" s="253"/>
      <c r="BO157" s="253"/>
      <c r="BP157" s="253"/>
      <c r="BQ157" s="253"/>
      <c r="BR157" s="253"/>
      <c r="BS157" s="253"/>
      <c r="BT157" s="253"/>
      <c r="BU157" s="253"/>
      <c r="BV157" s="253"/>
      <c r="BW157" s="253"/>
      <c r="BX157" s="253"/>
      <c r="BY157" s="253"/>
      <c r="BZ157" s="253"/>
      <c r="CA157" s="253"/>
      <c r="CB157" s="253"/>
      <c r="CC157" s="253"/>
      <c r="CD157" s="253"/>
      <c r="CE157" s="253"/>
      <c r="CF157" s="253"/>
      <c r="CG157" s="253"/>
      <c r="CH157" s="253"/>
      <c r="CI157" s="253"/>
      <c r="CJ157" s="253"/>
      <c r="CK157" s="253"/>
      <c r="CL157" s="253"/>
      <c r="CM157" s="253"/>
      <c r="CN157" s="253"/>
      <c r="CO157" s="253"/>
      <c r="CP157" s="253"/>
      <c r="CQ157" s="253"/>
      <c r="CR157" s="253"/>
      <c r="CS157" s="253"/>
      <c r="CT157" s="253"/>
      <c r="CU157" s="253"/>
      <c r="CV157" s="253"/>
      <c r="CW157" s="253"/>
      <c r="CX157" s="253"/>
      <c r="CY157" s="253"/>
      <c r="CZ157" s="253"/>
      <c r="DA157" s="253"/>
      <c r="DB157" s="253"/>
      <c r="DC157" s="253"/>
      <c r="DD157" s="253"/>
      <c r="DE157" s="253"/>
      <c r="DF157" s="253"/>
      <c r="DG157" s="253"/>
      <c r="DH157" s="253"/>
      <c r="DI157" s="253"/>
      <c r="DJ157" s="253"/>
      <c r="DK157" s="253"/>
      <c r="DL157" s="253"/>
      <c r="DM157" s="253"/>
      <c r="DN157" s="253"/>
      <c r="DO157" s="253"/>
      <c r="DP157" s="253"/>
      <c r="DQ157" s="253"/>
      <c r="DR157" s="253"/>
      <c r="DS157" s="253"/>
      <c r="DT157" s="253"/>
      <c r="DU157" s="253"/>
      <c r="DV157" s="253"/>
      <c r="DW157" s="253"/>
      <c r="DX157" s="253"/>
      <c r="DY157" s="253"/>
      <c r="DZ157" s="253"/>
      <c r="EA157" s="253"/>
      <c r="EB157" s="253"/>
      <c r="EC157" s="253"/>
      <c r="ED157" s="253"/>
      <c r="EE157" s="253"/>
      <c r="EF157" s="253"/>
      <c r="EG157" s="253"/>
      <c r="EH157" s="253"/>
      <c r="EI157" s="253"/>
      <c r="EJ157" s="253"/>
      <c r="EK157" s="253"/>
      <c r="EL157" s="253"/>
      <c r="EM157" s="253"/>
      <c r="EN157" s="253"/>
      <c r="EO157" s="253"/>
      <c r="EP157" s="253"/>
      <c r="EQ157" s="253"/>
      <c r="ER157" s="253"/>
      <c r="ES157" s="253"/>
      <c r="ET157" s="253"/>
      <c r="EU157" s="253"/>
      <c r="EV157" s="253"/>
      <c r="EW157" s="253"/>
      <c r="EX157" s="253"/>
      <c r="EY157" s="253"/>
      <c r="EZ157" s="253"/>
      <c r="FA157" s="253"/>
      <c r="FB157" s="253"/>
      <c r="FC157" s="253"/>
      <c r="FD157" s="253"/>
      <c r="FE157" s="253"/>
      <c r="FF157" s="253"/>
      <c r="FG157" s="253"/>
      <c r="FH157" s="253"/>
      <c r="FI157" s="253"/>
      <c r="FJ157" s="253"/>
      <c r="FK157" s="253"/>
      <c r="FL157" s="253"/>
      <c r="FM157" s="253"/>
      <c r="FN157" s="253"/>
      <c r="FO157" s="253"/>
      <c r="FP157" s="253"/>
      <c r="FQ157" s="253"/>
      <c r="FR157" s="253"/>
      <c r="FS157" s="253"/>
      <c r="FT157" s="253"/>
      <c r="FU157" s="253"/>
      <c r="FV157" s="253"/>
      <c r="FW157" s="253"/>
      <c r="FX157" s="253"/>
      <c r="FY157" s="253"/>
      <c r="FZ157" s="253"/>
      <c r="GA157" s="253"/>
      <c r="GB157" s="253"/>
      <c r="GC157" s="253"/>
      <c r="GD157" s="253"/>
      <c r="GE157" s="253"/>
      <c r="GF157" s="253"/>
      <c r="GG157" s="253"/>
      <c r="GH157" s="253"/>
      <c r="GI157" s="253"/>
      <c r="GJ157" s="253"/>
      <c r="GK157" s="253"/>
      <c r="GL157" s="253"/>
      <c r="GM157" s="253"/>
      <c r="GN157" s="253"/>
      <c r="GO157" s="253"/>
      <c r="GP157" s="253"/>
      <c r="GQ157" s="253"/>
      <c r="GR157" s="253"/>
      <c r="GS157" s="253"/>
      <c r="GT157" s="253"/>
      <c r="GU157" s="253"/>
      <c r="GV157" s="253"/>
      <c r="GW157" s="253"/>
      <c r="GX157" s="253"/>
      <c r="GY157" s="253"/>
      <c r="GZ157" s="253"/>
      <c r="HA157" s="253"/>
      <c r="HB157" s="253"/>
      <c r="HC157" s="253"/>
      <c r="HD157" s="253"/>
      <c r="HE157" s="253"/>
      <c r="HF157" s="253"/>
      <c r="HG157" s="253"/>
      <c r="HH157" s="253"/>
      <c r="HI157" s="253"/>
      <c r="HJ157" s="253"/>
      <c r="HK157" s="253"/>
      <c r="HL157" s="253"/>
      <c r="HM157" s="253"/>
      <c r="HN157" s="253"/>
      <c r="HO157" s="253"/>
      <c r="HP157" s="253"/>
      <c r="HQ157" s="253"/>
      <c r="HR157" s="253"/>
      <c r="HS157" s="253"/>
      <c r="HT157" s="253"/>
      <c r="HU157" s="253"/>
      <c r="HV157" s="253"/>
      <c r="HW157" s="253"/>
      <c r="HX157" s="253"/>
      <c r="HY157" s="253"/>
      <c r="HZ157" s="253"/>
      <c r="IA157" s="253"/>
      <c r="IB157" s="253"/>
      <c r="IC157" s="253"/>
      <c r="ID157" s="253"/>
      <c r="IE157" s="253"/>
      <c r="IF157" s="253"/>
      <c r="IG157" s="253"/>
      <c r="IH157" s="253"/>
      <c r="II157" s="253"/>
      <c r="IJ157" s="253"/>
      <c r="IK157" s="253"/>
      <c r="IL157" s="253"/>
      <c r="IM157" s="253"/>
      <c r="IN157" s="253"/>
      <c r="IO157" s="253"/>
      <c r="IP157" s="253"/>
      <c r="IQ157" s="253"/>
      <c r="IR157" s="253"/>
      <c r="IS157" s="253"/>
      <c r="IT157" s="253"/>
      <c r="IU157" s="253"/>
      <c r="IV157" s="253"/>
      <c r="IW157" s="253"/>
      <c r="IX157" s="253"/>
      <c r="IY157" s="253"/>
      <c r="IZ157" s="253"/>
      <c r="JA157" s="253"/>
      <c r="JB157" s="253"/>
      <c r="JC157" s="253"/>
      <c r="JD157" s="253"/>
      <c r="JE157" s="253"/>
      <c r="JF157" s="253"/>
      <c r="JG157" s="253"/>
      <c r="JH157" s="253"/>
      <c r="JI157" s="253"/>
      <c r="JJ157" s="253"/>
      <c r="JK157" s="253"/>
      <c r="JL157" s="253"/>
      <c r="JM157" s="253"/>
      <c r="JN157" s="253"/>
      <c r="JO157" s="253"/>
      <c r="JP157" s="253"/>
      <c r="JQ157" s="253"/>
      <c r="JR157" s="253"/>
      <c r="JS157" s="253"/>
      <c r="JT157" s="253"/>
      <c r="JU157" s="253"/>
      <c r="JV157" s="253"/>
      <c r="JW157" s="253"/>
      <c r="JX157" s="253"/>
      <c r="JY157" s="253"/>
      <c r="JZ157" s="253"/>
      <c r="KA157" s="253"/>
      <c r="KB157" s="253"/>
      <c r="KC157" s="253"/>
      <c r="KD157" s="253"/>
      <c r="KE157" s="253"/>
      <c r="KF157" s="253"/>
      <c r="KG157" s="253"/>
      <c r="KH157" s="253"/>
      <c r="KI157" s="253"/>
      <c r="KJ157" s="253"/>
      <c r="KK157" s="253"/>
      <c r="KL157" s="253"/>
      <c r="KM157" s="253"/>
      <c r="KN157" s="253"/>
      <c r="KO157" s="253"/>
      <c r="KP157" s="253"/>
      <c r="KQ157" s="253"/>
      <c r="KR157" s="253"/>
      <c r="KS157" s="253"/>
      <c r="KT157" s="253"/>
      <c r="KU157" s="253"/>
      <c r="KV157" s="253"/>
      <c r="KW157" s="253"/>
      <c r="KX157" s="253"/>
      <c r="KY157" s="253"/>
      <c r="KZ157" s="253"/>
      <c r="LA157" s="253"/>
      <c r="LB157" s="253"/>
      <c r="LC157" s="253"/>
      <c r="LD157" s="253"/>
      <c r="LE157" s="253"/>
      <c r="LF157" s="253"/>
      <c r="LG157" s="253"/>
      <c r="LH157" s="253"/>
      <c r="LI157" s="253"/>
      <c r="LJ157" s="253"/>
      <c r="LK157" s="253"/>
      <c r="LL157" s="253"/>
      <c r="LM157" s="253"/>
      <c r="LN157" s="253"/>
      <c r="LO157" s="253"/>
      <c r="LP157" s="253"/>
      <c r="LQ157" s="253"/>
      <c r="LR157" s="253"/>
      <c r="LS157" s="253"/>
      <c r="LT157" s="253"/>
      <c r="LU157" s="253"/>
      <c r="LV157" s="253"/>
      <c r="LW157" s="253"/>
      <c r="LX157" s="253"/>
      <c r="LY157" s="253"/>
      <c r="LZ157" s="253"/>
      <c r="MA157" s="253"/>
      <c r="MB157" s="253"/>
      <c r="MC157" s="253"/>
      <c r="MD157" s="253"/>
      <c r="ME157" s="253"/>
      <c r="MF157" s="253"/>
      <c r="MG157" s="253"/>
      <c r="MH157" s="253"/>
      <c r="MI157" s="253"/>
      <c r="MJ157" s="253"/>
      <c r="MK157" s="253"/>
      <c r="ML157" s="253"/>
      <c r="MM157" s="253"/>
      <c r="MN157" s="253"/>
      <c r="MO157" s="253"/>
      <c r="MP157" s="253"/>
      <c r="MQ157" s="253"/>
      <c r="MR157" s="253"/>
      <c r="MS157" s="253"/>
      <c r="MT157" s="253"/>
      <c r="MU157" s="253"/>
      <c r="MV157" s="253"/>
      <c r="MW157" s="253"/>
      <c r="MX157" s="253"/>
      <c r="MY157" s="253"/>
      <c r="MZ157" s="253"/>
      <c r="NA157" s="253"/>
      <c r="NB157" s="253"/>
      <c r="NC157" s="253"/>
      <c r="ND157" s="253"/>
      <c r="NE157" s="253"/>
      <c r="NF157" s="253"/>
      <c r="NG157" s="253"/>
      <c r="NH157" s="253"/>
      <c r="NI157" s="253"/>
      <c r="NJ157" s="253"/>
      <c r="NK157" s="253"/>
      <c r="NL157" s="253"/>
      <c r="NM157" s="253"/>
      <c r="NN157" s="253"/>
      <c r="NO157" s="253"/>
      <c r="NP157" s="253"/>
      <c r="NQ157" s="253"/>
      <c r="NR157" s="253"/>
      <c r="NS157" s="253"/>
      <c r="NT157" s="253"/>
      <c r="NU157" s="253"/>
      <c r="NV157" s="253"/>
      <c r="NW157" s="253"/>
      <c r="NX157" s="253"/>
      <c r="NY157" s="253"/>
      <c r="NZ157" s="253"/>
      <c r="OA157" s="253"/>
      <c r="OB157" s="253"/>
      <c r="OC157" s="253"/>
      <c r="OD157" s="253"/>
      <c r="OE157" s="253"/>
      <c r="OF157" s="253"/>
      <c r="OG157" s="253"/>
      <c r="OH157" s="253"/>
      <c r="OI157" s="253"/>
      <c r="OJ157" s="253"/>
      <c r="OK157" s="253"/>
      <c r="OL157" s="253"/>
      <c r="OM157" s="253"/>
      <c r="ON157" s="253"/>
      <c r="OO157" s="253"/>
      <c r="OP157" s="253"/>
      <c r="OQ157" s="253"/>
      <c r="OR157" s="253"/>
      <c r="OS157" s="253"/>
      <c r="OT157" s="253"/>
      <c r="OU157" s="253"/>
      <c r="OV157" s="253"/>
      <c r="OW157" s="253"/>
      <c r="OX157" s="253"/>
      <c r="OY157" s="253"/>
      <c r="OZ157" s="253"/>
      <c r="PA157" s="253"/>
      <c r="PB157" s="253"/>
      <c r="PC157" s="253"/>
      <c r="PD157" s="253"/>
      <c r="PE157" s="253"/>
      <c r="PF157" s="253"/>
      <c r="PG157" s="253"/>
      <c r="PH157" s="253"/>
      <c r="PI157" s="253"/>
      <c r="PJ157" s="253"/>
      <c r="PK157" s="253"/>
      <c r="PL157" s="253"/>
      <c r="PM157" s="253"/>
      <c r="PN157" s="253"/>
      <c r="PO157" s="253"/>
      <c r="PP157" s="253"/>
      <c r="PQ157" s="253"/>
      <c r="PR157" s="253"/>
      <c r="PS157" s="253"/>
      <c r="PT157" s="253"/>
      <c r="PU157" s="253"/>
      <c r="PV157" s="253"/>
      <c r="PW157" s="253"/>
      <c r="PX157" s="253"/>
      <c r="PY157" s="253"/>
      <c r="PZ157" s="253"/>
      <c r="QA157" s="253"/>
      <c r="QB157" s="253"/>
      <c r="QC157" s="253"/>
      <c r="QD157" s="253"/>
      <c r="QE157" s="253"/>
      <c r="QF157" s="253"/>
      <c r="QG157" s="253"/>
      <c r="QH157" s="253"/>
      <c r="QI157" s="253"/>
      <c r="QJ157" s="253"/>
      <c r="QK157" s="253"/>
      <c r="QL157" s="253"/>
      <c r="QM157" s="253"/>
      <c r="QN157" s="253"/>
      <c r="QO157" s="253"/>
      <c r="QP157" s="253"/>
      <c r="QQ157" s="253"/>
      <c r="QR157" s="253"/>
      <c r="QS157" s="253"/>
      <c r="QT157" s="253"/>
      <c r="QU157" s="253"/>
      <c r="QV157" s="253"/>
      <c r="QW157" s="253"/>
      <c r="QX157" s="253"/>
      <c r="QY157" s="253"/>
      <c r="QZ157" s="253"/>
      <c r="RA157" s="253"/>
      <c r="RB157" s="253"/>
      <c r="RC157" s="253"/>
      <c r="RD157" s="253"/>
      <c r="RE157" s="253"/>
      <c r="RF157" s="253"/>
      <c r="RG157" s="253"/>
      <c r="RH157" s="253"/>
      <c r="RI157" s="253"/>
      <c r="RJ157" s="253"/>
      <c r="RK157" s="253"/>
      <c r="RL157" s="253"/>
      <c r="RM157" s="253"/>
      <c r="RN157" s="253"/>
      <c r="RO157" s="253"/>
      <c r="RP157" s="253"/>
      <c r="RQ157" s="253"/>
      <c r="RR157" s="253"/>
      <c r="RS157" s="253"/>
      <c r="RT157" s="253"/>
      <c r="RU157" s="253"/>
      <c r="RV157" s="253"/>
      <c r="RW157" s="253"/>
      <c r="RX157" s="253"/>
      <c r="RY157" s="253"/>
      <c r="RZ157" s="253"/>
      <c r="SA157" s="253"/>
      <c r="SB157" s="253"/>
      <c r="SC157" s="253"/>
      <c r="SD157" s="253"/>
      <c r="SE157" s="253"/>
      <c r="SF157" s="253"/>
      <c r="SG157" s="253"/>
      <c r="SH157" s="253"/>
      <c r="SI157" s="253"/>
      <c r="SJ157" s="253"/>
      <c r="SK157" s="253"/>
      <c r="SL157" s="253"/>
      <c r="SM157" s="253"/>
      <c r="SN157" s="253"/>
      <c r="SO157" s="253"/>
      <c r="SP157" s="253"/>
      <c r="SQ157" s="253"/>
      <c r="SR157" s="253"/>
      <c r="SS157" s="253"/>
      <c r="ST157" s="253"/>
      <c r="SU157" s="253"/>
      <c r="SV157" s="253"/>
      <c r="SW157" s="253"/>
      <c r="SX157" s="253"/>
      <c r="SY157" s="253"/>
      <c r="SZ157" s="253"/>
      <c r="TA157" s="253"/>
      <c r="TB157" s="253"/>
      <c r="TC157" s="253"/>
      <c r="TD157" s="253"/>
      <c r="TE157" s="253"/>
      <c r="TF157" s="253"/>
      <c r="TG157" s="253"/>
      <c r="TH157" s="253"/>
      <c r="TI157" s="253"/>
      <c r="TJ157" s="253"/>
      <c r="TK157" s="253"/>
      <c r="TL157" s="253"/>
      <c r="TM157" s="253"/>
      <c r="TN157" s="253"/>
      <c r="TO157" s="253"/>
      <c r="TP157" s="253"/>
      <c r="TQ157" s="253"/>
      <c r="TR157" s="253"/>
      <c r="TS157" s="253"/>
      <c r="TT157" s="253"/>
      <c r="TU157" s="253"/>
      <c r="TV157" s="253"/>
      <c r="TW157" s="253"/>
      <c r="TX157" s="253"/>
      <c r="TY157" s="253"/>
      <c r="TZ157" s="253"/>
      <c r="UA157" s="253"/>
      <c r="UB157" s="253"/>
      <c r="UC157" s="253"/>
      <c r="UD157" s="253"/>
      <c r="UE157" s="253"/>
      <c r="UF157" s="253"/>
      <c r="UG157" s="253"/>
      <c r="UH157" s="253"/>
      <c r="UI157" s="253"/>
      <c r="UJ157" s="253"/>
      <c r="UK157" s="253"/>
      <c r="UL157" s="253"/>
      <c r="UM157" s="253"/>
      <c r="UN157" s="253"/>
      <c r="UO157" s="253"/>
      <c r="UP157" s="253"/>
      <c r="UQ157" s="253"/>
      <c r="UR157" s="253"/>
      <c r="US157" s="253"/>
      <c r="UT157" s="253"/>
      <c r="UU157" s="253"/>
      <c r="UV157" s="253"/>
      <c r="UW157" s="253"/>
      <c r="UX157" s="253"/>
      <c r="UY157" s="253"/>
      <c r="UZ157" s="253"/>
      <c r="VA157" s="253"/>
      <c r="VB157" s="253"/>
      <c r="VC157" s="253"/>
      <c r="VD157" s="253"/>
      <c r="VE157" s="253"/>
      <c r="VF157" s="253"/>
      <c r="VG157" s="253"/>
      <c r="VH157" s="253"/>
      <c r="VI157" s="253"/>
      <c r="VJ157" s="253"/>
      <c r="VK157" s="253"/>
      <c r="VL157" s="253"/>
      <c r="VM157" s="253"/>
      <c r="VN157" s="253"/>
      <c r="VO157" s="253"/>
      <c r="VP157" s="253"/>
      <c r="VQ157" s="253"/>
      <c r="VR157" s="253"/>
      <c r="VS157" s="253"/>
      <c r="VT157" s="253"/>
      <c r="VU157" s="253"/>
      <c r="VV157" s="253"/>
      <c r="VW157" s="253"/>
      <c r="VX157" s="253"/>
      <c r="VY157" s="253"/>
      <c r="VZ157" s="253"/>
      <c r="WA157" s="253"/>
      <c r="WB157" s="253"/>
      <c r="WC157" s="253"/>
      <c r="WD157" s="253"/>
      <c r="WE157" s="253"/>
      <c r="WF157" s="253"/>
      <c r="WG157" s="253"/>
      <c r="WH157" s="253"/>
      <c r="WI157" s="253"/>
      <c r="WJ157" s="253"/>
      <c r="WK157" s="253"/>
      <c r="WL157" s="253"/>
      <c r="WM157" s="253"/>
      <c r="WN157" s="253"/>
      <c r="WO157" s="253"/>
      <c r="WP157" s="253"/>
      <c r="WQ157" s="253"/>
      <c r="WR157" s="253"/>
      <c r="WS157" s="253"/>
      <c r="WT157" s="253"/>
      <c r="WU157" s="253"/>
      <c r="WV157" s="253"/>
      <c r="WW157" s="253"/>
      <c r="WX157" s="253"/>
      <c r="WY157" s="253"/>
      <c r="WZ157" s="253"/>
      <c r="XA157" s="253"/>
      <c r="XB157" s="253"/>
      <c r="XC157" s="253"/>
      <c r="XD157" s="253"/>
      <c r="XE157" s="253"/>
      <c r="XF157" s="253"/>
      <c r="XG157" s="253"/>
      <c r="XH157" s="253"/>
      <c r="XI157" s="253"/>
      <c r="XJ157" s="253"/>
      <c r="XK157" s="253"/>
      <c r="XL157" s="253"/>
      <c r="XM157" s="253"/>
      <c r="XN157" s="253"/>
      <c r="XO157" s="253"/>
      <c r="XP157" s="253"/>
      <c r="XQ157" s="253"/>
      <c r="XR157" s="253"/>
      <c r="XS157" s="253"/>
      <c r="XT157" s="253"/>
      <c r="XU157" s="253"/>
      <c r="XV157" s="253"/>
      <c r="XW157" s="253"/>
      <c r="XX157" s="253"/>
      <c r="XY157" s="253"/>
      <c r="XZ157" s="253"/>
      <c r="YA157" s="253"/>
      <c r="YB157" s="253"/>
      <c r="YC157" s="253"/>
      <c r="YD157" s="253"/>
      <c r="YE157" s="253"/>
      <c r="YF157" s="253"/>
      <c r="YG157" s="253"/>
      <c r="YH157" s="253"/>
      <c r="YI157" s="253"/>
      <c r="YJ157" s="253"/>
      <c r="YK157" s="253"/>
      <c r="YL157" s="253"/>
      <c r="YM157" s="253"/>
      <c r="YN157" s="253"/>
      <c r="YO157" s="253"/>
      <c r="YP157" s="253"/>
      <c r="YQ157" s="253"/>
      <c r="YR157" s="253"/>
      <c r="YS157" s="253"/>
      <c r="YT157" s="253"/>
      <c r="YU157" s="253"/>
      <c r="YV157" s="253"/>
      <c r="YW157" s="253"/>
      <c r="YX157" s="253"/>
      <c r="YY157" s="253"/>
      <c r="YZ157" s="253"/>
      <c r="ZA157" s="253"/>
      <c r="ZB157" s="253"/>
      <c r="ZC157" s="253"/>
      <c r="ZD157" s="253"/>
      <c r="ZE157" s="253"/>
      <c r="ZF157" s="253"/>
      <c r="ZG157" s="253"/>
      <c r="ZH157" s="253"/>
      <c r="ZI157" s="253"/>
      <c r="ZJ157" s="253"/>
      <c r="ZK157" s="253"/>
      <c r="ZL157" s="253"/>
      <c r="ZM157" s="253"/>
      <c r="ZN157" s="253"/>
      <c r="ZO157" s="253"/>
      <c r="ZP157" s="253"/>
      <c r="ZQ157" s="253"/>
      <c r="ZR157" s="253"/>
      <c r="ZS157" s="253"/>
      <c r="ZT157" s="253"/>
      <c r="ZU157" s="253"/>
      <c r="ZV157" s="253"/>
      <c r="ZW157" s="253"/>
      <c r="ZX157" s="253"/>
      <c r="ZY157" s="253"/>
      <c r="ZZ157" s="253"/>
      <c r="AAA157" s="253"/>
      <c r="AAB157" s="253"/>
      <c r="AAC157" s="253"/>
      <c r="AAD157" s="253"/>
      <c r="AAE157" s="253"/>
      <c r="AAF157" s="253"/>
      <c r="AAG157" s="253"/>
      <c r="AAH157" s="253"/>
      <c r="AAI157" s="253"/>
      <c r="AAJ157" s="253"/>
      <c r="AAK157" s="253"/>
      <c r="AAL157" s="253"/>
      <c r="AAM157" s="253"/>
      <c r="AAN157" s="253"/>
      <c r="AAO157" s="253"/>
      <c r="AAP157" s="253"/>
      <c r="AAQ157" s="253"/>
      <c r="AAR157" s="253"/>
      <c r="AAS157" s="253"/>
      <c r="AAT157" s="253"/>
      <c r="AAU157" s="253"/>
      <c r="AAV157" s="253"/>
      <c r="AAW157" s="253"/>
      <c r="AAX157" s="253"/>
      <c r="AAY157" s="253"/>
      <c r="AAZ157" s="253"/>
      <c r="ABA157" s="253"/>
      <c r="ABB157" s="253"/>
      <c r="ABC157" s="253"/>
      <c r="ABD157" s="253"/>
      <c r="ABE157" s="253"/>
      <c r="ABF157" s="253"/>
      <c r="ABG157" s="253"/>
      <c r="ABH157" s="253"/>
      <c r="ABI157" s="253"/>
      <c r="ABJ157" s="253"/>
      <c r="ABK157" s="253"/>
      <c r="ABL157" s="253"/>
      <c r="ABM157" s="253"/>
      <c r="ABN157" s="253"/>
      <c r="ABO157" s="253"/>
      <c r="ABP157" s="253"/>
      <c r="ABQ157" s="253"/>
      <c r="ABR157" s="253"/>
      <c r="ABS157" s="253"/>
      <c r="ABT157" s="253"/>
      <c r="ABU157" s="253"/>
      <c r="ABV157" s="253"/>
      <c r="ABW157" s="253"/>
      <c r="ABX157" s="253"/>
      <c r="ABY157" s="253"/>
      <c r="ABZ157" s="253"/>
      <c r="ACA157" s="253"/>
      <c r="ACB157" s="253"/>
      <c r="ACC157" s="253"/>
      <c r="ACD157" s="253"/>
      <c r="ACE157" s="253"/>
      <c r="ACF157" s="253"/>
      <c r="ACG157" s="253"/>
      <c r="ACH157" s="253"/>
      <c r="ACI157" s="253"/>
      <c r="ACJ157" s="253"/>
      <c r="ACK157" s="253"/>
      <c r="ACL157" s="253"/>
      <c r="ACM157" s="253"/>
      <c r="ACN157" s="253"/>
      <c r="ACO157" s="253"/>
      <c r="ACP157" s="253"/>
      <c r="ACQ157" s="253"/>
      <c r="ACR157" s="253"/>
      <c r="ACS157" s="253"/>
      <c r="ACT157" s="253"/>
      <c r="ACU157" s="253"/>
      <c r="ACV157" s="253"/>
      <c r="ACW157" s="253"/>
      <c r="ACX157" s="253"/>
      <c r="ACY157" s="253"/>
      <c r="ACZ157" s="253"/>
      <c r="ADA157" s="253"/>
      <c r="ADB157" s="253"/>
      <c r="ADC157" s="253"/>
      <c r="ADD157" s="253"/>
      <c r="ADE157" s="253"/>
      <c r="ADF157" s="253"/>
      <c r="ADG157" s="253"/>
      <c r="ADH157" s="253"/>
      <c r="ADI157" s="253"/>
      <c r="ADJ157" s="253"/>
      <c r="ADK157" s="253"/>
      <c r="ADL157" s="253"/>
      <c r="ADM157" s="253"/>
      <c r="ADN157" s="253"/>
      <c r="ADO157" s="253"/>
      <c r="ADP157" s="253"/>
      <c r="ADQ157" s="253"/>
      <c r="ADR157" s="253"/>
      <c r="ADS157" s="253"/>
      <c r="ADT157" s="253"/>
      <c r="ADU157" s="253"/>
      <c r="ADV157" s="253"/>
      <c r="ADW157" s="253"/>
      <c r="ADX157" s="253"/>
      <c r="ADY157" s="253"/>
      <c r="ADZ157" s="253"/>
      <c r="AEA157" s="253"/>
      <c r="AEB157" s="253"/>
      <c r="AEC157" s="253"/>
      <c r="AED157" s="253"/>
      <c r="AEE157" s="253"/>
      <c r="AEF157" s="253"/>
      <c r="AEG157" s="253"/>
      <c r="AEH157" s="253"/>
      <c r="AEI157" s="253"/>
      <c r="AEJ157" s="253"/>
      <c r="AEK157" s="253"/>
      <c r="AEL157" s="253"/>
      <c r="AEM157" s="253"/>
      <c r="AEN157" s="253"/>
      <c r="AEO157" s="253"/>
      <c r="AEP157" s="253"/>
      <c r="AEQ157" s="253"/>
      <c r="AER157" s="253"/>
      <c r="AES157" s="253"/>
      <c r="AET157" s="253"/>
      <c r="AEU157" s="253"/>
      <c r="AEV157" s="253"/>
      <c r="AEW157" s="253"/>
      <c r="AEX157" s="253"/>
      <c r="AEY157" s="253"/>
      <c r="AEZ157" s="253"/>
      <c r="AFA157" s="253"/>
      <c r="AFB157" s="253"/>
      <c r="AFC157" s="253"/>
      <c r="AFD157" s="253"/>
      <c r="AFE157" s="253"/>
      <c r="AFF157" s="253"/>
      <c r="AFG157" s="253"/>
      <c r="AFH157" s="253"/>
      <c r="AFI157" s="253"/>
      <c r="AFJ157" s="253"/>
      <c r="AFK157" s="253"/>
      <c r="AFL157" s="253"/>
      <c r="AFM157" s="253"/>
      <c r="AFN157" s="253"/>
      <c r="AFO157" s="253"/>
      <c r="AFP157" s="253"/>
      <c r="AFQ157" s="253"/>
      <c r="AFR157" s="253"/>
      <c r="AFS157" s="253"/>
      <c r="AFT157" s="253"/>
      <c r="AFU157" s="253"/>
      <c r="AFV157" s="253"/>
      <c r="AFW157" s="253"/>
      <c r="AFX157" s="253"/>
      <c r="AFY157" s="253"/>
      <c r="AFZ157" s="253"/>
      <c r="AGA157" s="253"/>
      <c r="AGB157" s="253"/>
      <c r="AGC157" s="253"/>
      <c r="AGD157" s="253"/>
      <c r="AGE157" s="253"/>
      <c r="AGF157" s="253"/>
      <c r="AGG157" s="253"/>
      <c r="AGH157" s="253"/>
      <c r="AGI157" s="253"/>
      <c r="AGJ157" s="253"/>
      <c r="AGK157" s="253"/>
      <c r="AGL157" s="253"/>
      <c r="AGM157" s="253"/>
      <c r="AGN157" s="253"/>
      <c r="AGO157" s="253"/>
      <c r="AGP157" s="253"/>
      <c r="AGQ157" s="253"/>
      <c r="AGR157" s="253"/>
      <c r="AGS157" s="253"/>
      <c r="AGT157" s="253"/>
      <c r="AGU157" s="253"/>
      <c r="AGV157" s="253"/>
      <c r="AGW157" s="253"/>
      <c r="AGX157" s="253"/>
      <c r="AGY157" s="253"/>
      <c r="AGZ157" s="253"/>
      <c r="AHA157" s="253"/>
      <c r="AHB157" s="253"/>
      <c r="AHC157" s="253"/>
      <c r="AHD157" s="253"/>
      <c r="AHE157" s="253"/>
      <c r="AHF157" s="253"/>
      <c r="AHG157" s="253"/>
      <c r="AHH157" s="253"/>
      <c r="AHI157" s="253"/>
      <c r="AHJ157" s="253"/>
      <c r="AHK157" s="253"/>
      <c r="AHL157" s="253"/>
      <c r="AHM157" s="253"/>
      <c r="AHN157" s="253"/>
      <c r="AHO157" s="253"/>
      <c r="AHP157" s="253"/>
      <c r="AHQ157" s="253"/>
      <c r="AHR157" s="253"/>
      <c r="AHS157" s="253"/>
      <c r="AHT157" s="253"/>
      <c r="AHU157" s="253"/>
      <c r="AHV157" s="253"/>
      <c r="AHW157" s="253"/>
      <c r="AHX157" s="253"/>
      <c r="AHY157" s="253"/>
      <c r="AHZ157" s="253"/>
      <c r="AIA157" s="253"/>
      <c r="AIB157" s="253"/>
      <c r="AIC157" s="253"/>
      <c r="AID157" s="253"/>
      <c r="AIE157" s="253"/>
      <c r="AIF157" s="253"/>
      <c r="AIG157" s="253"/>
      <c r="AIH157" s="253"/>
      <c r="AII157" s="253"/>
      <c r="AIJ157" s="253"/>
      <c r="AIK157" s="253"/>
      <c r="AIL157" s="253"/>
      <c r="AIM157" s="253"/>
      <c r="AIN157" s="253"/>
      <c r="AIO157" s="253"/>
      <c r="AIP157" s="253"/>
      <c r="AIQ157" s="253"/>
      <c r="AIR157" s="253"/>
      <c r="AIS157" s="253"/>
      <c r="AIT157" s="253"/>
      <c r="AIU157" s="253"/>
      <c r="AIV157" s="253"/>
      <c r="AIW157" s="253"/>
      <c r="AIX157" s="253"/>
      <c r="AIY157" s="253"/>
      <c r="AIZ157" s="253"/>
      <c r="AJA157" s="253"/>
      <c r="AJB157" s="253"/>
      <c r="AJC157" s="253"/>
      <c r="AJD157" s="253"/>
      <c r="AJE157" s="253"/>
      <c r="AJF157" s="253"/>
      <c r="AJG157" s="253"/>
      <c r="AJH157" s="253"/>
      <c r="AJI157" s="253"/>
      <c r="AJJ157" s="253"/>
      <c r="AJK157" s="253"/>
      <c r="AJL157" s="253"/>
      <c r="AJM157" s="253"/>
      <c r="AJN157" s="253"/>
      <c r="AJO157" s="253"/>
      <c r="AJP157" s="253"/>
      <c r="AJQ157" s="253"/>
      <c r="AJR157" s="253"/>
      <c r="AJS157" s="253"/>
      <c r="AJT157" s="253"/>
      <c r="AJU157" s="253"/>
      <c r="AJV157" s="253"/>
      <c r="AJW157" s="253"/>
      <c r="AJX157" s="253"/>
      <c r="AJY157" s="253"/>
      <c r="AJZ157" s="253"/>
      <c r="AKA157" s="253"/>
      <c r="AKB157" s="253"/>
      <c r="AKC157" s="253"/>
      <c r="AKD157" s="253"/>
      <c r="AKE157" s="253"/>
      <c r="AKF157" s="253"/>
      <c r="AKG157" s="253"/>
      <c r="AKH157" s="253"/>
      <c r="AKI157" s="253"/>
      <c r="AKJ157" s="253"/>
      <c r="AKK157" s="253"/>
      <c r="AKL157" s="253"/>
      <c r="AKM157" s="253"/>
      <c r="AKN157" s="253"/>
      <c r="AKO157" s="253"/>
      <c r="AKP157" s="253"/>
      <c r="AKQ157" s="253"/>
      <c r="AKR157" s="253"/>
      <c r="AKS157" s="253"/>
      <c r="AKT157" s="253"/>
      <c r="AKU157" s="253"/>
      <c r="AKV157" s="253"/>
      <c r="AKW157" s="253"/>
      <c r="AKX157" s="253"/>
      <c r="AKY157" s="253"/>
      <c r="AKZ157" s="253"/>
      <c r="ALA157" s="253"/>
      <c r="ALB157" s="253"/>
      <c r="ALC157" s="253"/>
      <c r="ALD157" s="253"/>
      <c r="ALE157" s="253"/>
      <c r="ALF157" s="253"/>
      <c r="ALG157" s="253"/>
      <c r="ALH157" s="253"/>
      <c r="ALI157" s="253"/>
      <c r="ALJ157" s="253"/>
      <c r="ALK157" s="253"/>
      <c r="ALL157" s="253"/>
      <c r="ALM157" s="253"/>
      <c r="ALN157" s="253"/>
      <c r="ALO157" s="253"/>
      <c r="ALP157" s="253"/>
      <c r="ALQ157" s="253"/>
      <c r="ALR157" s="253"/>
      <c r="ALS157" s="253"/>
      <c r="ALT157" s="253"/>
      <c r="ALU157" s="253"/>
      <c r="ALV157" s="253"/>
      <c r="ALW157" s="253"/>
      <c r="ALX157" s="253"/>
      <c r="ALY157" s="253"/>
      <c r="ALZ157" s="253"/>
      <c r="AMA157" s="253"/>
      <c r="AMB157" s="253"/>
      <c r="AMC157" s="253"/>
      <c r="AMD157" s="253"/>
      <c r="AME157" s="253"/>
      <c r="AMF157" s="253"/>
      <c r="AMG157" s="253"/>
      <c r="AMH157" s="253"/>
      <c r="AMI157" s="253"/>
      <c r="AMJ157" s="253"/>
    </row>
    <row r="158" spans="1:1024" s="252" customFormat="1" ht="11.25" hidden="1">
      <c r="A158" s="257"/>
      <c r="B158" s="290"/>
      <c r="C158" s="290"/>
      <c r="D158" s="291"/>
      <c r="F158" s="253"/>
      <c r="G158" s="253"/>
      <c r="H158" s="253"/>
      <c r="I158" s="253"/>
      <c r="J158" s="253"/>
      <c r="K158" s="253"/>
      <c r="L158" s="253"/>
      <c r="M158" s="253"/>
      <c r="N158" s="253"/>
      <c r="O158" s="253"/>
      <c r="P158" s="253"/>
      <c r="Q158" s="253"/>
      <c r="R158" s="253"/>
      <c r="S158" s="253"/>
      <c r="T158" s="253"/>
      <c r="U158" s="253"/>
      <c r="V158" s="253"/>
      <c r="W158" s="253"/>
      <c r="X158" s="253"/>
      <c r="Y158" s="253"/>
      <c r="Z158" s="253"/>
      <c r="AA158" s="253"/>
      <c r="AB158" s="253"/>
      <c r="AC158" s="253"/>
      <c r="AD158" s="253"/>
      <c r="AE158" s="253"/>
      <c r="AF158" s="253"/>
      <c r="AG158" s="253"/>
      <c r="AH158" s="253"/>
      <c r="AI158" s="253"/>
      <c r="AJ158" s="253"/>
      <c r="AK158" s="253"/>
      <c r="AL158" s="253"/>
      <c r="AM158" s="253"/>
      <c r="AN158" s="253"/>
      <c r="AO158" s="253"/>
      <c r="AP158" s="253"/>
      <c r="AQ158" s="253"/>
      <c r="AR158" s="253"/>
      <c r="AS158" s="253"/>
      <c r="AT158" s="253"/>
      <c r="AU158" s="253"/>
      <c r="AV158" s="253"/>
      <c r="AW158" s="253"/>
      <c r="AX158" s="253"/>
      <c r="AY158" s="253"/>
      <c r="AZ158" s="253"/>
      <c r="BA158" s="253"/>
      <c r="BB158" s="253"/>
      <c r="BC158" s="253"/>
      <c r="BD158" s="253"/>
      <c r="BE158" s="253"/>
      <c r="BF158" s="253"/>
      <c r="BG158" s="253"/>
      <c r="BH158" s="253"/>
      <c r="BI158" s="253"/>
      <c r="BJ158" s="253"/>
      <c r="BK158" s="253"/>
      <c r="BL158" s="253"/>
      <c r="BM158" s="253"/>
      <c r="BN158" s="253"/>
      <c r="BO158" s="253"/>
      <c r="BP158" s="253"/>
      <c r="BQ158" s="253"/>
      <c r="BR158" s="253"/>
      <c r="BS158" s="253"/>
      <c r="BT158" s="253"/>
      <c r="BU158" s="253"/>
      <c r="BV158" s="253"/>
      <c r="BW158" s="253"/>
      <c r="BX158" s="253"/>
      <c r="BY158" s="253"/>
      <c r="BZ158" s="253"/>
      <c r="CA158" s="253"/>
      <c r="CB158" s="253"/>
      <c r="CC158" s="253"/>
      <c r="CD158" s="253"/>
      <c r="CE158" s="253"/>
      <c r="CF158" s="253"/>
      <c r="CG158" s="253"/>
      <c r="CH158" s="253"/>
      <c r="CI158" s="253"/>
      <c r="CJ158" s="253"/>
      <c r="CK158" s="253"/>
      <c r="CL158" s="253"/>
      <c r="CM158" s="253"/>
      <c r="CN158" s="253"/>
      <c r="CO158" s="253"/>
      <c r="CP158" s="253"/>
      <c r="CQ158" s="253"/>
      <c r="CR158" s="253"/>
      <c r="CS158" s="253"/>
      <c r="CT158" s="253"/>
      <c r="CU158" s="253"/>
      <c r="CV158" s="253"/>
      <c r="CW158" s="253"/>
      <c r="CX158" s="253"/>
      <c r="CY158" s="253"/>
      <c r="CZ158" s="253"/>
      <c r="DA158" s="253"/>
      <c r="DB158" s="253"/>
      <c r="DC158" s="253"/>
      <c r="DD158" s="253"/>
      <c r="DE158" s="253"/>
      <c r="DF158" s="253"/>
      <c r="DG158" s="253"/>
      <c r="DH158" s="253"/>
      <c r="DI158" s="253"/>
      <c r="DJ158" s="253"/>
      <c r="DK158" s="253"/>
      <c r="DL158" s="253"/>
      <c r="DM158" s="253"/>
      <c r="DN158" s="253"/>
      <c r="DO158" s="253"/>
      <c r="DP158" s="253"/>
      <c r="DQ158" s="253"/>
      <c r="DR158" s="253"/>
      <c r="DS158" s="253"/>
      <c r="DT158" s="253"/>
      <c r="DU158" s="253"/>
      <c r="DV158" s="253"/>
      <c r="DW158" s="253"/>
      <c r="DX158" s="253"/>
      <c r="DY158" s="253"/>
      <c r="DZ158" s="253"/>
      <c r="EA158" s="253"/>
      <c r="EB158" s="253"/>
      <c r="EC158" s="253"/>
      <c r="ED158" s="253"/>
      <c r="EE158" s="253"/>
      <c r="EF158" s="253"/>
      <c r="EG158" s="253"/>
      <c r="EH158" s="253"/>
      <c r="EI158" s="253"/>
      <c r="EJ158" s="253"/>
      <c r="EK158" s="253"/>
      <c r="EL158" s="253"/>
      <c r="EM158" s="253"/>
      <c r="EN158" s="253"/>
      <c r="EO158" s="253"/>
      <c r="EP158" s="253"/>
      <c r="EQ158" s="253"/>
      <c r="ER158" s="253"/>
      <c r="ES158" s="253"/>
      <c r="ET158" s="253"/>
      <c r="EU158" s="253"/>
      <c r="EV158" s="253"/>
      <c r="EW158" s="253"/>
      <c r="EX158" s="253"/>
      <c r="EY158" s="253"/>
      <c r="EZ158" s="253"/>
      <c r="FA158" s="253"/>
      <c r="FB158" s="253"/>
      <c r="FC158" s="253"/>
      <c r="FD158" s="253"/>
      <c r="FE158" s="253"/>
      <c r="FF158" s="253"/>
      <c r="FG158" s="253"/>
      <c r="FH158" s="253"/>
      <c r="FI158" s="253"/>
      <c r="FJ158" s="253"/>
      <c r="FK158" s="253"/>
      <c r="FL158" s="253"/>
      <c r="FM158" s="253"/>
      <c r="FN158" s="253"/>
      <c r="FO158" s="253"/>
      <c r="FP158" s="253"/>
      <c r="FQ158" s="253"/>
      <c r="FR158" s="253"/>
      <c r="FS158" s="253"/>
      <c r="FT158" s="253"/>
      <c r="FU158" s="253"/>
      <c r="FV158" s="253"/>
      <c r="FW158" s="253"/>
      <c r="FX158" s="253"/>
      <c r="FY158" s="253"/>
      <c r="FZ158" s="253"/>
      <c r="GA158" s="253"/>
      <c r="GB158" s="253"/>
      <c r="GC158" s="253"/>
      <c r="GD158" s="253"/>
      <c r="GE158" s="253"/>
      <c r="GF158" s="253"/>
      <c r="GG158" s="253"/>
      <c r="GH158" s="253"/>
      <c r="GI158" s="253"/>
      <c r="GJ158" s="253"/>
      <c r="GK158" s="253"/>
      <c r="GL158" s="253"/>
      <c r="GM158" s="253"/>
      <c r="GN158" s="253"/>
      <c r="GO158" s="253"/>
      <c r="GP158" s="253"/>
      <c r="GQ158" s="253"/>
      <c r="GR158" s="253"/>
      <c r="GS158" s="253"/>
      <c r="GT158" s="253"/>
      <c r="GU158" s="253"/>
      <c r="GV158" s="253"/>
      <c r="GW158" s="253"/>
      <c r="GX158" s="253"/>
      <c r="GY158" s="253"/>
      <c r="GZ158" s="253"/>
      <c r="HA158" s="253"/>
      <c r="HB158" s="253"/>
      <c r="HC158" s="253"/>
      <c r="HD158" s="253"/>
      <c r="HE158" s="253"/>
      <c r="HF158" s="253"/>
      <c r="HG158" s="253"/>
      <c r="HH158" s="253"/>
      <c r="HI158" s="253"/>
      <c r="HJ158" s="253"/>
      <c r="HK158" s="253"/>
      <c r="HL158" s="253"/>
      <c r="HM158" s="253"/>
      <c r="HN158" s="253"/>
      <c r="HO158" s="253"/>
      <c r="HP158" s="253"/>
      <c r="HQ158" s="253"/>
      <c r="HR158" s="253"/>
      <c r="HS158" s="253"/>
      <c r="HT158" s="253"/>
      <c r="HU158" s="253"/>
      <c r="HV158" s="253"/>
      <c r="HW158" s="253"/>
      <c r="HX158" s="253"/>
      <c r="HY158" s="253"/>
      <c r="HZ158" s="253"/>
      <c r="IA158" s="253"/>
      <c r="IB158" s="253"/>
      <c r="IC158" s="253"/>
      <c r="ID158" s="253"/>
      <c r="IE158" s="253"/>
      <c r="IF158" s="253"/>
      <c r="IG158" s="253"/>
      <c r="IH158" s="253"/>
      <c r="II158" s="253"/>
      <c r="IJ158" s="253"/>
      <c r="IK158" s="253"/>
      <c r="IL158" s="253"/>
      <c r="IM158" s="253"/>
      <c r="IN158" s="253"/>
      <c r="IO158" s="253"/>
      <c r="IP158" s="253"/>
      <c r="IQ158" s="253"/>
      <c r="IR158" s="253"/>
      <c r="IS158" s="253"/>
      <c r="IT158" s="253"/>
      <c r="IU158" s="253"/>
      <c r="IV158" s="253"/>
      <c r="IW158" s="253"/>
      <c r="IX158" s="253"/>
      <c r="IY158" s="253"/>
      <c r="IZ158" s="253"/>
      <c r="JA158" s="253"/>
      <c r="JB158" s="253"/>
      <c r="JC158" s="253"/>
      <c r="JD158" s="253"/>
      <c r="JE158" s="253"/>
      <c r="JF158" s="253"/>
      <c r="JG158" s="253"/>
      <c r="JH158" s="253"/>
      <c r="JI158" s="253"/>
      <c r="JJ158" s="253"/>
      <c r="JK158" s="253"/>
      <c r="JL158" s="253"/>
      <c r="JM158" s="253"/>
      <c r="JN158" s="253"/>
      <c r="JO158" s="253"/>
      <c r="JP158" s="253"/>
      <c r="JQ158" s="253"/>
      <c r="JR158" s="253"/>
      <c r="JS158" s="253"/>
      <c r="JT158" s="253"/>
      <c r="JU158" s="253"/>
      <c r="JV158" s="253"/>
      <c r="JW158" s="253"/>
      <c r="JX158" s="253"/>
      <c r="JY158" s="253"/>
      <c r="JZ158" s="253"/>
      <c r="KA158" s="253"/>
      <c r="KB158" s="253"/>
      <c r="KC158" s="253"/>
      <c r="KD158" s="253"/>
      <c r="KE158" s="253"/>
      <c r="KF158" s="253"/>
      <c r="KG158" s="253"/>
      <c r="KH158" s="253"/>
      <c r="KI158" s="253"/>
      <c r="KJ158" s="253"/>
      <c r="KK158" s="253"/>
      <c r="KL158" s="253"/>
      <c r="KM158" s="253"/>
      <c r="KN158" s="253"/>
      <c r="KO158" s="253"/>
      <c r="KP158" s="253"/>
      <c r="KQ158" s="253"/>
      <c r="KR158" s="253"/>
      <c r="KS158" s="253"/>
      <c r="KT158" s="253"/>
      <c r="KU158" s="253"/>
      <c r="KV158" s="253"/>
      <c r="KW158" s="253"/>
      <c r="KX158" s="253"/>
      <c r="KY158" s="253"/>
      <c r="KZ158" s="253"/>
      <c r="LA158" s="253"/>
      <c r="LB158" s="253"/>
      <c r="LC158" s="253"/>
      <c r="LD158" s="253"/>
      <c r="LE158" s="253"/>
      <c r="LF158" s="253"/>
      <c r="LG158" s="253"/>
      <c r="LH158" s="253"/>
      <c r="LI158" s="253"/>
      <c r="LJ158" s="253"/>
      <c r="LK158" s="253"/>
      <c r="LL158" s="253"/>
      <c r="LM158" s="253"/>
      <c r="LN158" s="253"/>
      <c r="LO158" s="253"/>
      <c r="LP158" s="253"/>
      <c r="LQ158" s="253"/>
      <c r="LR158" s="253"/>
      <c r="LS158" s="253"/>
      <c r="LT158" s="253"/>
      <c r="LU158" s="253"/>
      <c r="LV158" s="253"/>
      <c r="LW158" s="253"/>
      <c r="LX158" s="253"/>
      <c r="LY158" s="253"/>
      <c r="LZ158" s="253"/>
      <c r="MA158" s="253"/>
      <c r="MB158" s="253"/>
      <c r="MC158" s="253"/>
      <c r="MD158" s="253"/>
      <c r="ME158" s="253"/>
      <c r="MF158" s="253"/>
      <c r="MG158" s="253"/>
      <c r="MH158" s="253"/>
      <c r="MI158" s="253"/>
      <c r="MJ158" s="253"/>
      <c r="MK158" s="253"/>
      <c r="ML158" s="253"/>
      <c r="MM158" s="253"/>
      <c r="MN158" s="253"/>
      <c r="MO158" s="253"/>
      <c r="MP158" s="253"/>
      <c r="MQ158" s="253"/>
      <c r="MR158" s="253"/>
      <c r="MS158" s="253"/>
      <c r="MT158" s="253"/>
      <c r="MU158" s="253"/>
      <c r="MV158" s="253"/>
      <c r="MW158" s="253"/>
      <c r="MX158" s="253"/>
      <c r="MY158" s="253"/>
      <c r="MZ158" s="253"/>
      <c r="NA158" s="253"/>
      <c r="NB158" s="253"/>
      <c r="NC158" s="253"/>
      <c r="ND158" s="253"/>
      <c r="NE158" s="253"/>
      <c r="NF158" s="253"/>
      <c r="NG158" s="253"/>
      <c r="NH158" s="253"/>
      <c r="NI158" s="253"/>
      <c r="NJ158" s="253"/>
      <c r="NK158" s="253"/>
      <c r="NL158" s="253"/>
      <c r="NM158" s="253"/>
      <c r="NN158" s="253"/>
      <c r="NO158" s="253"/>
      <c r="NP158" s="253"/>
      <c r="NQ158" s="253"/>
      <c r="NR158" s="253"/>
      <c r="NS158" s="253"/>
      <c r="NT158" s="253"/>
      <c r="NU158" s="253"/>
      <c r="NV158" s="253"/>
      <c r="NW158" s="253"/>
      <c r="NX158" s="253"/>
      <c r="NY158" s="253"/>
      <c r="NZ158" s="253"/>
      <c r="OA158" s="253"/>
      <c r="OB158" s="253"/>
      <c r="OC158" s="253"/>
      <c r="OD158" s="253"/>
      <c r="OE158" s="253"/>
      <c r="OF158" s="253"/>
      <c r="OG158" s="253"/>
      <c r="OH158" s="253"/>
      <c r="OI158" s="253"/>
      <c r="OJ158" s="253"/>
      <c r="OK158" s="253"/>
      <c r="OL158" s="253"/>
      <c r="OM158" s="253"/>
      <c r="ON158" s="253"/>
      <c r="OO158" s="253"/>
      <c r="OP158" s="253"/>
      <c r="OQ158" s="253"/>
      <c r="OR158" s="253"/>
      <c r="OS158" s="253"/>
      <c r="OT158" s="253"/>
      <c r="OU158" s="253"/>
      <c r="OV158" s="253"/>
      <c r="OW158" s="253"/>
      <c r="OX158" s="253"/>
      <c r="OY158" s="253"/>
      <c r="OZ158" s="253"/>
      <c r="PA158" s="253"/>
      <c r="PB158" s="253"/>
      <c r="PC158" s="253"/>
      <c r="PD158" s="253"/>
      <c r="PE158" s="253"/>
      <c r="PF158" s="253"/>
      <c r="PG158" s="253"/>
      <c r="PH158" s="253"/>
      <c r="PI158" s="253"/>
      <c r="PJ158" s="253"/>
      <c r="PK158" s="253"/>
      <c r="PL158" s="253"/>
      <c r="PM158" s="253"/>
      <c r="PN158" s="253"/>
      <c r="PO158" s="253"/>
      <c r="PP158" s="253"/>
      <c r="PQ158" s="253"/>
      <c r="PR158" s="253"/>
      <c r="PS158" s="253"/>
      <c r="PT158" s="253"/>
      <c r="PU158" s="253"/>
      <c r="PV158" s="253"/>
      <c r="PW158" s="253"/>
      <c r="PX158" s="253"/>
      <c r="PY158" s="253"/>
      <c r="PZ158" s="253"/>
      <c r="QA158" s="253"/>
      <c r="QB158" s="253"/>
      <c r="QC158" s="253"/>
      <c r="QD158" s="253"/>
      <c r="QE158" s="253"/>
      <c r="QF158" s="253"/>
      <c r="QG158" s="253"/>
      <c r="QH158" s="253"/>
      <c r="QI158" s="253"/>
      <c r="QJ158" s="253"/>
      <c r="QK158" s="253"/>
      <c r="QL158" s="253"/>
      <c r="QM158" s="253"/>
      <c r="QN158" s="253"/>
      <c r="QO158" s="253"/>
      <c r="QP158" s="253"/>
      <c r="QQ158" s="253"/>
      <c r="QR158" s="253"/>
      <c r="QS158" s="253"/>
      <c r="QT158" s="253"/>
      <c r="QU158" s="253"/>
      <c r="QV158" s="253"/>
      <c r="QW158" s="253"/>
      <c r="QX158" s="253"/>
      <c r="QY158" s="253"/>
      <c r="QZ158" s="253"/>
      <c r="RA158" s="253"/>
      <c r="RB158" s="253"/>
      <c r="RC158" s="253"/>
      <c r="RD158" s="253"/>
      <c r="RE158" s="253"/>
      <c r="RF158" s="253"/>
      <c r="RG158" s="253"/>
      <c r="RH158" s="253"/>
      <c r="RI158" s="253"/>
      <c r="RJ158" s="253"/>
      <c r="RK158" s="253"/>
      <c r="RL158" s="253"/>
      <c r="RM158" s="253"/>
      <c r="RN158" s="253"/>
      <c r="RO158" s="253"/>
      <c r="RP158" s="253"/>
      <c r="RQ158" s="253"/>
      <c r="RR158" s="253"/>
      <c r="RS158" s="253"/>
      <c r="RT158" s="253"/>
      <c r="RU158" s="253"/>
      <c r="RV158" s="253"/>
      <c r="RW158" s="253"/>
      <c r="RX158" s="253"/>
      <c r="RY158" s="253"/>
      <c r="RZ158" s="253"/>
      <c r="SA158" s="253"/>
      <c r="SB158" s="253"/>
      <c r="SC158" s="253"/>
      <c r="SD158" s="253"/>
      <c r="SE158" s="253"/>
      <c r="SF158" s="253"/>
      <c r="SG158" s="253"/>
      <c r="SH158" s="253"/>
      <c r="SI158" s="253"/>
      <c r="SJ158" s="253"/>
      <c r="SK158" s="253"/>
      <c r="SL158" s="253"/>
      <c r="SM158" s="253"/>
      <c r="SN158" s="253"/>
      <c r="SO158" s="253"/>
      <c r="SP158" s="253"/>
      <c r="SQ158" s="253"/>
      <c r="SR158" s="253"/>
      <c r="SS158" s="253"/>
      <c r="ST158" s="253"/>
      <c r="SU158" s="253"/>
      <c r="SV158" s="253"/>
      <c r="SW158" s="253"/>
      <c r="SX158" s="253"/>
      <c r="SY158" s="253"/>
      <c r="SZ158" s="253"/>
      <c r="TA158" s="253"/>
      <c r="TB158" s="253"/>
      <c r="TC158" s="253"/>
      <c r="TD158" s="253"/>
      <c r="TE158" s="253"/>
      <c r="TF158" s="253"/>
      <c r="TG158" s="253"/>
      <c r="TH158" s="253"/>
      <c r="TI158" s="253"/>
      <c r="TJ158" s="253"/>
      <c r="TK158" s="253"/>
      <c r="TL158" s="253"/>
      <c r="TM158" s="253"/>
      <c r="TN158" s="253"/>
      <c r="TO158" s="253"/>
      <c r="TP158" s="253"/>
      <c r="TQ158" s="253"/>
      <c r="TR158" s="253"/>
      <c r="TS158" s="253"/>
      <c r="TT158" s="253"/>
      <c r="TU158" s="253"/>
      <c r="TV158" s="253"/>
      <c r="TW158" s="253"/>
      <c r="TX158" s="253"/>
      <c r="TY158" s="253"/>
      <c r="TZ158" s="253"/>
      <c r="UA158" s="253"/>
      <c r="UB158" s="253"/>
      <c r="UC158" s="253"/>
      <c r="UD158" s="253"/>
      <c r="UE158" s="253"/>
      <c r="UF158" s="253"/>
      <c r="UG158" s="253"/>
      <c r="UH158" s="253"/>
      <c r="UI158" s="253"/>
      <c r="UJ158" s="253"/>
      <c r="UK158" s="253"/>
      <c r="UL158" s="253"/>
      <c r="UM158" s="253"/>
      <c r="UN158" s="253"/>
      <c r="UO158" s="253"/>
      <c r="UP158" s="253"/>
      <c r="UQ158" s="253"/>
      <c r="UR158" s="253"/>
      <c r="US158" s="253"/>
      <c r="UT158" s="253"/>
      <c r="UU158" s="253"/>
      <c r="UV158" s="253"/>
      <c r="UW158" s="253"/>
      <c r="UX158" s="253"/>
      <c r="UY158" s="253"/>
      <c r="UZ158" s="253"/>
      <c r="VA158" s="253"/>
      <c r="VB158" s="253"/>
      <c r="VC158" s="253"/>
      <c r="VD158" s="253"/>
      <c r="VE158" s="253"/>
      <c r="VF158" s="253"/>
      <c r="VG158" s="253"/>
      <c r="VH158" s="253"/>
      <c r="VI158" s="253"/>
      <c r="VJ158" s="253"/>
      <c r="VK158" s="253"/>
      <c r="VL158" s="253"/>
      <c r="VM158" s="253"/>
      <c r="VN158" s="253"/>
      <c r="VO158" s="253"/>
      <c r="VP158" s="253"/>
      <c r="VQ158" s="253"/>
      <c r="VR158" s="253"/>
      <c r="VS158" s="253"/>
      <c r="VT158" s="253"/>
      <c r="VU158" s="253"/>
      <c r="VV158" s="253"/>
      <c r="VW158" s="253"/>
      <c r="VX158" s="253"/>
      <c r="VY158" s="253"/>
      <c r="VZ158" s="253"/>
      <c r="WA158" s="253"/>
      <c r="WB158" s="253"/>
      <c r="WC158" s="253"/>
      <c r="WD158" s="253"/>
      <c r="WE158" s="253"/>
      <c r="WF158" s="253"/>
      <c r="WG158" s="253"/>
      <c r="WH158" s="253"/>
      <c r="WI158" s="253"/>
      <c r="WJ158" s="253"/>
      <c r="WK158" s="253"/>
      <c r="WL158" s="253"/>
      <c r="WM158" s="253"/>
      <c r="WN158" s="253"/>
      <c r="WO158" s="253"/>
      <c r="WP158" s="253"/>
      <c r="WQ158" s="253"/>
      <c r="WR158" s="253"/>
      <c r="WS158" s="253"/>
      <c r="WT158" s="253"/>
      <c r="WU158" s="253"/>
      <c r="WV158" s="253"/>
      <c r="WW158" s="253"/>
      <c r="WX158" s="253"/>
      <c r="WY158" s="253"/>
      <c r="WZ158" s="253"/>
      <c r="XA158" s="253"/>
      <c r="XB158" s="253"/>
      <c r="XC158" s="253"/>
      <c r="XD158" s="253"/>
      <c r="XE158" s="253"/>
      <c r="XF158" s="253"/>
      <c r="XG158" s="253"/>
      <c r="XH158" s="253"/>
      <c r="XI158" s="253"/>
      <c r="XJ158" s="253"/>
      <c r="XK158" s="253"/>
      <c r="XL158" s="253"/>
      <c r="XM158" s="253"/>
      <c r="XN158" s="253"/>
      <c r="XO158" s="253"/>
      <c r="XP158" s="253"/>
      <c r="XQ158" s="253"/>
      <c r="XR158" s="253"/>
      <c r="XS158" s="253"/>
      <c r="XT158" s="253"/>
      <c r="XU158" s="253"/>
      <c r="XV158" s="253"/>
      <c r="XW158" s="253"/>
      <c r="XX158" s="253"/>
      <c r="XY158" s="253"/>
      <c r="XZ158" s="253"/>
      <c r="YA158" s="253"/>
      <c r="YB158" s="253"/>
      <c r="YC158" s="253"/>
      <c r="YD158" s="253"/>
      <c r="YE158" s="253"/>
      <c r="YF158" s="253"/>
      <c r="YG158" s="253"/>
      <c r="YH158" s="253"/>
      <c r="YI158" s="253"/>
      <c r="YJ158" s="253"/>
      <c r="YK158" s="253"/>
      <c r="YL158" s="253"/>
      <c r="YM158" s="253"/>
      <c r="YN158" s="253"/>
      <c r="YO158" s="253"/>
      <c r="YP158" s="253"/>
      <c r="YQ158" s="253"/>
      <c r="YR158" s="253"/>
      <c r="YS158" s="253"/>
      <c r="YT158" s="253"/>
      <c r="YU158" s="253"/>
      <c r="YV158" s="253"/>
      <c r="YW158" s="253"/>
      <c r="YX158" s="253"/>
      <c r="YY158" s="253"/>
      <c r="YZ158" s="253"/>
      <c r="ZA158" s="253"/>
      <c r="ZB158" s="253"/>
      <c r="ZC158" s="253"/>
      <c r="ZD158" s="253"/>
      <c r="ZE158" s="253"/>
      <c r="ZF158" s="253"/>
      <c r="ZG158" s="253"/>
      <c r="ZH158" s="253"/>
      <c r="ZI158" s="253"/>
      <c r="ZJ158" s="253"/>
      <c r="ZK158" s="253"/>
      <c r="ZL158" s="253"/>
      <c r="ZM158" s="253"/>
      <c r="ZN158" s="253"/>
      <c r="ZO158" s="253"/>
      <c r="ZP158" s="253"/>
      <c r="ZQ158" s="253"/>
      <c r="ZR158" s="253"/>
      <c r="ZS158" s="253"/>
      <c r="ZT158" s="253"/>
      <c r="ZU158" s="253"/>
      <c r="ZV158" s="253"/>
      <c r="ZW158" s="253"/>
      <c r="ZX158" s="253"/>
      <c r="ZY158" s="253"/>
      <c r="ZZ158" s="253"/>
      <c r="AAA158" s="253"/>
      <c r="AAB158" s="253"/>
      <c r="AAC158" s="253"/>
      <c r="AAD158" s="253"/>
      <c r="AAE158" s="253"/>
      <c r="AAF158" s="253"/>
      <c r="AAG158" s="253"/>
      <c r="AAH158" s="253"/>
      <c r="AAI158" s="253"/>
      <c r="AAJ158" s="253"/>
      <c r="AAK158" s="253"/>
      <c r="AAL158" s="253"/>
      <c r="AAM158" s="253"/>
      <c r="AAN158" s="253"/>
      <c r="AAO158" s="253"/>
      <c r="AAP158" s="253"/>
      <c r="AAQ158" s="253"/>
      <c r="AAR158" s="253"/>
      <c r="AAS158" s="253"/>
      <c r="AAT158" s="253"/>
      <c r="AAU158" s="253"/>
      <c r="AAV158" s="253"/>
      <c r="AAW158" s="253"/>
      <c r="AAX158" s="253"/>
      <c r="AAY158" s="253"/>
      <c r="AAZ158" s="253"/>
      <c r="ABA158" s="253"/>
      <c r="ABB158" s="253"/>
      <c r="ABC158" s="253"/>
      <c r="ABD158" s="253"/>
      <c r="ABE158" s="253"/>
      <c r="ABF158" s="253"/>
      <c r="ABG158" s="253"/>
      <c r="ABH158" s="253"/>
      <c r="ABI158" s="253"/>
      <c r="ABJ158" s="253"/>
      <c r="ABK158" s="253"/>
      <c r="ABL158" s="253"/>
      <c r="ABM158" s="253"/>
      <c r="ABN158" s="253"/>
      <c r="ABO158" s="253"/>
      <c r="ABP158" s="253"/>
      <c r="ABQ158" s="253"/>
      <c r="ABR158" s="253"/>
      <c r="ABS158" s="253"/>
      <c r="ABT158" s="253"/>
      <c r="ABU158" s="253"/>
      <c r="ABV158" s="253"/>
      <c r="ABW158" s="253"/>
      <c r="ABX158" s="253"/>
      <c r="ABY158" s="253"/>
      <c r="ABZ158" s="253"/>
      <c r="ACA158" s="253"/>
      <c r="ACB158" s="253"/>
      <c r="ACC158" s="253"/>
      <c r="ACD158" s="253"/>
      <c r="ACE158" s="253"/>
      <c r="ACF158" s="253"/>
      <c r="ACG158" s="253"/>
      <c r="ACH158" s="253"/>
      <c r="ACI158" s="253"/>
      <c r="ACJ158" s="253"/>
      <c r="ACK158" s="253"/>
      <c r="ACL158" s="253"/>
      <c r="ACM158" s="253"/>
      <c r="ACN158" s="253"/>
      <c r="ACO158" s="253"/>
      <c r="ACP158" s="253"/>
      <c r="ACQ158" s="253"/>
      <c r="ACR158" s="253"/>
      <c r="ACS158" s="253"/>
      <c r="ACT158" s="253"/>
      <c r="ACU158" s="253"/>
      <c r="ACV158" s="253"/>
      <c r="ACW158" s="253"/>
      <c r="ACX158" s="253"/>
      <c r="ACY158" s="253"/>
      <c r="ACZ158" s="253"/>
      <c r="ADA158" s="253"/>
      <c r="ADB158" s="253"/>
      <c r="ADC158" s="253"/>
      <c r="ADD158" s="253"/>
      <c r="ADE158" s="253"/>
      <c r="ADF158" s="253"/>
      <c r="ADG158" s="253"/>
      <c r="ADH158" s="253"/>
      <c r="ADI158" s="253"/>
      <c r="ADJ158" s="253"/>
      <c r="ADK158" s="253"/>
      <c r="ADL158" s="253"/>
      <c r="ADM158" s="253"/>
      <c r="ADN158" s="253"/>
      <c r="ADO158" s="253"/>
      <c r="ADP158" s="253"/>
      <c r="ADQ158" s="253"/>
      <c r="ADR158" s="253"/>
      <c r="ADS158" s="253"/>
      <c r="ADT158" s="253"/>
      <c r="ADU158" s="253"/>
      <c r="ADV158" s="253"/>
      <c r="ADW158" s="253"/>
      <c r="ADX158" s="253"/>
      <c r="ADY158" s="253"/>
      <c r="ADZ158" s="253"/>
      <c r="AEA158" s="253"/>
      <c r="AEB158" s="253"/>
      <c r="AEC158" s="253"/>
      <c r="AED158" s="253"/>
      <c r="AEE158" s="253"/>
      <c r="AEF158" s="253"/>
      <c r="AEG158" s="253"/>
      <c r="AEH158" s="253"/>
      <c r="AEI158" s="253"/>
      <c r="AEJ158" s="253"/>
      <c r="AEK158" s="253"/>
      <c r="AEL158" s="253"/>
      <c r="AEM158" s="253"/>
      <c r="AEN158" s="253"/>
      <c r="AEO158" s="253"/>
      <c r="AEP158" s="253"/>
      <c r="AEQ158" s="253"/>
      <c r="AER158" s="253"/>
      <c r="AES158" s="253"/>
      <c r="AET158" s="253"/>
      <c r="AEU158" s="253"/>
      <c r="AEV158" s="253"/>
      <c r="AEW158" s="253"/>
      <c r="AEX158" s="253"/>
      <c r="AEY158" s="253"/>
      <c r="AEZ158" s="253"/>
      <c r="AFA158" s="253"/>
      <c r="AFB158" s="253"/>
      <c r="AFC158" s="253"/>
      <c r="AFD158" s="253"/>
      <c r="AFE158" s="253"/>
      <c r="AFF158" s="253"/>
      <c r="AFG158" s="253"/>
      <c r="AFH158" s="253"/>
      <c r="AFI158" s="253"/>
      <c r="AFJ158" s="253"/>
      <c r="AFK158" s="253"/>
      <c r="AFL158" s="253"/>
      <c r="AFM158" s="253"/>
      <c r="AFN158" s="253"/>
      <c r="AFO158" s="253"/>
      <c r="AFP158" s="253"/>
      <c r="AFQ158" s="253"/>
      <c r="AFR158" s="253"/>
      <c r="AFS158" s="253"/>
      <c r="AFT158" s="253"/>
      <c r="AFU158" s="253"/>
      <c r="AFV158" s="253"/>
      <c r="AFW158" s="253"/>
      <c r="AFX158" s="253"/>
      <c r="AFY158" s="253"/>
      <c r="AFZ158" s="253"/>
      <c r="AGA158" s="253"/>
      <c r="AGB158" s="253"/>
      <c r="AGC158" s="253"/>
      <c r="AGD158" s="253"/>
      <c r="AGE158" s="253"/>
      <c r="AGF158" s="253"/>
      <c r="AGG158" s="253"/>
      <c r="AGH158" s="253"/>
      <c r="AGI158" s="253"/>
      <c r="AGJ158" s="253"/>
      <c r="AGK158" s="253"/>
      <c r="AGL158" s="253"/>
      <c r="AGM158" s="253"/>
      <c r="AGN158" s="253"/>
      <c r="AGO158" s="253"/>
      <c r="AGP158" s="253"/>
      <c r="AGQ158" s="253"/>
      <c r="AGR158" s="253"/>
      <c r="AGS158" s="253"/>
      <c r="AGT158" s="253"/>
      <c r="AGU158" s="253"/>
      <c r="AGV158" s="253"/>
      <c r="AGW158" s="253"/>
      <c r="AGX158" s="253"/>
      <c r="AGY158" s="253"/>
      <c r="AGZ158" s="253"/>
      <c r="AHA158" s="253"/>
      <c r="AHB158" s="253"/>
      <c r="AHC158" s="253"/>
      <c r="AHD158" s="253"/>
      <c r="AHE158" s="253"/>
      <c r="AHF158" s="253"/>
      <c r="AHG158" s="253"/>
      <c r="AHH158" s="253"/>
      <c r="AHI158" s="253"/>
      <c r="AHJ158" s="253"/>
      <c r="AHK158" s="253"/>
      <c r="AHL158" s="253"/>
      <c r="AHM158" s="253"/>
      <c r="AHN158" s="253"/>
      <c r="AHO158" s="253"/>
      <c r="AHP158" s="253"/>
      <c r="AHQ158" s="253"/>
      <c r="AHR158" s="253"/>
      <c r="AHS158" s="253"/>
      <c r="AHT158" s="253"/>
      <c r="AHU158" s="253"/>
      <c r="AHV158" s="253"/>
      <c r="AHW158" s="253"/>
      <c r="AHX158" s="253"/>
      <c r="AHY158" s="253"/>
      <c r="AHZ158" s="253"/>
      <c r="AIA158" s="253"/>
      <c r="AIB158" s="253"/>
      <c r="AIC158" s="253"/>
      <c r="AID158" s="253"/>
      <c r="AIE158" s="253"/>
      <c r="AIF158" s="253"/>
      <c r="AIG158" s="253"/>
      <c r="AIH158" s="253"/>
      <c r="AII158" s="253"/>
      <c r="AIJ158" s="253"/>
      <c r="AIK158" s="253"/>
      <c r="AIL158" s="253"/>
      <c r="AIM158" s="253"/>
      <c r="AIN158" s="253"/>
      <c r="AIO158" s="253"/>
      <c r="AIP158" s="253"/>
      <c r="AIQ158" s="253"/>
      <c r="AIR158" s="253"/>
      <c r="AIS158" s="253"/>
      <c r="AIT158" s="253"/>
      <c r="AIU158" s="253"/>
      <c r="AIV158" s="253"/>
      <c r="AIW158" s="253"/>
      <c r="AIX158" s="253"/>
      <c r="AIY158" s="253"/>
      <c r="AIZ158" s="253"/>
      <c r="AJA158" s="253"/>
      <c r="AJB158" s="253"/>
      <c r="AJC158" s="253"/>
      <c r="AJD158" s="253"/>
      <c r="AJE158" s="253"/>
      <c r="AJF158" s="253"/>
      <c r="AJG158" s="253"/>
      <c r="AJH158" s="253"/>
      <c r="AJI158" s="253"/>
      <c r="AJJ158" s="253"/>
      <c r="AJK158" s="253"/>
      <c r="AJL158" s="253"/>
      <c r="AJM158" s="253"/>
      <c r="AJN158" s="253"/>
      <c r="AJO158" s="253"/>
      <c r="AJP158" s="253"/>
      <c r="AJQ158" s="253"/>
      <c r="AJR158" s="253"/>
      <c r="AJS158" s="253"/>
      <c r="AJT158" s="253"/>
      <c r="AJU158" s="253"/>
      <c r="AJV158" s="253"/>
      <c r="AJW158" s="253"/>
      <c r="AJX158" s="253"/>
      <c r="AJY158" s="253"/>
      <c r="AJZ158" s="253"/>
      <c r="AKA158" s="253"/>
      <c r="AKB158" s="253"/>
      <c r="AKC158" s="253"/>
      <c r="AKD158" s="253"/>
      <c r="AKE158" s="253"/>
      <c r="AKF158" s="253"/>
      <c r="AKG158" s="253"/>
      <c r="AKH158" s="253"/>
      <c r="AKI158" s="253"/>
      <c r="AKJ158" s="253"/>
      <c r="AKK158" s="253"/>
      <c r="AKL158" s="253"/>
      <c r="AKM158" s="253"/>
      <c r="AKN158" s="253"/>
      <c r="AKO158" s="253"/>
      <c r="AKP158" s="253"/>
      <c r="AKQ158" s="253"/>
      <c r="AKR158" s="253"/>
      <c r="AKS158" s="253"/>
      <c r="AKT158" s="253"/>
      <c r="AKU158" s="253"/>
      <c r="AKV158" s="253"/>
      <c r="AKW158" s="253"/>
      <c r="AKX158" s="253"/>
      <c r="AKY158" s="253"/>
      <c r="AKZ158" s="253"/>
      <c r="ALA158" s="253"/>
      <c r="ALB158" s="253"/>
      <c r="ALC158" s="253"/>
      <c r="ALD158" s="253"/>
      <c r="ALE158" s="253"/>
      <c r="ALF158" s="253"/>
      <c r="ALG158" s="253"/>
      <c r="ALH158" s="253"/>
      <c r="ALI158" s="253"/>
      <c r="ALJ158" s="253"/>
      <c r="ALK158" s="253"/>
      <c r="ALL158" s="253"/>
      <c r="ALM158" s="253"/>
      <c r="ALN158" s="253"/>
      <c r="ALO158" s="253"/>
      <c r="ALP158" s="253"/>
      <c r="ALQ158" s="253"/>
      <c r="ALR158" s="253"/>
      <c r="ALS158" s="253"/>
      <c r="ALT158" s="253"/>
      <c r="ALU158" s="253"/>
      <c r="ALV158" s="253"/>
      <c r="ALW158" s="253"/>
      <c r="ALX158" s="253"/>
      <c r="ALY158" s="253"/>
      <c r="ALZ158" s="253"/>
      <c r="AMA158" s="253"/>
      <c r="AMB158" s="253"/>
      <c r="AMC158" s="253"/>
      <c r="AMD158" s="253"/>
      <c r="AME158" s="253"/>
      <c r="AMF158" s="253"/>
      <c r="AMG158" s="253"/>
      <c r="AMH158" s="253"/>
      <c r="AMI158" s="253"/>
      <c r="AMJ158" s="253"/>
    </row>
    <row r="159" spans="1:1024" s="252" customFormat="1" ht="11.25" hidden="1">
      <c r="A159" s="257"/>
      <c r="B159" s="290"/>
      <c r="C159" s="290"/>
      <c r="D159" s="291"/>
      <c r="F159" s="253"/>
      <c r="G159" s="253"/>
      <c r="H159" s="253"/>
      <c r="I159" s="253"/>
      <c r="J159" s="253"/>
      <c r="K159" s="253"/>
      <c r="L159" s="253"/>
      <c r="M159" s="253"/>
      <c r="N159" s="253"/>
      <c r="O159" s="253"/>
      <c r="P159" s="253"/>
      <c r="Q159" s="253"/>
      <c r="R159" s="253"/>
      <c r="S159" s="253"/>
      <c r="T159" s="253"/>
      <c r="U159" s="253"/>
      <c r="V159" s="253"/>
      <c r="W159" s="253"/>
      <c r="X159" s="253"/>
      <c r="Y159" s="253"/>
      <c r="Z159" s="253"/>
      <c r="AA159" s="253"/>
      <c r="AB159" s="253"/>
      <c r="AC159" s="253"/>
      <c r="AD159" s="253"/>
      <c r="AE159" s="253"/>
      <c r="AF159" s="253"/>
      <c r="AG159" s="253"/>
      <c r="AH159" s="253"/>
      <c r="AI159" s="253"/>
      <c r="AJ159" s="253"/>
      <c r="AK159" s="253"/>
      <c r="AL159" s="253"/>
      <c r="AM159" s="253"/>
      <c r="AN159" s="253"/>
      <c r="AO159" s="253"/>
      <c r="AP159" s="253"/>
      <c r="AQ159" s="253"/>
      <c r="AR159" s="253"/>
      <c r="AS159" s="253"/>
      <c r="AT159" s="253"/>
      <c r="AU159" s="253"/>
      <c r="AV159" s="253"/>
      <c r="AW159" s="253"/>
      <c r="AX159" s="253"/>
      <c r="AY159" s="253"/>
      <c r="AZ159" s="253"/>
      <c r="BA159" s="253"/>
      <c r="BB159" s="253"/>
      <c r="BC159" s="253"/>
      <c r="BD159" s="253"/>
      <c r="BE159" s="253"/>
      <c r="BF159" s="253"/>
      <c r="BG159" s="253"/>
      <c r="BH159" s="253"/>
      <c r="BI159" s="253"/>
      <c r="BJ159" s="253"/>
      <c r="BK159" s="253"/>
      <c r="BL159" s="253"/>
      <c r="BM159" s="253"/>
      <c r="BN159" s="253"/>
      <c r="BO159" s="253"/>
      <c r="BP159" s="253"/>
      <c r="BQ159" s="253"/>
      <c r="BR159" s="253"/>
      <c r="BS159" s="253"/>
      <c r="BT159" s="253"/>
      <c r="BU159" s="253"/>
      <c r="BV159" s="253"/>
      <c r="BW159" s="253"/>
      <c r="BX159" s="253"/>
      <c r="BY159" s="253"/>
      <c r="BZ159" s="253"/>
      <c r="CA159" s="253"/>
      <c r="CB159" s="253"/>
      <c r="CC159" s="253"/>
      <c r="CD159" s="253"/>
      <c r="CE159" s="253"/>
      <c r="CF159" s="253"/>
      <c r="CG159" s="253"/>
      <c r="CH159" s="253"/>
      <c r="CI159" s="253"/>
      <c r="CJ159" s="253"/>
      <c r="CK159" s="253"/>
      <c r="CL159" s="253"/>
      <c r="CM159" s="253"/>
      <c r="CN159" s="253"/>
      <c r="CO159" s="253"/>
      <c r="CP159" s="253"/>
      <c r="CQ159" s="253"/>
      <c r="CR159" s="253"/>
      <c r="CS159" s="253"/>
      <c r="CT159" s="253"/>
      <c r="CU159" s="253"/>
      <c r="CV159" s="253"/>
      <c r="CW159" s="253"/>
      <c r="CX159" s="253"/>
      <c r="CY159" s="253"/>
      <c r="CZ159" s="253"/>
      <c r="DA159" s="253"/>
      <c r="DB159" s="253"/>
      <c r="DC159" s="253"/>
      <c r="DD159" s="253"/>
      <c r="DE159" s="253"/>
      <c r="DF159" s="253"/>
      <c r="DG159" s="253"/>
      <c r="DH159" s="253"/>
      <c r="DI159" s="253"/>
      <c r="DJ159" s="253"/>
      <c r="DK159" s="253"/>
      <c r="DL159" s="253"/>
      <c r="DM159" s="253"/>
      <c r="DN159" s="253"/>
      <c r="DO159" s="253"/>
      <c r="DP159" s="253"/>
      <c r="DQ159" s="253"/>
      <c r="DR159" s="253"/>
      <c r="DS159" s="253"/>
      <c r="DT159" s="253"/>
      <c r="DU159" s="253"/>
      <c r="DV159" s="253"/>
      <c r="DW159" s="253"/>
      <c r="DX159" s="253"/>
      <c r="DY159" s="253"/>
      <c r="DZ159" s="253"/>
      <c r="EA159" s="253"/>
      <c r="EB159" s="253"/>
      <c r="EC159" s="253"/>
      <c r="ED159" s="253"/>
      <c r="EE159" s="253"/>
      <c r="EF159" s="253"/>
      <c r="EG159" s="253"/>
      <c r="EH159" s="253"/>
      <c r="EI159" s="253"/>
      <c r="EJ159" s="253"/>
      <c r="EK159" s="253"/>
      <c r="EL159" s="253"/>
      <c r="EM159" s="253"/>
      <c r="EN159" s="253"/>
      <c r="EO159" s="253"/>
      <c r="EP159" s="253"/>
      <c r="EQ159" s="253"/>
      <c r="ER159" s="253"/>
      <c r="ES159" s="253"/>
      <c r="ET159" s="253"/>
      <c r="EU159" s="253"/>
      <c r="EV159" s="253"/>
      <c r="EW159" s="253"/>
      <c r="EX159" s="253"/>
      <c r="EY159" s="253"/>
      <c r="EZ159" s="253"/>
      <c r="FA159" s="253"/>
      <c r="FB159" s="253"/>
      <c r="FC159" s="253"/>
      <c r="FD159" s="253"/>
      <c r="FE159" s="253"/>
      <c r="FF159" s="253"/>
      <c r="FG159" s="253"/>
      <c r="FH159" s="253"/>
      <c r="FI159" s="253"/>
      <c r="FJ159" s="253"/>
      <c r="FK159" s="253"/>
      <c r="FL159" s="253"/>
      <c r="FM159" s="253"/>
      <c r="FN159" s="253"/>
      <c r="FO159" s="253"/>
      <c r="FP159" s="253"/>
      <c r="FQ159" s="253"/>
      <c r="FR159" s="253"/>
      <c r="FS159" s="253"/>
      <c r="FT159" s="253"/>
      <c r="FU159" s="253"/>
      <c r="FV159" s="253"/>
      <c r="FW159" s="253"/>
      <c r="FX159" s="253"/>
      <c r="FY159" s="253"/>
      <c r="FZ159" s="253"/>
      <c r="GA159" s="253"/>
      <c r="GB159" s="253"/>
      <c r="GC159" s="253"/>
      <c r="GD159" s="253"/>
      <c r="GE159" s="253"/>
      <c r="GF159" s="253"/>
      <c r="GG159" s="253"/>
      <c r="GH159" s="253"/>
      <c r="GI159" s="253"/>
      <c r="GJ159" s="253"/>
      <c r="GK159" s="253"/>
      <c r="GL159" s="253"/>
      <c r="GM159" s="253"/>
      <c r="GN159" s="253"/>
      <c r="GO159" s="253"/>
      <c r="GP159" s="253"/>
      <c r="GQ159" s="253"/>
      <c r="GR159" s="253"/>
      <c r="GS159" s="253"/>
      <c r="GT159" s="253"/>
      <c r="GU159" s="253"/>
      <c r="GV159" s="253"/>
      <c r="GW159" s="253"/>
      <c r="GX159" s="253"/>
      <c r="GY159" s="253"/>
      <c r="GZ159" s="253"/>
      <c r="HA159" s="253"/>
      <c r="HB159" s="253"/>
      <c r="HC159" s="253"/>
      <c r="HD159" s="253"/>
      <c r="HE159" s="253"/>
      <c r="HF159" s="253"/>
      <c r="HG159" s="253"/>
      <c r="HH159" s="253"/>
      <c r="HI159" s="253"/>
      <c r="HJ159" s="253"/>
      <c r="HK159" s="253"/>
      <c r="HL159" s="253"/>
      <c r="HM159" s="253"/>
      <c r="HN159" s="253"/>
      <c r="HO159" s="253"/>
      <c r="HP159" s="253"/>
      <c r="HQ159" s="253"/>
      <c r="HR159" s="253"/>
      <c r="HS159" s="253"/>
      <c r="HT159" s="253"/>
      <c r="HU159" s="253"/>
      <c r="HV159" s="253"/>
      <c r="HW159" s="253"/>
      <c r="HX159" s="253"/>
      <c r="HY159" s="253"/>
      <c r="HZ159" s="253"/>
      <c r="IA159" s="253"/>
      <c r="IB159" s="253"/>
      <c r="IC159" s="253"/>
      <c r="ID159" s="253"/>
      <c r="IE159" s="253"/>
      <c r="IF159" s="253"/>
      <c r="IG159" s="253"/>
      <c r="IH159" s="253"/>
      <c r="II159" s="253"/>
      <c r="IJ159" s="253"/>
      <c r="IK159" s="253"/>
      <c r="IL159" s="253"/>
      <c r="IM159" s="253"/>
      <c r="IN159" s="253"/>
      <c r="IO159" s="253"/>
      <c r="IP159" s="253"/>
      <c r="IQ159" s="253"/>
      <c r="IR159" s="253"/>
      <c r="IS159" s="253"/>
      <c r="IT159" s="253"/>
      <c r="IU159" s="253"/>
      <c r="IV159" s="253"/>
      <c r="IW159" s="253"/>
      <c r="IX159" s="253"/>
      <c r="IY159" s="253"/>
      <c r="IZ159" s="253"/>
      <c r="JA159" s="253"/>
      <c r="JB159" s="253"/>
      <c r="JC159" s="253"/>
      <c r="JD159" s="253"/>
      <c r="JE159" s="253"/>
      <c r="JF159" s="253"/>
      <c r="JG159" s="253"/>
      <c r="JH159" s="253"/>
      <c r="JI159" s="253"/>
      <c r="JJ159" s="253"/>
      <c r="JK159" s="253"/>
      <c r="JL159" s="253"/>
      <c r="JM159" s="253"/>
      <c r="JN159" s="253"/>
      <c r="JO159" s="253"/>
      <c r="JP159" s="253"/>
      <c r="JQ159" s="253"/>
      <c r="JR159" s="253"/>
      <c r="JS159" s="253"/>
      <c r="JT159" s="253"/>
      <c r="JU159" s="253"/>
      <c r="JV159" s="253"/>
      <c r="JW159" s="253"/>
      <c r="JX159" s="253"/>
      <c r="JY159" s="253"/>
      <c r="JZ159" s="253"/>
      <c r="KA159" s="253"/>
      <c r="KB159" s="253"/>
      <c r="KC159" s="253"/>
      <c r="KD159" s="253"/>
      <c r="KE159" s="253"/>
      <c r="KF159" s="253"/>
      <c r="KG159" s="253"/>
      <c r="KH159" s="253"/>
      <c r="KI159" s="253"/>
      <c r="KJ159" s="253"/>
      <c r="KK159" s="253"/>
      <c r="KL159" s="253"/>
      <c r="KM159" s="253"/>
      <c r="KN159" s="253"/>
      <c r="KO159" s="253"/>
      <c r="KP159" s="253"/>
      <c r="KQ159" s="253"/>
      <c r="KR159" s="253"/>
      <c r="KS159" s="253"/>
      <c r="KT159" s="253"/>
      <c r="KU159" s="253"/>
      <c r="KV159" s="253"/>
      <c r="KW159" s="253"/>
      <c r="KX159" s="253"/>
      <c r="KY159" s="253"/>
      <c r="KZ159" s="253"/>
      <c r="LA159" s="253"/>
      <c r="LB159" s="253"/>
      <c r="LC159" s="253"/>
      <c r="LD159" s="253"/>
      <c r="LE159" s="253"/>
      <c r="LF159" s="253"/>
      <c r="LG159" s="253"/>
      <c r="LH159" s="253"/>
      <c r="LI159" s="253"/>
      <c r="LJ159" s="253"/>
      <c r="LK159" s="253"/>
      <c r="LL159" s="253"/>
      <c r="LM159" s="253"/>
      <c r="LN159" s="253"/>
      <c r="LO159" s="253"/>
      <c r="LP159" s="253"/>
      <c r="LQ159" s="253"/>
      <c r="LR159" s="253"/>
      <c r="LS159" s="253"/>
      <c r="LT159" s="253"/>
      <c r="LU159" s="253"/>
      <c r="LV159" s="253"/>
      <c r="LW159" s="253"/>
      <c r="LX159" s="253"/>
      <c r="LY159" s="253"/>
      <c r="LZ159" s="253"/>
      <c r="MA159" s="253"/>
      <c r="MB159" s="253"/>
      <c r="MC159" s="253"/>
      <c r="MD159" s="253"/>
      <c r="ME159" s="253"/>
      <c r="MF159" s="253"/>
      <c r="MG159" s="253"/>
      <c r="MH159" s="253"/>
      <c r="MI159" s="253"/>
      <c r="MJ159" s="253"/>
      <c r="MK159" s="253"/>
      <c r="ML159" s="253"/>
      <c r="MM159" s="253"/>
      <c r="MN159" s="253"/>
      <c r="MO159" s="253"/>
      <c r="MP159" s="253"/>
      <c r="MQ159" s="253"/>
      <c r="MR159" s="253"/>
      <c r="MS159" s="253"/>
      <c r="MT159" s="253"/>
      <c r="MU159" s="253"/>
      <c r="MV159" s="253"/>
      <c r="MW159" s="253"/>
      <c r="MX159" s="253"/>
      <c r="MY159" s="253"/>
      <c r="MZ159" s="253"/>
      <c r="NA159" s="253"/>
      <c r="NB159" s="253"/>
      <c r="NC159" s="253"/>
      <c r="ND159" s="253"/>
      <c r="NE159" s="253"/>
      <c r="NF159" s="253"/>
      <c r="NG159" s="253"/>
      <c r="NH159" s="253"/>
      <c r="NI159" s="253"/>
      <c r="NJ159" s="253"/>
      <c r="NK159" s="253"/>
      <c r="NL159" s="253"/>
      <c r="NM159" s="253"/>
      <c r="NN159" s="253"/>
      <c r="NO159" s="253"/>
      <c r="NP159" s="253"/>
      <c r="NQ159" s="253"/>
      <c r="NR159" s="253"/>
      <c r="NS159" s="253"/>
      <c r="NT159" s="253"/>
      <c r="NU159" s="253"/>
      <c r="NV159" s="253"/>
      <c r="NW159" s="253"/>
      <c r="NX159" s="253"/>
      <c r="NY159" s="253"/>
      <c r="NZ159" s="253"/>
      <c r="OA159" s="253"/>
      <c r="OB159" s="253"/>
      <c r="OC159" s="253"/>
      <c r="OD159" s="253"/>
      <c r="OE159" s="253"/>
      <c r="OF159" s="253"/>
      <c r="OG159" s="253"/>
      <c r="OH159" s="253"/>
      <c r="OI159" s="253"/>
      <c r="OJ159" s="253"/>
      <c r="OK159" s="253"/>
      <c r="OL159" s="253"/>
      <c r="OM159" s="253"/>
      <c r="ON159" s="253"/>
      <c r="OO159" s="253"/>
      <c r="OP159" s="253"/>
      <c r="OQ159" s="253"/>
      <c r="OR159" s="253"/>
      <c r="OS159" s="253"/>
      <c r="OT159" s="253"/>
      <c r="OU159" s="253"/>
      <c r="OV159" s="253"/>
      <c r="OW159" s="253"/>
      <c r="OX159" s="253"/>
      <c r="OY159" s="253"/>
      <c r="OZ159" s="253"/>
      <c r="PA159" s="253"/>
      <c r="PB159" s="253"/>
      <c r="PC159" s="253"/>
      <c r="PD159" s="253"/>
      <c r="PE159" s="253"/>
      <c r="PF159" s="253"/>
      <c r="PG159" s="253"/>
      <c r="PH159" s="253"/>
      <c r="PI159" s="253"/>
      <c r="PJ159" s="253"/>
      <c r="PK159" s="253"/>
      <c r="PL159" s="253"/>
      <c r="PM159" s="253"/>
      <c r="PN159" s="253"/>
      <c r="PO159" s="253"/>
      <c r="PP159" s="253"/>
      <c r="PQ159" s="253"/>
      <c r="PR159" s="253"/>
      <c r="PS159" s="253"/>
      <c r="PT159" s="253"/>
      <c r="PU159" s="253"/>
      <c r="PV159" s="253"/>
      <c r="PW159" s="253"/>
      <c r="PX159" s="253"/>
      <c r="PY159" s="253"/>
      <c r="PZ159" s="253"/>
      <c r="QA159" s="253"/>
      <c r="QB159" s="253"/>
      <c r="QC159" s="253"/>
      <c r="QD159" s="253"/>
      <c r="QE159" s="253"/>
      <c r="QF159" s="253"/>
      <c r="QG159" s="253"/>
      <c r="QH159" s="253"/>
      <c r="QI159" s="253"/>
      <c r="QJ159" s="253"/>
      <c r="QK159" s="253"/>
      <c r="QL159" s="253"/>
      <c r="QM159" s="253"/>
      <c r="QN159" s="253"/>
      <c r="QO159" s="253"/>
      <c r="QP159" s="253"/>
      <c r="QQ159" s="253"/>
      <c r="QR159" s="253"/>
      <c r="QS159" s="253"/>
      <c r="QT159" s="253"/>
      <c r="QU159" s="253"/>
      <c r="QV159" s="253"/>
      <c r="QW159" s="253"/>
      <c r="QX159" s="253"/>
      <c r="QY159" s="253"/>
      <c r="QZ159" s="253"/>
      <c r="RA159" s="253"/>
      <c r="RB159" s="253"/>
      <c r="RC159" s="253"/>
      <c r="RD159" s="253"/>
      <c r="RE159" s="253"/>
      <c r="RF159" s="253"/>
      <c r="RG159" s="253"/>
      <c r="RH159" s="253"/>
      <c r="RI159" s="253"/>
      <c r="RJ159" s="253"/>
      <c r="RK159" s="253"/>
      <c r="RL159" s="253"/>
      <c r="RM159" s="253"/>
      <c r="RN159" s="253"/>
      <c r="RO159" s="253"/>
      <c r="RP159" s="253"/>
      <c r="RQ159" s="253"/>
      <c r="RR159" s="253"/>
      <c r="RS159" s="253"/>
      <c r="RT159" s="253"/>
      <c r="RU159" s="253"/>
      <c r="RV159" s="253"/>
      <c r="RW159" s="253"/>
      <c r="RX159" s="253"/>
      <c r="RY159" s="253"/>
      <c r="RZ159" s="253"/>
      <c r="SA159" s="253"/>
      <c r="SB159" s="253"/>
      <c r="SC159" s="253"/>
      <c r="SD159" s="253"/>
      <c r="SE159" s="253"/>
      <c r="SF159" s="253"/>
      <c r="SG159" s="253"/>
      <c r="SH159" s="253"/>
      <c r="SI159" s="253"/>
      <c r="SJ159" s="253"/>
      <c r="SK159" s="253"/>
      <c r="SL159" s="253"/>
      <c r="SM159" s="253"/>
      <c r="SN159" s="253"/>
      <c r="SO159" s="253"/>
      <c r="SP159" s="253"/>
      <c r="SQ159" s="253"/>
      <c r="SR159" s="253"/>
      <c r="SS159" s="253"/>
      <c r="ST159" s="253"/>
      <c r="SU159" s="253"/>
      <c r="SV159" s="253"/>
      <c r="SW159" s="253"/>
      <c r="SX159" s="253"/>
      <c r="SY159" s="253"/>
      <c r="SZ159" s="253"/>
      <c r="TA159" s="253"/>
      <c r="TB159" s="253"/>
      <c r="TC159" s="253"/>
      <c r="TD159" s="253"/>
      <c r="TE159" s="253"/>
      <c r="TF159" s="253"/>
      <c r="TG159" s="253"/>
      <c r="TH159" s="253"/>
      <c r="TI159" s="253"/>
      <c r="TJ159" s="253"/>
      <c r="TK159" s="253"/>
      <c r="TL159" s="253"/>
      <c r="TM159" s="253"/>
      <c r="TN159" s="253"/>
      <c r="TO159" s="253"/>
      <c r="TP159" s="253"/>
      <c r="TQ159" s="253"/>
      <c r="TR159" s="253"/>
      <c r="TS159" s="253"/>
      <c r="TT159" s="253"/>
      <c r="TU159" s="253"/>
      <c r="TV159" s="253"/>
      <c r="TW159" s="253"/>
      <c r="TX159" s="253"/>
      <c r="TY159" s="253"/>
      <c r="TZ159" s="253"/>
      <c r="UA159" s="253"/>
      <c r="UB159" s="253"/>
      <c r="UC159" s="253"/>
      <c r="UD159" s="253"/>
      <c r="UE159" s="253"/>
      <c r="UF159" s="253"/>
      <c r="UG159" s="253"/>
      <c r="UH159" s="253"/>
      <c r="UI159" s="253"/>
      <c r="UJ159" s="253"/>
      <c r="UK159" s="253"/>
      <c r="UL159" s="253"/>
      <c r="UM159" s="253"/>
      <c r="UN159" s="253"/>
      <c r="UO159" s="253"/>
      <c r="UP159" s="253"/>
      <c r="UQ159" s="253"/>
      <c r="UR159" s="253"/>
      <c r="US159" s="253"/>
      <c r="UT159" s="253"/>
      <c r="UU159" s="253"/>
      <c r="UV159" s="253"/>
      <c r="UW159" s="253"/>
      <c r="UX159" s="253"/>
      <c r="UY159" s="253"/>
      <c r="UZ159" s="253"/>
      <c r="VA159" s="253"/>
      <c r="VB159" s="253"/>
      <c r="VC159" s="253"/>
      <c r="VD159" s="253"/>
      <c r="VE159" s="253"/>
      <c r="VF159" s="253"/>
      <c r="VG159" s="253"/>
      <c r="VH159" s="253"/>
      <c r="VI159" s="253"/>
      <c r="VJ159" s="253"/>
      <c r="VK159" s="253"/>
      <c r="VL159" s="253"/>
      <c r="VM159" s="253"/>
      <c r="VN159" s="253"/>
      <c r="VO159" s="253"/>
      <c r="VP159" s="253"/>
      <c r="VQ159" s="253"/>
      <c r="VR159" s="253"/>
      <c r="VS159" s="253"/>
      <c r="VT159" s="253"/>
      <c r="VU159" s="253"/>
      <c r="VV159" s="253"/>
      <c r="VW159" s="253"/>
      <c r="VX159" s="253"/>
      <c r="VY159" s="253"/>
      <c r="VZ159" s="253"/>
      <c r="WA159" s="253"/>
      <c r="WB159" s="253"/>
      <c r="WC159" s="253"/>
      <c r="WD159" s="253"/>
      <c r="WE159" s="253"/>
      <c r="WF159" s="253"/>
      <c r="WG159" s="253"/>
      <c r="WH159" s="253"/>
      <c r="WI159" s="253"/>
      <c r="WJ159" s="253"/>
      <c r="WK159" s="253"/>
      <c r="WL159" s="253"/>
      <c r="WM159" s="253"/>
      <c r="WN159" s="253"/>
      <c r="WO159" s="253"/>
      <c r="WP159" s="253"/>
      <c r="WQ159" s="253"/>
      <c r="WR159" s="253"/>
      <c r="WS159" s="253"/>
      <c r="WT159" s="253"/>
      <c r="WU159" s="253"/>
      <c r="WV159" s="253"/>
      <c r="WW159" s="253"/>
      <c r="WX159" s="253"/>
      <c r="WY159" s="253"/>
      <c r="WZ159" s="253"/>
      <c r="XA159" s="253"/>
      <c r="XB159" s="253"/>
      <c r="XC159" s="253"/>
      <c r="XD159" s="253"/>
      <c r="XE159" s="253"/>
      <c r="XF159" s="253"/>
      <c r="XG159" s="253"/>
      <c r="XH159" s="253"/>
      <c r="XI159" s="253"/>
      <c r="XJ159" s="253"/>
      <c r="XK159" s="253"/>
      <c r="XL159" s="253"/>
      <c r="XM159" s="253"/>
      <c r="XN159" s="253"/>
      <c r="XO159" s="253"/>
      <c r="XP159" s="253"/>
      <c r="XQ159" s="253"/>
      <c r="XR159" s="253"/>
      <c r="XS159" s="253"/>
      <c r="XT159" s="253"/>
      <c r="XU159" s="253"/>
      <c r="XV159" s="253"/>
      <c r="XW159" s="253"/>
      <c r="XX159" s="253"/>
      <c r="XY159" s="253"/>
      <c r="XZ159" s="253"/>
      <c r="YA159" s="253"/>
      <c r="YB159" s="253"/>
      <c r="YC159" s="253"/>
      <c r="YD159" s="253"/>
      <c r="YE159" s="253"/>
      <c r="YF159" s="253"/>
      <c r="YG159" s="253"/>
      <c r="YH159" s="253"/>
      <c r="YI159" s="253"/>
      <c r="YJ159" s="253"/>
      <c r="YK159" s="253"/>
      <c r="YL159" s="253"/>
      <c r="YM159" s="253"/>
      <c r="YN159" s="253"/>
      <c r="YO159" s="253"/>
      <c r="YP159" s="253"/>
      <c r="YQ159" s="253"/>
      <c r="YR159" s="253"/>
      <c r="YS159" s="253"/>
      <c r="YT159" s="253"/>
      <c r="YU159" s="253"/>
      <c r="YV159" s="253"/>
      <c r="YW159" s="253"/>
      <c r="YX159" s="253"/>
      <c r="YY159" s="253"/>
      <c r="YZ159" s="253"/>
      <c r="ZA159" s="253"/>
      <c r="ZB159" s="253"/>
      <c r="ZC159" s="253"/>
      <c r="ZD159" s="253"/>
      <c r="ZE159" s="253"/>
      <c r="ZF159" s="253"/>
      <c r="ZG159" s="253"/>
      <c r="ZH159" s="253"/>
      <c r="ZI159" s="253"/>
      <c r="ZJ159" s="253"/>
      <c r="ZK159" s="253"/>
      <c r="ZL159" s="253"/>
      <c r="ZM159" s="253"/>
      <c r="ZN159" s="253"/>
      <c r="ZO159" s="253"/>
      <c r="ZP159" s="253"/>
      <c r="ZQ159" s="253"/>
      <c r="ZR159" s="253"/>
      <c r="ZS159" s="253"/>
      <c r="ZT159" s="253"/>
      <c r="ZU159" s="253"/>
      <c r="ZV159" s="253"/>
      <c r="ZW159" s="253"/>
      <c r="ZX159" s="253"/>
      <c r="ZY159" s="253"/>
      <c r="ZZ159" s="253"/>
      <c r="AAA159" s="253"/>
      <c r="AAB159" s="253"/>
      <c r="AAC159" s="253"/>
      <c r="AAD159" s="253"/>
      <c r="AAE159" s="253"/>
      <c r="AAF159" s="253"/>
      <c r="AAG159" s="253"/>
      <c r="AAH159" s="253"/>
      <c r="AAI159" s="253"/>
      <c r="AAJ159" s="253"/>
      <c r="AAK159" s="253"/>
      <c r="AAL159" s="253"/>
      <c r="AAM159" s="253"/>
      <c r="AAN159" s="253"/>
      <c r="AAO159" s="253"/>
      <c r="AAP159" s="253"/>
      <c r="AAQ159" s="253"/>
      <c r="AAR159" s="253"/>
      <c r="AAS159" s="253"/>
      <c r="AAT159" s="253"/>
      <c r="AAU159" s="253"/>
      <c r="AAV159" s="253"/>
      <c r="AAW159" s="253"/>
      <c r="AAX159" s="253"/>
      <c r="AAY159" s="253"/>
      <c r="AAZ159" s="253"/>
      <c r="ABA159" s="253"/>
      <c r="ABB159" s="253"/>
      <c r="ABC159" s="253"/>
      <c r="ABD159" s="253"/>
      <c r="ABE159" s="253"/>
      <c r="ABF159" s="253"/>
      <c r="ABG159" s="253"/>
      <c r="ABH159" s="253"/>
      <c r="ABI159" s="253"/>
      <c r="ABJ159" s="253"/>
      <c r="ABK159" s="253"/>
      <c r="ABL159" s="253"/>
      <c r="ABM159" s="253"/>
      <c r="ABN159" s="253"/>
      <c r="ABO159" s="253"/>
      <c r="ABP159" s="253"/>
      <c r="ABQ159" s="253"/>
      <c r="ABR159" s="253"/>
      <c r="ABS159" s="253"/>
      <c r="ABT159" s="253"/>
      <c r="ABU159" s="253"/>
      <c r="ABV159" s="253"/>
      <c r="ABW159" s="253"/>
      <c r="ABX159" s="253"/>
      <c r="ABY159" s="253"/>
      <c r="ABZ159" s="253"/>
      <c r="ACA159" s="253"/>
      <c r="ACB159" s="253"/>
      <c r="ACC159" s="253"/>
      <c r="ACD159" s="253"/>
      <c r="ACE159" s="253"/>
      <c r="ACF159" s="253"/>
      <c r="ACG159" s="253"/>
      <c r="ACH159" s="253"/>
      <c r="ACI159" s="253"/>
      <c r="ACJ159" s="253"/>
      <c r="ACK159" s="253"/>
      <c r="ACL159" s="253"/>
      <c r="ACM159" s="253"/>
      <c r="ACN159" s="253"/>
      <c r="ACO159" s="253"/>
      <c r="ACP159" s="253"/>
      <c r="ACQ159" s="253"/>
      <c r="ACR159" s="253"/>
      <c r="ACS159" s="253"/>
      <c r="ACT159" s="253"/>
      <c r="ACU159" s="253"/>
      <c r="ACV159" s="253"/>
      <c r="ACW159" s="253"/>
      <c r="ACX159" s="253"/>
      <c r="ACY159" s="253"/>
      <c r="ACZ159" s="253"/>
      <c r="ADA159" s="253"/>
      <c r="ADB159" s="253"/>
      <c r="ADC159" s="253"/>
      <c r="ADD159" s="253"/>
      <c r="ADE159" s="253"/>
      <c r="ADF159" s="253"/>
      <c r="ADG159" s="253"/>
      <c r="ADH159" s="253"/>
      <c r="ADI159" s="253"/>
      <c r="ADJ159" s="253"/>
      <c r="ADK159" s="253"/>
      <c r="ADL159" s="253"/>
      <c r="ADM159" s="253"/>
      <c r="ADN159" s="253"/>
      <c r="ADO159" s="253"/>
      <c r="ADP159" s="253"/>
      <c r="ADQ159" s="253"/>
      <c r="ADR159" s="253"/>
      <c r="ADS159" s="253"/>
      <c r="ADT159" s="253"/>
      <c r="ADU159" s="253"/>
      <c r="ADV159" s="253"/>
      <c r="ADW159" s="253"/>
      <c r="ADX159" s="253"/>
      <c r="ADY159" s="253"/>
      <c r="ADZ159" s="253"/>
      <c r="AEA159" s="253"/>
      <c r="AEB159" s="253"/>
      <c r="AEC159" s="253"/>
      <c r="AED159" s="253"/>
      <c r="AEE159" s="253"/>
      <c r="AEF159" s="253"/>
      <c r="AEG159" s="253"/>
      <c r="AEH159" s="253"/>
      <c r="AEI159" s="253"/>
      <c r="AEJ159" s="253"/>
      <c r="AEK159" s="253"/>
      <c r="AEL159" s="253"/>
      <c r="AEM159" s="253"/>
      <c r="AEN159" s="253"/>
      <c r="AEO159" s="253"/>
      <c r="AEP159" s="253"/>
      <c r="AEQ159" s="253"/>
      <c r="AER159" s="253"/>
      <c r="AES159" s="253"/>
      <c r="AET159" s="253"/>
      <c r="AEU159" s="253"/>
      <c r="AEV159" s="253"/>
      <c r="AEW159" s="253"/>
      <c r="AEX159" s="253"/>
      <c r="AEY159" s="253"/>
      <c r="AEZ159" s="253"/>
      <c r="AFA159" s="253"/>
      <c r="AFB159" s="253"/>
      <c r="AFC159" s="253"/>
      <c r="AFD159" s="253"/>
      <c r="AFE159" s="253"/>
      <c r="AFF159" s="253"/>
      <c r="AFG159" s="253"/>
      <c r="AFH159" s="253"/>
      <c r="AFI159" s="253"/>
      <c r="AFJ159" s="253"/>
      <c r="AFK159" s="253"/>
      <c r="AFL159" s="253"/>
      <c r="AFM159" s="253"/>
      <c r="AFN159" s="253"/>
      <c r="AFO159" s="253"/>
      <c r="AFP159" s="253"/>
      <c r="AFQ159" s="253"/>
      <c r="AFR159" s="253"/>
      <c r="AFS159" s="253"/>
      <c r="AFT159" s="253"/>
      <c r="AFU159" s="253"/>
      <c r="AFV159" s="253"/>
      <c r="AFW159" s="253"/>
      <c r="AFX159" s="253"/>
      <c r="AFY159" s="253"/>
      <c r="AFZ159" s="253"/>
      <c r="AGA159" s="253"/>
      <c r="AGB159" s="253"/>
      <c r="AGC159" s="253"/>
      <c r="AGD159" s="253"/>
      <c r="AGE159" s="253"/>
      <c r="AGF159" s="253"/>
      <c r="AGG159" s="253"/>
      <c r="AGH159" s="253"/>
      <c r="AGI159" s="253"/>
      <c r="AGJ159" s="253"/>
      <c r="AGK159" s="253"/>
      <c r="AGL159" s="253"/>
      <c r="AGM159" s="253"/>
      <c r="AGN159" s="253"/>
      <c r="AGO159" s="253"/>
      <c r="AGP159" s="253"/>
      <c r="AGQ159" s="253"/>
      <c r="AGR159" s="253"/>
      <c r="AGS159" s="253"/>
      <c r="AGT159" s="253"/>
      <c r="AGU159" s="253"/>
      <c r="AGV159" s="253"/>
      <c r="AGW159" s="253"/>
      <c r="AGX159" s="253"/>
      <c r="AGY159" s="253"/>
      <c r="AGZ159" s="253"/>
      <c r="AHA159" s="253"/>
      <c r="AHB159" s="253"/>
      <c r="AHC159" s="253"/>
      <c r="AHD159" s="253"/>
      <c r="AHE159" s="253"/>
      <c r="AHF159" s="253"/>
      <c r="AHG159" s="253"/>
      <c r="AHH159" s="253"/>
      <c r="AHI159" s="253"/>
      <c r="AHJ159" s="253"/>
      <c r="AHK159" s="253"/>
      <c r="AHL159" s="253"/>
      <c r="AHM159" s="253"/>
      <c r="AHN159" s="253"/>
      <c r="AHO159" s="253"/>
      <c r="AHP159" s="253"/>
      <c r="AHQ159" s="253"/>
      <c r="AHR159" s="253"/>
      <c r="AHS159" s="253"/>
      <c r="AHT159" s="253"/>
      <c r="AHU159" s="253"/>
      <c r="AHV159" s="253"/>
      <c r="AHW159" s="253"/>
      <c r="AHX159" s="253"/>
      <c r="AHY159" s="253"/>
      <c r="AHZ159" s="253"/>
      <c r="AIA159" s="253"/>
      <c r="AIB159" s="253"/>
      <c r="AIC159" s="253"/>
      <c r="AID159" s="253"/>
      <c r="AIE159" s="253"/>
      <c r="AIF159" s="253"/>
      <c r="AIG159" s="253"/>
      <c r="AIH159" s="253"/>
      <c r="AII159" s="253"/>
      <c r="AIJ159" s="253"/>
      <c r="AIK159" s="253"/>
      <c r="AIL159" s="253"/>
      <c r="AIM159" s="253"/>
      <c r="AIN159" s="253"/>
      <c r="AIO159" s="253"/>
      <c r="AIP159" s="253"/>
      <c r="AIQ159" s="253"/>
      <c r="AIR159" s="253"/>
      <c r="AIS159" s="253"/>
      <c r="AIT159" s="253"/>
      <c r="AIU159" s="253"/>
      <c r="AIV159" s="253"/>
      <c r="AIW159" s="253"/>
      <c r="AIX159" s="253"/>
      <c r="AIY159" s="253"/>
      <c r="AIZ159" s="253"/>
      <c r="AJA159" s="253"/>
      <c r="AJB159" s="253"/>
      <c r="AJC159" s="253"/>
      <c r="AJD159" s="253"/>
      <c r="AJE159" s="253"/>
      <c r="AJF159" s="253"/>
      <c r="AJG159" s="253"/>
      <c r="AJH159" s="253"/>
      <c r="AJI159" s="253"/>
      <c r="AJJ159" s="253"/>
      <c r="AJK159" s="253"/>
      <c r="AJL159" s="253"/>
      <c r="AJM159" s="253"/>
      <c r="AJN159" s="253"/>
      <c r="AJO159" s="253"/>
      <c r="AJP159" s="253"/>
      <c r="AJQ159" s="253"/>
      <c r="AJR159" s="253"/>
      <c r="AJS159" s="253"/>
      <c r="AJT159" s="253"/>
      <c r="AJU159" s="253"/>
      <c r="AJV159" s="253"/>
      <c r="AJW159" s="253"/>
      <c r="AJX159" s="253"/>
      <c r="AJY159" s="253"/>
      <c r="AJZ159" s="253"/>
      <c r="AKA159" s="253"/>
      <c r="AKB159" s="253"/>
      <c r="AKC159" s="253"/>
      <c r="AKD159" s="253"/>
      <c r="AKE159" s="253"/>
      <c r="AKF159" s="253"/>
      <c r="AKG159" s="253"/>
      <c r="AKH159" s="253"/>
      <c r="AKI159" s="253"/>
      <c r="AKJ159" s="253"/>
      <c r="AKK159" s="253"/>
      <c r="AKL159" s="253"/>
      <c r="AKM159" s="253"/>
      <c r="AKN159" s="253"/>
      <c r="AKO159" s="253"/>
      <c r="AKP159" s="253"/>
      <c r="AKQ159" s="253"/>
      <c r="AKR159" s="253"/>
      <c r="AKS159" s="253"/>
      <c r="AKT159" s="253"/>
      <c r="AKU159" s="253"/>
      <c r="AKV159" s="253"/>
      <c r="AKW159" s="253"/>
      <c r="AKX159" s="253"/>
      <c r="AKY159" s="253"/>
      <c r="AKZ159" s="253"/>
      <c r="ALA159" s="253"/>
      <c r="ALB159" s="253"/>
      <c r="ALC159" s="253"/>
      <c r="ALD159" s="253"/>
      <c r="ALE159" s="253"/>
      <c r="ALF159" s="253"/>
      <c r="ALG159" s="253"/>
      <c r="ALH159" s="253"/>
      <c r="ALI159" s="253"/>
      <c r="ALJ159" s="253"/>
      <c r="ALK159" s="253"/>
      <c r="ALL159" s="253"/>
      <c r="ALM159" s="253"/>
      <c r="ALN159" s="253"/>
      <c r="ALO159" s="253"/>
      <c r="ALP159" s="253"/>
      <c r="ALQ159" s="253"/>
      <c r="ALR159" s="253"/>
      <c r="ALS159" s="253"/>
      <c r="ALT159" s="253"/>
      <c r="ALU159" s="253"/>
      <c r="ALV159" s="253"/>
      <c r="ALW159" s="253"/>
      <c r="ALX159" s="253"/>
      <c r="ALY159" s="253"/>
      <c r="ALZ159" s="253"/>
      <c r="AMA159" s="253"/>
      <c r="AMB159" s="253"/>
      <c r="AMC159" s="253"/>
      <c r="AMD159" s="253"/>
      <c r="AME159" s="253"/>
      <c r="AMF159" s="253"/>
      <c r="AMG159" s="253"/>
      <c r="AMH159" s="253"/>
      <c r="AMI159" s="253"/>
      <c r="AMJ159" s="253"/>
    </row>
    <row r="160" spans="1:1024" s="252" customFormat="1" ht="11.25" hidden="1">
      <c r="A160" s="257"/>
      <c r="B160" s="290"/>
      <c r="C160" s="290"/>
      <c r="D160" s="291"/>
      <c r="F160" s="253"/>
      <c r="G160" s="253"/>
      <c r="H160" s="253"/>
      <c r="I160" s="253"/>
      <c r="J160" s="253"/>
      <c r="K160" s="253"/>
      <c r="L160" s="253"/>
      <c r="M160" s="253"/>
      <c r="N160" s="253"/>
      <c r="O160" s="253"/>
      <c r="P160" s="253"/>
      <c r="Q160" s="253"/>
      <c r="R160" s="253"/>
      <c r="S160" s="253"/>
      <c r="T160" s="253"/>
      <c r="U160" s="253"/>
      <c r="V160" s="253"/>
      <c r="W160" s="253"/>
      <c r="X160" s="253"/>
      <c r="Y160" s="253"/>
      <c r="Z160" s="253"/>
      <c r="AA160" s="253"/>
      <c r="AB160" s="253"/>
      <c r="AC160" s="253"/>
      <c r="AD160" s="253"/>
      <c r="AE160" s="253"/>
      <c r="AF160" s="253"/>
      <c r="AG160" s="253"/>
      <c r="AH160" s="253"/>
      <c r="AI160" s="253"/>
      <c r="AJ160" s="253"/>
      <c r="AK160" s="253"/>
      <c r="AL160" s="253"/>
      <c r="AM160" s="253"/>
      <c r="AN160" s="253"/>
      <c r="AO160" s="253"/>
      <c r="AP160" s="253"/>
      <c r="AQ160" s="253"/>
      <c r="AR160" s="253"/>
      <c r="AS160" s="253"/>
      <c r="AT160" s="253"/>
      <c r="AU160" s="253"/>
      <c r="AV160" s="253"/>
      <c r="AW160" s="253"/>
      <c r="AX160" s="253"/>
      <c r="AY160" s="253"/>
      <c r="AZ160" s="253"/>
      <c r="BA160" s="253"/>
      <c r="BB160" s="253"/>
      <c r="BC160" s="253"/>
      <c r="BD160" s="253"/>
      <c r="BE160" s="253"/>
      <c r="BF160" s="253"/>
      <c r="BG160" s="253"/>
      <c r="BH160" s="253"/>
      <c r="BI160" s="253"/>
      <c r="BJ160" s="253"/>
      <c r="BK160" s="253"/>
      <c r="BL160" s="253"/>
      <c r="BM160" s="253"/>
      <c r="BN160" s="253"/>
      <c r="BO160" s="253"/>
      <c r="BP160" s="253"/>
      <c r="BQ160" s="253"/>
      <c r="BR160" s="253"/>
      <c r="BS160" s="253"/>
      <c r="BT160" s="253"/>
      <c r="BU160" s="253"/>
      <c r="BV160" s="253"/>
      <c r="BW160" s="253"/>
      <c r="BX160" s="253"/>
      <c r="BY160" s="253"/>
      <c r="BZ160" s="253"/>
      <c r="CA160" s="253"/>
      <c r="CB160" s="253"/>
      <c r="CC160" s="253"/>
      <c r="CD160" s="253"/>
      <c r="CE160" s="253"/>
      <c r="CF160" s="253"/>
      <c r="CG160" s="253"/>
      <c r="CH160" s="253"/>
      <c r="CI160" s="253"/>
      <c r="CJ160" s="253"/>
      <c r="CK160" s="253"/>
      <c r="CL160" s="253"/>
      <c r="CM160" s="253"/>
      <c r="CN160" s="253"/>
      <c r="CO160" s="253"/>
      <c r="CP160" s="253"/>
      <c r="CQ160" s="253"/>
      <c r="CR160" s="253"/>
      <c r="CS160" s="253"/>
      <c r="CT160" s="253"/>
      <c r="CU160" s="253"/>
      <c r="CV160" s="253"/>
      <c r="CW160" s="253"/>
      <c r="CX160" s="253"/>
      <c r="CY160" s="253"/>
      <c r="CZ160" s="253"/>
      <c r="DA160" s="253"/>
      <c r="DB160" s="253"/>
      <c r="DC160" s="253"/>
      <c r="DD160" s="253"/>
      <c r="DE160" s="253"/>
      <c r="DF160" s="253"/>
      <c r="DG160" s="253"/>
      <c r="DH160" s="253"/>
      <c r="DI160" s="253"/>
      <c r="DJ160" s="253"/>
      <c r="DK160" s="253"/>
      <c r="DL160" s="253"/>
      <c r="DM160" s="253"/>
      <c r="DN160" s="253"/>
      <c r="DO160" s="253"/>
      <c r="DP160" s="253"/>
      <c r="DQ160" s="253"/>
      <c r="DR160" s="253"/>
      <c r="DS160" s="253"/>
      <c r="DT160" s="253"/>
      <c r="DU160" s="253"/>
      <c r="DV160" s="253"/>
      <c r="DW160" s="253"/>
      <c r="DX160" s="253"/>
      <c r="DY160" s="253"/>
      <c r="DZ160" s="253"/>
      <c r="EA160" s="253"/>
      <c r="EB160" s="253"/>
      <c r="EC160" s="253"/>
      <c r="ED160" s="253"/>
      <c r="EE160" s="253"/>
      <c r="EF160" s="253"/>
      <c r="EG160" s="253"/>
      <c r="EH160" s="253"/>
      <c r="EI160" s="253"/>
      <c r="EJ160" s="253"/>
      <c r="EK160" s="253"/>
      <c r="EL160" s="253"/>
      <c r="EM160" s="253"/>
      <c r="EN160" s="253"/>
      <c r="EO160" s="253"/>
      <c r="EP160" s="253"/>
      <c r="EQ160" s="253"/>
      <c r="ER160" s="253"/>
      <c r="ES160" s="253"/>
      <c r="ET160" s="253"/>
      <c r="EU160" s="253"/>
      <c r="EV160" s="253"/>
      <c r="EW160" s="253"/>
      <c r="EX160" s="253"/>
      <c r="EY160" s="253"/>
      <c r="EZ160" s="253"/>
      <c r="FA160" s="253"/>
      <c r="FB160" s="253"/>
      <c r="FC160" s="253"/>
      <c r="FD160" s="253"/>
      <c r="FE160" s="253"/>
      <c r="FF160" s="253"/>
      <c r="FG160" s="253"/>
      <c r="FH160" s="253"/>
      <c r="FI160" s="253"/>
      <c r="FJ160" s="253"/>
      <c r="FK160" s="253"/>
      <c r="FL160" s="253"/>
      <c r="FM160" s="253"/>
      <c r="FN160" s="253"/>
      <c r="FO160" s="253"/>
      <c r="FP160" s="253"/>
      <c r="FQ160" s="253"/>
      <c r="FR160" s="253"/>
      <c r="FS160" s="253"/>
      <c r="FT160" s="253"/>
      <c r="FU160" s="253"/>
      <c r="FV160" s="253"/>
      <c r="FW160" s="253"/>
      <c r="FX160" s="253"/>
      <c r="FY160" s="253"/>
      <c r="FZ160" s="253"/>
      <c r="GA160" s="253"/>
      <c r="GB160" s="253"/>
      <c r="GC160" s="253"/>
      <c r="GD160" s="253"/>
      <c r="GE160" s="253"/>
      <c r="GF160" s="253"/>
      <c r="GG160" s="253"/>
      <c r="GH160" s="253"/>
      <c r="GI160" s="253"/>
      <c r="GJ160" s="253"/>
      <c r="GK160" s="253"/>
      <c r="GL160" s="253"/>
      <c r="GM160" s="253"/>
      <c r="GN160" s="253"/>
      <c r="GO160" s="253"/>
      <c r="GP160" s="253"/>
      <c r="GQ160" s="253"/>
      <c r="GR160" s="253"/>
      <c r="GS160" s="253"/>
      <c r="GT160" s="253"/>
      <c r="GU160" s="253"/>
      <c r="GV160" s="253"/>
      <c r="GW160" s="253"/>
      <c r="GX160" s="253"/>
      <c r="GY160" s="253"/>
      <c r="GZ160" s="253"/>
      <c r="HA160" s="253"/>
      <c r="HB160" s="253"/>
      <c r="HC160" s="253"/>
      <c r="HD160" s="253"/>
      <c r="HE160" s="253"/>
      <c r="HF160" s="253"/>
      <c r="HG160" s="253"/>
      <c r="HH160" s="253"/>
      <c r="HI160" s="253"/>
      <c r="HJ160" s="253"/>
      <c r="HK160" s="253"/>
      <c r="HL160" s="253"/>
      <c r="HM160" s="253"/>
      <c r="HN160" s="253"/>
      <c r="HO160" s="253"/>
      <c r="HP160" s="253"/>
      <c r="HQ160" s="253"/>
      <c r="HR160" s="253"/>
      <c r="HS160" s="253"/>
      <c r="HT160" s="253"/>
      <c r="HU160" s="253"/>
      <c r="HV160" s="253"/>
      <c r="HW160" s="253"/>
      <c r="HX160" s="253"/>
      <c r="HY160" s="253"/>
      <c r="HZ160" s="253"/>
      <c r="IA160" s="253"/>
      <c r="IB160" s="253"/>
      <c r="IC160" s="253"/>
      <c r="ID160" s="253"/>
      <c r="IE160" s="253"/>
      <c r="IF160" s="253"/>
      <c r="IG160" s="253"/>
      <c r="IH160" s="253"/>
      <c r="II160" s="253"/>
      <c r="IJ160" s="253"/>
      <c r="IK160" s="253"/>
      <c r="IL160" s="253"/>
      <c r="IM160" s="253"/>
      <c r="IN160" s="253"/>
      <c r="IO160" s="253"/>
      <c r="IP160" s="253"/>
      <c r="IQ160" s="253"/>
      <c r="IR160" s="253"/>
      <c r="IS160" s="253"/>
      <c r="IT160" s="253"/>
      <c r="IU160" s="253"/>
      <c r="IV160" s="253"/>
      <c r="IW160" s="253"/>
      <c r="IX160" s="253"/>
      <c r="IY160" s="253"/>
      <c r="IZ160" s="253"/>
      <c r="JA160" s="253"/>
      <c r="JB160" s="253"/>
      <c r="JC160" s="253"/>
      <c r="JD160" s="253"/>
      <c r="JE160" s="253"/>
      <c r="JF160" s="253"/>
      <c r="JG160" s="253"/>
      <c r="JH160" s="253"/>
      <c r="JI160" s="253"/>
      <c r="JJ160" s="253"/>
      <c r="JK160" s="253"/>
      <c r="JL160" s="253"/>
      <c r="JM160" s="253"/>
      <c r="JN160" s="253"/>
      <c r="JO160" s="253"/>
      <c r="JP160" s="253"/>
      <c r="JQ160" s="253"/>
      <c r="JR160" s="253"/>
      <c r="JS160" s="253"/>
      <c r="JT160" s="253"/>
      <c r="JU160" s="253"/>
      <c r="JV160" s="253"/>
      <c r="JW160" s="253"/>
      <c r="JX160" s="253"/>
      <c r="JY160" s="253"/>
      <c r="JZ160" s="253"/>
      <c r="KA160" s="253"/>
      <c r="KB160" s="253"/>
      <c r="KC160" s="253"/>
      <c r="KD160" s="253"/>
      <c r="KE160" s="253"/>
      <c r="KF160" s="253"/>
      <c r="KG160" s="253"/>
      <c r="KH160" s="253"/>
      <c r="KI160" s="253"/>
      <c r="KJ160" s="253"/>
      <c r="KK160" s="253"/>
      <c r="KL160" s="253"/>
      <c r="KM160" s="253"/>
      <c r="KN160" s="253"/>
      <c r="KO160" s="253"/>
      <c r="KP160" s="253"/>
      <c r="KQ160" s="253"/>
      <c r="KR160" s="253"/>
      <c r="KS160" s="253"/>
      <c r="KT160" s="253"/>
      <c r="KU160" s="253"/>
      <c r="KV160" s="253"/>
      <c r="KW160" s="253"/>
      <c r="KX160" s="253"/>
      <c r="KY160" s="253"/>
      <c r="KZ160" s="253"/>
      <c r="LA160" s="253"/>
      <c r="LB160" s="253"/>
      <c r="LC160" s="253"/>
      <c r="LD160" s="253"/>
      <c r="LE160" s="253"/>
      <c r="LF160" s="253"/>
      <c r="LG160" s="253"/>
      <c r="LH160" s="253"/>
      <c r="LI160" s="253"/>
      <c r="LJ160" s="253"/>
      <c r="LK160" s="253"/>
      <c r="LL160" s="253"/>
      <c r="LM160" s="253"/>
      <c r="LN160" s="253"/>
      <c r="LO160" s="253"/>
      <c r="LP160" s="253"/>
      <c r="LQ160" s="253"/>
      <c r="LR160" s="253"/>
      <c r="LS160" s="253"/>
      <c r="LT160" s="253"/>
      <c r="LU160" s="253"/>
      <c r="LV160" s="253"/>
      <c r="LW160" s="253"/>
      <c r="LX160" s="253"/>
      <c r="LY160" s="253"/>
      <c r="LZ160" s="253"/>
      <c r="MA160" s="253"/>
      <c r="MB160" s="253"/>
      <c r="MC160" s="253"/>
      <c r="MD160" s="253"/>
      <c r="ME160" s="253"/>
      <c r="MF160" s="253"/>
      <c r="MG160" s="253"/>
      <c r="MH160" s="253"/>
      <c r="MI160" s="253"/>
      <c r="MJ160" s="253"/>
      <c r="MK160" s="253"/>
      <c r="ML160" s="253"/>
      <c r="MM160" s="253"/>
      <c r="MN160" s="253"/>
      <c r="MO160" s="253"/>
      <c r="MP160" s="253"/>
      <c r="MQ160" s="253"/>
      <c r="MR160" s="253"/>
      <c r="MS160" s="253"/>
      <c r="MT160" s="253"/>
      <c r="MU160" s="253"/>
      <c r="MV160" s="253"/>
      <c r="MW160" s="253"/>
      <c r="MX160" s="253"/>
      <c r="MY160" s="253"/>
      <c r="MZ160" s="253"/>
      <c r="NA160" s="253"/>
      <c r="NB160" s="253"/>
      <c r="NC160" s="253"/>
      <c r="ND160" s="253"/>
      <c r="NE160" s="253"/>
      <c r="NF160" s="253"/>
      <c r="NG160" s="253"/>
      <c r="NH160" s="253"/>
      <c r="NI160" s="253"/>
      <c r="NJ160" s="253"/>
      <c r="NK160" s="253"/>
      <c r="NL160" s="253"/>
      <c r="NM160" s="253"/>
      <c r="NN160" s="253"/>
      <c r="NO160" s="253"/>
      <c r="NP160" s="253"/>
      <c r="NQ160" s="253"/>
      <c r="NR160" s="253"/>
      <c r="NS160" s="253"/>
      <c r="NT160" s="253"/>
      <c r="NU160" s="253"/>
      <c r="NV160" s="253"/>
      <c r="NW160" s="253"/>
      <c r="NX160" s="253"/>
      <c r="NY160" s="253"/>
      <c r="NZ160" s="253"/>
      <c r="OA160" s="253"/>
      <c r="OB160" s="253"/>
      <c r="OC160" s="253"/>
      <c r="OD160" s="253"/>
      <c r="OE160" s="253"/>
      <c r="OF160" s="253"/>
      <c r="OG160" s="253"/>
      <c r="OH160" s="253"/>
      <c r="OI160" s="253"/>
      <c r="OJ160" s="253"/>
      <c r="OK160" s="253"/>
      <c r="OL160" s="253"/>
      <c r="OM160" s="253"/>
      <c r="ON160" s="253"/>
      <c r="OO160" s="253"/>
      <c r="OP160" s="253"/>
      <c r="OQ160" s="253"/>
      <c r="OR160" s="253"/>
      <c r="OS160" s="253"/>
      <c r="OT160" s="253"/>
      <c r="OU160" s="253"/>
      <c r="OV160" s="253"/>
      <c r="OW160" s="253"/>
      <c r="OX160" s="253"/>
      <c r="OY160" s="253"/>
      <c r="OZ160" s="253"/>
      <c r="PA160" s="253"/>
      <c r="PB160" s="253"/>
      <c r="PC160" s="253"/>
      <c r="PD160" s="253"/>
      <c r="PE160" s="253"/>
      <c r="PF160" s="253"/>
      <c r="PG160" s="253"/>
      <c r="PH160" s="253"/>
      <c r="PI160" s="253"/>
      <c r="PJ160" s="253"/>
      <c r="PK160" s="253"/>
      <c r="PL160" s="253"/>
      <c r="PM160" s="253"/>
      <c r="PN160" s="253"/>
      <c r="PO160" s="253"/>
      <c r="PP160" s="253"/>
      <c r="PQ160" s="253"/>
      <c r="PR160" s="253"/>
      <c r="PS160" s="253"/>
      <c r="PT160" s="253"/>
      <c r="PU160" s="253"/>
      <c r="PV160" s="253"/>
      <c r="PW160" s="253"/>
      <c r="PX160" s="253"/>
      <c r="PY160" s="253"/>
      <c r="PZ160" s="253"/>
      <c r="QA160" s="253"/>
      <c r="QB160" s="253"/>
      <c r="QC160" s="253"/>
      <c r="QD160" s="253"/>
      <c r="QE160" s="253"/>
      <c r="QF160" s="253"/>
      <c r="QG160" s="253"/>
      <c r="QH160" s="253"/>
      <c r="QI160" s="253"/>
      <c r="QJ160" s="253"/>
      <c r="QK160" s="253"/>
      <c r="QL160" s="253"/>
      <c r="QM160" s="253"/>
      <c r="QN160" s="253"/>
      <c r="QO160" s="253"/>
      <c r="QP160" s="253"/>
      <c r="QQ160" s="253"/>
      <c r="QR160" s="253"/>
      <c r="QS160" s="253"/>
      <c r="QT160" s="253"/>
      <c r="QU160" s="253"/>
      <c r="QV160" s="253"/>
      <c r="QW160" s="253"/>
      <c r="QX160" s="253"/>
      <c r="QY160" s="253"/>
      <c r="QZ160" s="253"/>
      <c r="RA160" s="253"/>
      <c r="RB160" s="253"/>
      <c r="RC160" s="253"/>
      <c r="RD160" s="253"/>
      <c r="RE160" s="253"/>
      <c r="RF160" s="253"/>
      <c r="RG160" s="253"/>
      <c r="RH160" s="253"/>
      <c r="RI160" s="253"/>
      <c r="RJ160" s="253"/>
      <c r="RK160" s="253"/>
      <c r="RL160" s="253"/>
      <c r="RM160" s="253"/>
      <c r="RN160" s="253"/>
      <c r="RO160" s="253"/>
      <c r="RP160" s="253"/>
      <c r="RQ160" s="253"/>
      <c r="RR160" s="253"/>
      <c r="RS160" s="253"/>
      <c r="RT160" s="253"/>
      <c r="RU160" s="253"/>
      <c r="RV160" s="253"/>
      <c r="RW160" s="253"/>
      <c r="RX160" s="253"/>
      <c r="RY160" s="253"/>
      <c r="RZ160" s="253"/>
      <c r="SA160" s="253"/>
      <c r="SB160" s="253"/>
      <c r="SC160" s="253"/>
      <c r="SD160" s="253"/>
      <c r="SE160" s="253"/>
      <c r="SF160" s="253"/>
      <c r="SG160" s="253"/>
      <c r="SH160" s="253"/>
      <c r="SI160" s="253"/>
      <c r="SJ160" s="253"/>
      <c r="SK160" s="253"/>
      <c r="SL160" s="253"/>
      <c r="SM160" s="253"/>
      <c r="SN160" s="253"/>
      <c r="SO160" s="253"/>
      <c r="SP160" s="253"/>
      <c r="SQ160" s="253"/>
      <c r="SR160" s="253"/>
      <c r="SS160" s="253"/>
      <c r="ST160" s="253"/>
      <c r="SU160" s="253"/>
      <c r="SV160" s="253"/>
      <c r="SW160" s="253"/>
      <c r="SX160" s="253"/>
      <c r="SY160" s="253"/>
      <c r="SZ160" s="253"/>
      <c r="TA160" s="253"/>
      <c r="TB160" s="253"/>
      <c r="TC160" s="253"/>
      <c r="TD160" s="253"/>
      <c r="TE160" s="253"/>
      <c r="TF160" s="253"/>
      <c r="TG160" s="253"/>
      <c r="TH160" s="253"/>
      <c r="TI160" s="253"/>
      <c r="TJ160" s="253"/>
      <c r="TK160" s="253"/>
      <c r="TL160" s="253"/>
      <c r="TM160" s="253"/>
      <c r="TN160" s="253"/>
      <c r="TO160" s="253"/>
      <c r="TP160" s="253"/>
      <c r="TQ160" s="253"/>
      <c r="TR160" s="253"/>
      <c r="TS160" s="253"/>
      <c r="TT160" s="253"/>
      <c r="TU160" s="253"/>
      <c r="TV160" s="253"/>
      <c r="TW160" s="253"/>
      <c r="TX160" s="253"/>
      <c r="TY160" s="253"/>
      <c r="TZ160" s="253"/>
      <c r="UA160" s="253"/>
      <c r="UB160" s="253"/>
      <c r="UC160" s="253"/>
      <c r="UD160" s="253"/>
      <c r="UE160" s="253"/>
      <c r="UF160" s="253"/>
      <c r="UG160" s="253"/>
      <c r="UH160" s="253"/>
      <c r="UI160" s="253"/>
      <c r="UJ160" s="253"/>
      <c r="UK160" s="253"/>
      <c r="UL160" s="253"/>
      <c r="UM160" s="253"/>
      <c r="UN160" s="253"/>
      <c r="UO160" s="253"/>
      <c r="UP160" s="253"/>
      <c r="UQ160" s="253"/>
      <c r="UR160" s="253"/>
      <c r="US160" s="253"/>
      <c r="UT160" s="253"/>
      <c r="UU160" s="253"/>
      <c r="UV160" s="253"/>
      <c r="UW160" s="253"/>
      <c r="UX160" s="253"/>
      <c r="UY160" s="253"/>
      <c r="UZ160" s="253"/>
      <c r="VA160" s="253"/>
      <c r="VB160" s="253"/>
      <c r="VC160" s="253"/>
      <c r="VD160" s="253"/>
      <c r="VE160" s="253"/>
      <c r="VF160" s="253"/>
      <c r="VG160" s="253"/>
      <c r="VH160" s="253"/>
      <c r="VI160" s="253"/>
      <c r="VJ160" s="253"/>
      <c r="VK160" s="253"/>
      <c r="VL160" s="253"/>
      <c r="VM160" s="253"/>
      <c r="VN160" s="253"/>
      <c r="VO160" s="253"/>
      <c r="VP160" s="253"/>
      <c r="VQ160" s="253"/>
      <c r="VR160" s="253"/>
      <c r="VS160" s="253"/>
      <c r="VT160" s="253"/>
      <c r="VU160" s="253"/>
      <c r="VV160" s="253"/>
      <c r="VW160" s="253"/>
      <c r="VX160" s="253"/>
      <c r="VY160" s="253"/>
      <c r="VZ160" s="253"/>
      <c r="WA160" s="253"/>
      <c r="WB160" s="253"/>
      <c r="WC160" s="253"/>
      <c r="WD160" s="253"/>
      <c r="WE160" s="253"/>
      <c r="WF160" s="253"/>
      <c r="WG160" s="253"/>
      <c r="WH160" s="253"/>
      <c r="WI160" s="253"/>
      <c r="WJ160" s="253"/>
      <c r="WK160" s="253"/>
      <c r="WL160" s="253"/>
      <c r="WM160" s="253"/>
      <c r="WN160" s="253"/>
      <c r="WO160" s="253"/>
      <c r="WP160" s="253"/>
      <c r="WQ160" s="253"/>
      <c r="WR160" s="253"/>
      <c r="WS160" s="253"/>
      <c r="WT160" s="253"/>
      <c r="WU160" s="253"/>
      <c r="WV160" s="253"/>
      <c r="WW160" s="253"/>
      <c r="WX160" s="253"/>
      <c r="WY160" s="253"/>
      <c r="WZ160" s="253"/>
      <c r="XA160" s="253"/>
      <c r="XB160" s="253"/>
      <c r="XC160" s="253"/>
      <c r="XD160" s="253"/>
      <c r="XE160" s="253"/>
      <c r="XF160" s="253"/>
      <c r="XG160" s="253"/>
      <c r="XH160" s="253"/>
      <c r="XI160" s="253"/>
      <c r="XJ160" s="253"/>
      <c r="XK160" s="253"/>
      <c r="XL160" s="253"/>
      <c r="XM160" s="253"/>
      <c r="XN160" s="253"/>
      <c r="XO160" s="253"/>
      <c r="XP160" s="253"/>
      <c r="XQ160" s="253"/>
      <c r="XR160" s="253"/>
      <c r="XS160" s="253"/>
      <c r="XT160" s="253"/>
      <c r="XU160" s="253"/>
      <c r="XV160" s="253"/>
      <c r="XW160" s="253"/>
      <c r="XX160" s="253"/>
      <c r="XY160" s="253"/>
      <c r="XZ160" s="253"/>
      <c r="YA160" s="253"/>
      <c r="YB160" s="253"/>
      <c r="YC160" s="253"/>
      <c r="YD160" s="253"/>
      <c r="YE160" s="253"/>
      <c r="YF160" s="253"/>
      <c r="YG160" s="253"/>
      <c r="YH160" s="253"/>
      <c r="YI160" s="253"/>
      <c r="YJ160" s="253"/>
      <c r="YK160" s="253"/>
      <c r="YL160" s="253"/>
      <c r="YM160" s="253"/>
      <c r="YN160" s="253"/>
      <c r="YO160" s="253"/>
      <c r="YP160" s="253"/>
      <c r="YQ160" s="253"/>
      <c r="YR160" s="253"/>
      <c r="YS160" s="253"/>
      <c r="YT160" s="253"/>
      <c r="YU160" s="253"/>
      <c r="YV160" s="253"/>
      <c r="YW160" s="253"/>
      <c r="YX160" s="253"/>
      <c r="YY160" s="253"/>
      <c r="YZ160" s="253"/>
      <c r="ZA160" s="253"/>
      <c r="ZB160" s="253"/>
      <c r="ZC160" s="253"/>
      <c r="ZD160" s="253"/>
      <c r="ZE160" s="253"/>
      <c r="ZF160" s="253"/>
      <c r="ZG160" s="253"/>
      <c r="ZH160" s="253"/>
      <c r="ZI160" s="253"/>
      <c r="ZJ160" s="253"/>
      <c r="ZK160" s="253"/>
      <c r="ZL160" s="253"/>
      <c r="ZM160" s="253"/>
      <c r="ZN160" s="253"/>
      <c r="ZO160" s="253"/>
      <c r="ZP160" s="253"/>
      <c r="ZQ160" s="253"/>
      <c r="ZR160" s="253"/>
      <c r="ZS160" s="253"/>
      <c r="ZT160" s="253"/>
      <c r="ZU160" s="253"/>
      <c r="ZV160" s="253"/>
      <c r="ZW160" s="253"/>
      <c r="ZX160" s="253"/>
      <c r="ZY160" s="253"/>
      <c r="ZZ160" s="253"/>
      <c r="AAA160" s="253"/>
      <c r="AAB160" s="253"/>
      <c r="AAC160" s="253"/>
      <c r="AAD160" s="253"/>
      <c r="AAE160" s="253"/>
      <c r="AAF160" s="253"/>
      <c r="AAG160" s="253"/>
      <c r="AAH160" s="253"/>
      <c r="AAI160" s="253"/>
      <c r="AAJ160" s="253"/>
      <c r="AAK160" s="253"/>
      <c r="AAL160" s="253"/>
      <c r="AAM160" s="253"/>
      <c r="AAN160" s="253"/>
      <c r="AAO160" s="253"/>
      <c r="AAP160" s="253"/>
      <c r="AAQ160" s="253"/>
      <c r="AAR160" s="253"/>
      <c r="AAS160" s="253"/>
      <c r="AAT160" s="253"/>
      <c r="AAU160" s="253"/>
      <c r="AAV160" s="253"/>
      <c r="AAW160" s="253"/>
      <c r="AAX160" s="253"/>
      <c r="AAY160" s="253"/>
      <c r="AAZ160" s="253"/>
      <c r="ABA160" s="253"/>
      <c r="ABB160" s="253"/>
      <c r="ABC160" s="253"/>
      <c r="ABD160" s="253"/>
      <c r="ABE160" s="253"/>
      <c r="ABF160" s="253"/>
      <c r="ABG160" s="253"/>
      <c r="ABH160" s="253"/>
      <c r="ABI160" s="253"/>
      <c r="ABJ160" s="253"/>
      <c r="ABK160" s="253"/>
      <c r="ABL160" s="253"/>
      <c r="ABM160" s="253"/>
      <c r="ABN160" s="253"/>
      <c r="ABO160" s="253"/>
      <c r="ABP160" s="253"/>
      <c r="ABQ160" s="253"/>
      <c r="ABR160" s="253"/>
      <c r="ABS160" s="253"/>
      <c r="ABT160" s="253"/>
      <c r="ABU160" s="253"/>
      <c r="ABV160" s="253"/>
      <c r="ABW160" s="253"/>
      <c r="ABX160" s="253"/>
      <c r="ABY160" s="253"/>
      <c r="ABZ160" s="253"/>
      <c r="ACA160" s="253"/>
      <c r="ACB160" s="253"/>
      <c r="ACC160" s="253"/>
      <c r="ACD160" s="253"/>
      <c r="ACE160" s="253"/>
      <c r="ACF160" s="253"/>
      <c r="ACG160" s="253"/>
      <c r="ACH160" s="253"/>
      <c r="ACI160" s="253"/>
      <c r="ACJ160" s="253"/>
      <c r="ACK160" s="253"/>
      <c r="ACL160" s="253"/>
      <c r="ACM160" s="253"/>
      <c r="ACN160" s="253"/>
      <c r="ACO160" s="253"/>
      <c r="ACP160" s="253"/>
      <c r="ACQ160" s="253"/>
      <c r="ACR160" s="253"/>
      <c r="ACS160" s="253"/>
      <c r="ACT160" s="253"/>
      <c r="ACU160" s="253"/>
      <c r="ACV160" s="253"/>
      <c r="ACW160" s="253"/>
      <c r="ACX160" s="253"/>
      <c r="ACY160" s="253"/>
      <c r="ACZ160" s="253"/>
      <c r="ADA160" s="253"/>
      <c r="ADB160" s="253"/>
      <c r="ADC160" s="253"/>
      <c r="ADD160" s="253"/>
      <c r="ADE160" s="253"/>
      <c r="ADF160" s="253"/>
      <c r="ADG160" s="253"/>
      <c r="ADH160" s="253"/>
      <c r="ADI160" s="253"/>
      <c r="ADJ160" s="253"/>
      <c r="ADK160" s="253"/>
      <c r="ADL160" s="253"/>
      <c r="ADM160" s="253"/>
      <c r="ADN160" s="253"/>
      <c r="ADO160" s="253"/>
      <c r="ADP160" s="253"/>
      <c r="ADQ160" s="253"/>
      <c r="ADR160" s="253"/>
      <c r="ADS160" s="253"/>
      <c r="ADT160" s="253"/>
      <c r="ADU160" s="253"/>
      <c r="ADV160" s="253"/>
      <c r="ADW160" s="253"/>
      <c r="ADX160" s="253"/>
      <c r="ADY160" s="253"/>
      <c r="ADZ160" s="253"/>
      <c r="AEA160" s="253"/>
      <c r="AEB160" s="253"/>
      <c r="AEC160" s="253"/>
      <c r="AED160" s="253"/>
      <c r="AEE160" s="253"/>
      <c r="AEF160" s="253"/>
      <c r="AEG160" s="253"/>
      <c r="AEH160" s="253"/>
      <c r="AEI160" s="253"/>
      <c r="AEJ160" s="253"/>
      <c r="AEK160" s="253"/>
      <c r="AEL160" s="253"/>
      <c r="AEM160" s="253"/>
      <c r="AEN160" s="253"/>
      <c r="AEO160" s="253"/>
      <c r="AEP160" s="253"/>
      <c r="AEQ160" s="253"/>
      <c r="AER160" s="253"/>
      <c r="AES160" s="253"/>
      <c r="AET160" s="253"/>
      <c r="AEU160" s="253"/>
      <c r="AEV160" s="253"/>
      <c r="AEW160" s="253"/>
      <c r="AEX160" s="253"/>
      <c r="AEY160" s="253"/>
      <c r="AEZ160" s="253"/>
      <c r="AFA160" s="253"/>
      <c r="AFB160" s="253"/>
      <c r="AFC160" s="253"/>
      <c r="AFD160" s="253"/>
      <c r="AFE160" s="253"/>
      <c r="AFF160" s="253"/>
      <c r="AFG160" s="253"/>
      <c r="AFH160" s="253"/>
      <c r="AFI160" s="253"/>
      <c r="AFJ160" s="253"/>
      <c r="AFK160" s="253"/>
      <c r="AFL160" s="253"/>
      <c r="AFM160" s="253"/>
      <c r="AFN160" s="253"/>
      <c r="AFO160" s="253"/>
      <c r="AFP160" s="253"/>
      <c r="AFQ160" s="253"/>
      <c r="AFR160" s="253"/>
      <c r="AFS160" s="253"/>
      <c r="AFT160" s="253"/>
      <c r="AFU160" s="253"/>
      <c r="AFV160" s="253"/>
      <c r="AFW160" s="253"/>
      <c r="AFX160" s="253"/>
      <c r="AFY160" s="253"/>
      <c r="AFZ160" s="253"/>
      <c r="AGA160" s="253"/>
      <c r="AGB160" s="253"/>
      <c r="AGC160" s="253"/>
      <c r="AGD160" s="253"/>
      <c r="AGE160" s="253"/>
      <c r="AGF160" s="253"/>
      <c r="AGG160" s="253"/>
      <c r="AGH160" s="253"/>
      <c r="AGI160" s="253"/>
      <c r="AGJ160" s="253"/>
      <c r="AGK160" s="253"/>
      <c r="AGL160" s="253"/>
      <c r="AGM160" s="253"/>
      <c r="AGN160" s="253"/>
      <c r="AGO160" s="253"/>
      <c r="AGP160" s="253"/>
      <c r="AGQ160" s="253"/>
      <c r="AGR160" s="253"/>
      <c r="AGS160" s="253"/>
      <c r="AGT160" s="253"/>
      <c r="AGU160" s="253"/>
      <c r="AGV160" s="253"/>
      <c r="AGW160" s="253"/>
      <c r="AGX160" s="253"/>
      <c r="AGY160" s="253"/>
      <c r="AGZ160" s="253"/>
      <c r="AHA160" s="253"/>
      <c r="AHB160" s="253"/>
      <c r="AHC160" s="253"/>
      <c r="AHD160" s="253"/>
      <c r="AHE160" s="253"/>
      <c r="AHF160" s="253"/>
      <c r="AHG160" s="253"/>
      <c r="AHH160" s="253"/>
      <c r="AHI160" s="253"/>
      <c r="AHJ160" s="253"/>
      <c r="AHK160" s="253"/>
      <c r="AHL160" s="253"/>
      <c r="AHM160" s="253"/>
      <c r="AHN160" s="253"/>
      <c r="AHO160" s="253"/>
      <c r="AHP160" s="253"/>
      <c r="AHQ160" s="253"/>
      <c r="AHR160" s="253"/>
      <c r="AHS160" s="253"/>
      <c r="AHT160" s="253"/>
      <c r="AHU160" s="253"/>
      <c r="AHV160" s="253"/>
      <c r="AHW160" s="253"/>
      <c r="AHX160" s="253"/>
      <c r="AHY160" s="253"/>
      <c r="AHZ160" s="253"/>
      <c r="AIA160" s="253"/>
      <c r="AIB160" s="253"/>
      <c r="AIC160" s="253"/>
      <c r="AID160" s="253"/>
      <c r="AIE160" s="253"/>
      <c r="AIF160" s="253"/>
      <c r="AIG160" s="253"/>
      <c r="AIH160" s="253"/>
      <c r="AII160" s="253"/>
      <c r="AIJ160" s="253"/>
      <c r="AIK160" s="253"/>
      <c r="AIL160" s="253"/>
      <c r="AIM160" s="253"/>
      <c r="AIN160" s="253"/>
      <c r="AIO160" s="253"/>
      <c r="AIP160" s="253"/>
      <c r="AIQ160" s="253"/>
      <c r="AIR160" s="253"/>
      <c r="AIS160" s="253"/>
      <c r="AIT160" s="253"/>
      <c r="AIU160" s="253"/>
      <c r="AIV160" s="253"/>
      <c r="AIW160" s="253"/>
      <c r="AIX160" s="253"/>
      <c r="AIY160" s="253"/>
      <c r="AIZ160" s="253"/>
      <c r="AJA160" s="253"/>
      <c r="AJB160" s="253"/>
      <c r="AJC160" s="253"/>
      <c r="AJD160" s="253"/>
      <c r="AJE160" s="253"/>
      <c r="AJF160" s="253"/>
      <c r="AJG160" s="253"/>
      <c r="AJH160" s="253"/>
      <c r="AJI160" s="253"/>
      <c r="AJJ160" s="253"/>
      <c r="AJK160" s="253"/>
      <c r="AJL160" s="253"/>
      <c r="AJM160" s="253"/>
      <c r="AJN160" s="253"/>
      <c r="AJO160" s="253"/>
      <c r="AJP160" s="253"/>
      <c r="AJQ160" s="253"/>
      <c r="AJR160" s="253"/>
      <c r="AJS160" s="253"/>
      <c r="AJT160" s="253"/>
      <c r="AJU160" s="253"/>
      <c r="AJV160" s="253"/>
      <c r="AJW160" s="253"/>
      <c r="AJX160" s="253"/>
      <c r="AJY160" s="253"/>
      <c r="AJZ160" s="253"/>
      <c r="AKA160" s="253"/>
      <c r="AKB160" s="253"/>
      <c r="AKC160" s="253"/>
      <c r="AKD160" s="253"/>
      <c r="AKE160" s="253"/>
      <c r="AKF160" s="253"/>
      <c r="AKG160" s="253"/>
      <c r="AKH160" s="253"/>
      <c r="AKI160" s="253"/>
      <c r="AKJ160" s="253"/>
      <c r="AKK160" s="253"/>
      <c r="AKL160" s="253"/>
      <c r="AKM160" s="253"/>
      <c r="AKN160" s="253"/>
      <c r="AKO160" s="253"/>
      <c r="AKP160" s="253"/>
      <c r="AKQ160" s="253"/>
      <c r="AKR160" s="253"/>
      <c r="AKS160" s="253"/>
      <c r="AKT160" s="253"/>
      <c r="AKU160" s="253"/>
      <c r="AKV160" s="253"/>
      <c r="AKW160" s="253"/>
      <c r="AKX160" s="253"/>
      <c r="AKY160" s="253"/>
      <c r="AKZ160" s="253"/>
      <c r="ALA160" s="253"/>
      <c r="ALB160" s="253"/>
      <c r="ALC160" s="253"/>
      <c r="ALD160" s="253"/>
      <c r="ALE160" s="253"/>
      <c r="ALF160" s="253"/>
      <c r="ALG160" s="253"/>
      <c r="ALH160" s="253"/>
      <c r="ALI160" s="253"/>
      <c r="ALJ160" s="253"/>
      <c r="ALK160" s="253"/>
      <c r="ALL160" s="253"/>
      <c r="ALM160" s="253"/>
      <c r="ALN160" s="253"/>
      <c r="ALO160" s="253"/>
      <c r="ALP160" s="253"/>
      <c r="ALQ160" s="253"/>
      <c r="ALR160" s="253"/>
      <c r="ALS160" s="253"/>
      <c r="ALT160" s="253"/>
      <c r="ALU160" s="253"/>
      <c r="ALV160" s="253"/>
      <c r="ALW160" s="253"/>
      <c r="ALX160" s="253"/>
      <c r="ALY160" s="253"/>
      <c r="ALZ160" s="253"/>
      <c r="AMA160" s="253"/>
      <c r="AMB160" s="253"/>
      <c r="AMC160" s="253"/>
      <c r="AMD160" s="253"/>
      <c r="AME160" s="253"/>
      <c r="AMF160" s="253"/>
      <c r="AMG160" s="253"/>
      <c r="AMH160" s="253"/>
      <c r="AMI160" s="253"/>
      <c r="AMJ160" s="253"/>
    </row>
    <row r="161" spans="2:1024" s="257" customFormat="1" ht="11.25" hidden="1">
      <c r="B161" s="290"/>
      <c r="C161" s="290"/>
      <c r="D161" s="291"/>
      <c r="E161" s="252"/>
      <c r="F161" s="253"/>
      <c r="G161" s="253"/>
      <c r="H161" s="253"/>
      <c r="I161" s="253"/>
      <c r="J161" s="253"/>
      <c r="K161" s="253"/>
      <c r="L161" s="253"/>
      <c r="M161" s="253"/>
      <c r="N161" s="253"/>
      <c r="O161" s="253"/>
      <c r="P161" s="253"/>
      <c r="Q161" s="253"/>
      <c r="R161" s="253"/>
      <c r="S161" s="253"/>
      <c r="T161" s="253"/>
      <c r="U161" s="253"/>
      <c r="V161" s="253"/>
      <c r="W161" s="253"/>
      <c r="X161" s="253"/>
      <c r="Y161" s="253"/>
      <c r="Z161" s="253"/>
      <c r="AA161" s="253"/>
      <c r="AB161" s="253"/>
      <c r="AC161" s="253"/>
      <c r="AD161" s="253"/>
      <c r="AE161" s="253"/>
      <c r="AF161" s="253"/>
      <c r="AG161" s="253"/>
      <c r="AH161" s="253"/>
      <c r="AI161" s="253"/>
      <c r="AJ161" s="253"/>
      <c r="AK161" s="253"/>
      <c r="AL161" s="253"/>
      <c r="AM161" s="253"/>
      <c r="AN161" s="253"/>
      <c r="AO161" s="253"/>
      <c r="AP161" s="253"/>
      <c r="AQ161" s="253"/>
      <c r="AR161" s="253"/>
      <c r="AS161" s="253"/>
      <c r="AT161" s="253"/>
      <c r="AU161" s="253"/>
      <c r="AV161" s="253"/>
      <c r="AW161" s="253"/>
      <c r="AX161" s="253"/>
      <c r="AY161" s="253"/>
      <c r="AZ161" s="253"/>
      <c r="BA161" s="253"/>
      <c r="BB161" s="253"/>
      <c r="BC161" s="253"/>
      <c r="BD161" s="253"/>
      <c r="BE161" s="253"/>
      <c r="BF161" s="253"/>
      <c r="BG161" s="253"/>
      <c r="BH161" s="253"/>
      <c r="BI161" s="253"/>
      <c r="BJ161" s="253"/>
      <c r="BK161" s="253"/>
      <c r="BL161" s="253"/>
      <c r="BM161" s="253"/>
      <c r="BN161" s="253"/>
      <c r="BO161" s="253"/>
      <c r="BP161" s="253"/>
      <c r="BQ161" s="253"/>
      <c r="BR161" s="253"/>
      <c r="BS161" s="253"/>
      <c r="BT161" s="253"/>
      <c r="BU161" s="253"/>
      <c r="BV161" s="253"/>
      <c r="BW161" s="253"/>
      <c r="BX161" s="253"/>
      <c r="BY161" s="253"/>
      <c r="BZ161" s="253"/>
      <c r="CA161" s="253"/>
      <c r="CB161" s="253"/>
      <c r="CC161" s="253"/>
      <c r="CD161" s="253"/>
      <c r="CE161" s="253"/>
      <c r="CF161" s="253"/>
      <c r="CG161" s="253"/>
      <c r="CH161" s="253"/>
      <c r="CI161" s="253"/>
      <c r="CJ161" s="253"/>
      <c r="CK161" s="253"/>
      <c r="CL161" s="253"/>
      <c r="CM161" s="253"/>
      <c r="CN161" s="253"/>
      <c r="CO161" s="253"/>
      <c r="CP161" s="253"/>
      <c r="CQ161" s="253"/>
      <c r="CR161" s="253"/>
      <c r="CS161" s="253"/>
      <c r="CT161" s="253"/>
      <c r="CU161" s="253"/>
      <c r="CV161" s="253"/>
      <c r="CW161" s="253"/>
      <c r="CX161" s="253"/>
      <c r="CY161" s="253"/>
      <c r="CZ161" s="253"/>
      <c r="DA161" s="253"/>
      <c r="DB161" s="253"/>
      <c r="DC161" s="253"/>
      <c r="DD161" s="253"/>
      <c r="DE161" s="253"/>
      <c r="DF161" s="253"/>
      <c r="DG161" s="253"/>
      <c r="DH161" s="253"/>
      <c r="DI161" s="253"/>
      <c r="DJ161" s="253"/>
      <c r="DK161" s="253"/>
      <c r="DL161" s="253"/>
      <c r="DM161" s="253"/>
      <c r="DN161" s="253"/>
      <c r="DO161" s="253"/>
      <c r="DP161" s="253"/>
      <c r="DQ161" s="253"/>
      <c r="DR161" s="253"/>
      <c r="DS161" s="253"/>
      <c r="DT161" s="253"/>
      <c r="DU161" s="253"/>
      <c r="DV161" s="253"/>
      <c r="DW161" s="253"/>
      <c r="DX161" s="253"/>
      <c r="DY161" s="253"/>
      <c r="DZ161" s="253"/>
      <c r="EA161" s="253"/>
      <c r="EB161" s="253"/>
      <c r="EC161" s="253"/>
      <c r="ED161" s="253"/>
      <c r="EE161" s="253"/>
      <c r="EF161" s="253"/>
      <c r="EG161" s="253"/>
      <c r="EH161" s="253"/>
      <c r="EI161" s="253"/>
      <c r="EJ161" s="253"/>
      <c r="EK161" s="253"/>
      <c r="EL161" s="253"/>
      <c r="EM161" s="253"/>
      <c r="EN161" s="253"/>
      <c r="EO161" s="253"/>
      <c r="EP161" s="253"/>
      <c r="EQ161" s="253"/>
      <c r="ER161" s="253"/>
      <c r="ES161" s="253"/>
      <c r="ET161" s="253"/>
      <c r="EU161" s="253"/>
      <c r="EV161" s="253"/>
      <c r="EW161" s="253"/>
      <c r="EX161" s="253"/>
      <c r="EY161" s="253"/>
      <c r="EZ161" s="253"/>
      <c r="FA161" s="253"/>
      <c r="FB161" s="253"/>
      <c r="FC161" s="253"/>
      <c r="FD161" s="253"/>
      <c r="FE161" s="253"/>
      <c r="FF161" s="253"/>
      <c r="FG161" s="253"/>
      <c r="FH161" s="253"/>
      <c r="FI161" s="253"/>
      <c r="FJ161" s="253"/>
      <c r="FK161" s="253"/>
      <c r="FL161" s="253"/>
      <c r="FM161" s="253"/>
      <c r="FN161" s="253"/>
      <c r="FO161" s="253"/>
      <c r="FP161" s="253"/>
      <c r="FQ161" s="253"/>
      <c r="FR161" s="253"/>
      <c r="FS161" s="253"/>
      <c r="FT161" s="253"/>
      <c r="FU161" s="253"/>
      <c r="FV161" s="253"/>
      <c r="FW161" s="253"/>
      <c r="FX161" s="253"/>
      <c r="FY161" s="253"/>
      <c r="FZ161" s="253"/>
      <c r="GA161" s="253"/>
      <c r="GB161" s="253"/>
      <c r="GC161" s="253"/>
      <c r="GD161" s="253"/>
      <c r="GE161" s="253"/>
      <c r="GF161" s="253"/>
      <c r="GG161" s="253"/>
      <c r="GH161" s="253"/>
      <c r="GI161" s="253"/>
      <c r="GJ161" s="253"/>
      <c r="GK161" s="253"/>
      <c r="GL161" s="253"/>
      <c r="GM161" s="253"/>
      <c r="GN161" s="253"/>
      <c r="GO161" s="253"/>
      <c r="GP161" s="253"/>
      <c r="GQ161" s="253"/>
      <c r="GR161" s="253"/>
      <c r="GS161" s="253"/>
      <c r="GT161" s="253"/>
      <c r="GU161" s="253"/>
      <c r="GV161" s="253"/>
      <c r="GW161" s="253"/>
      <c r="GX161" s="253"/>
      <c r="GY161" s="253"/>
      <c r="GZ161" s="253"/>
      <c r="HA161" s="253"/>
      <c r="HB161" s="253"/>
      <c r="HC161" s="253"/>
      <c r="HD161" s="253"/>
      <c r="HE161" s="253"/>
      <c r="HF161" s="253"/>
      <c r="HG161" s="253"/>
      <c r="HH161" s="253"/>
      <c r="HI161" s="253"/>
      <c r="HJ161" s="253"/>
      <c r="HK161" s="253"/>
      <c r="HL161" s="253"/>
      <c r="HM161" s="253"/>
      <c r="HN161" s="253"/>
      <c r="HO161" s="253"/>
      <c r="HP161" s="253"/>
      <c r="HQ161" s="253"/>
      <c r="HR161" s="253"/>
      <c r="HS161" s="253"/>
      <c r="HT161" s="253"/>
      <c r="HU161" s="253"/>
      <c r="HV161" s="253"/>
      <c r="HW161" s="253"/>
      <c r="HX161" s="253"/>
      <c r="HY161" s="253"/>
      <c r="HZ161" s="253"/>
      <c r="IA161" s="253"/>
      <c r="IB161" s="253"/>
      <c r="IC161" s="253"/>
      <c r="ID161" s="253"/>
      <c r="IE161" s="253"/>
      <c r="IF161" s="253"/>
      <c r="IG161" s="253"/>
      <c r="IH161" s="253"/>
      <c r="II161" s="253"/>
      <c r="IJ161" s="253"/>
      <c r="IK161" s="253"/>
      <c r="IL161" s="253"/>
      <c r="IM161" s="253"/>
      <c r="IN161" s="253"/>
      <c r="IO161" s="253"/>
      <c r="IP161" s="253"/>
      <c r="IQ161" s="253"/>
      <c r="IR161" s="253"/>
      <c r="IS161" s="253"/>
      <c r="IT161" s="253"/>
      <c r="IU161" s="253"/>
      <c r="IV161" s="253"/>
      <c r="IW161" s="253"/>
      <c r="IX161" s="253"/>
      <c r="IY161" s="253"/>
      <c r="IZ161" s="253"/>
      <c r="JA161" s="253"/>
      <c r="JB161" s="253"/>
      <c r="JC161" s="253"/>
      <c r="JD161" s="253"/>
      <c r="JE161" s="253"/>
      <c r="JF161" s="253"/>
      <c r="JG161" s="253"/>
      <c r="JH161" s="253"/>
      <c r="JI161" s="253"/>
      <c r="JJ161" s="253"/>
      <c r="JK161" s="253"/>
      <c r="JL161" s="253"/>
      <c r="JM161" s="253"/>
      <c r="JN161" s="253"/>
      <c r="JO161" s="253"/>
      <c r="JP161" s="253"/>
      <c r="JQ161" s="253"/>
      <c r="JR161" s="253"/>
      <c r="JS161" s="253"/>
      <c r="JT161" s="253"/>
      <c r="JU161" s="253"/>
      <c r="JV161" s="253"/>
      <c r="JW161" s="253"/>
      <c r="JX161" s="253"/>
      <c r="JY161" s="253"/>
      <c r="JZ161" s="253"/>
      <c r="KA161" s="253"/>
      <c r="KB161" s="253"/>
      <c r="KC161" s="253"/>
      <c r="KD161" s="253"/>
      <c r="KE161" s="253"/>
      <c r="KF161" s="253"/>
      <c r="KG161" s="253"/>
      <c r="KH161" s="253"/>
      <c r="KI161" s="253"/>
      <c r="KJ161" s="253"/>
      <c r="KK161" s="253"/>
      <c r="KL161" s="253"/>
      <c r="KM161" s="253"/>
      <c r="KN161" s="253"/>
      <c r="KO161" s="253"/>
      <c r="KP161" s="253"/>
      <c r="KQ161" s="253"/>
      <c r="KR161" s="253"/>
      <c r="KS161" s="253"/>
      <c r="KT161" s="253"/>
      <c r="KU161" s="253"/>
      <c r="KV161" s="253"/>
      <c r="KW161" s="253"/>
      <c r="KX161" s="253"/>
      <c r="KY161" s="253"/>
      <c r="KZ161" s="253"/>
      <c r="LA161" s="253"/>
      <c r="LB161" s="253"/>
      <c r="LC161" s="253"/>
      <c r="LD161" s="253"/>
      <c r="LE161" s="253"/>
      <c r="LF161" s="253"/>
      <c r="LG161" s="253"/>
      <c r="LH161" s="253"/>
      <c r="LI161" s="253"/>
      <c r="LJ161" s="253"/>
      <c r="LK161" s="253"/>
      <c r="LL161" s="253"/>
      <c r="LM161" s="253"/>
      <c r="LN161" s="253"/>
      <c r="LO161" s="253"/>
      <c r="LP161" s="253"/>
      <c r="LQ161" s="253"/>
      <c r="LR161" s="253"/>
      <c r="LS161" s="253"/>
      <c r="LT161" s="253"/>
      <c r="LU161" s="253"/>
      <c r="LV161" s="253"/>
      <c r="LW161" s="253"/>
      <c r="LX161" s="253"/>
      <c r="LY161" s="253"/>
      <c r="LZ161" s="253"/>
      <c r="MA161" s="253"/>
      <c r="MB161" s="253"/>
      <c r="MC161" s="253"/>
      <c r="MD161" s="253"/>
      <c r="ME161" s="253"/>
      <c r="MF161" s="253"/>
      <c r="MG161" s="253"/>
      <c r="MH161" s="253"/>
      <c r="MI161" s="253"/>
      <c r="MJ161" s="253"/>
      <c r="MK161" s="253"/>
      <c r="ML161" s="253"/>
      <c r="MM161" s="253"/>
      <c r="MN161" s="253"/>
      <c r="MO161" s="253"/>
      <c r="MP161" s="253"/>
      <c r="MQ161" s="253"/>
      <c r="MR161" s="253"/>
      <c r="MS161" s="253"/>
      <c r="MT161" s="253"/>
      <c r="MU161" s="253"/>
      <c r="MV161" s="253"/>
      <c r="MW161" s="253"/>
      <c r="MX161" s="253"/>
      <c r="MY161" s="253"/>
      <c r="MZ161" s="253"/>
      <c r="NA161" s="253"/>
      <c r="NB161" s="253"/>
      <c r="NC161" s="253"/>
      <c r="ND161" s="253"/>
      <c r="NE161" s="253"/>
      <c r="NF161" s="253"/>
      <c r="NG161" s="253"/>
      <c r="NH161" s="253"/>
      <c r="NI161" s="253"/>
      <c r="NJ161" s="253"/>
      <c r="NK161" s="253"/>
      <c r="NL161" s="253"/>
      <c r="NM161" s="253"/>
      <c r="NN161" s="253"/>
      <c r="NO161" s="253"/>
      <c r="NP161" s="253"/>
      <c r="NQ161" s="253"/>
      <c r="NR161" s="253"/>
      <c r="NS161" s="253"/>
      <c r="NT161" s="253"/>
      <c r="NU161" s="253"/>
      <c r="NV161" s="253"/>
      <c r="NW161" s="253"/>
      <c r="NX161" s="253"/>
      <c r="NY161" s="253"/>
      <c r="NZ161" s="253"/>
      <c r="OA161" s="253"/>
      <c r="OB161" s="253"/>
      <c r="OC161" s="253"/>
      <c r="OD161" s="253"/>
      <c r="OE161" s="253"/>
      <c r="OF161" s="253"/>
      <c r="OG161" s="253"/>
      <c r="OH161" s="253"/>
      <c r="OI161" s="253"/>
      <c r="OJ161" s="253"/>
      <c r="OK161" s="253"/>
      <c r="OL161" s="253"/>
      <c r="OM161" s="253"/>
      <c r="ON161" s="253"/>
      <c r="OO161" s="253"/>
      <c r="OP161" s="253"/>
      <c r="OQ161" s="253"/>
      <c r="OR161" s="253"/>
      <c r="OS161" s="253"/>
      <c r="OT161" s="253"/>
      <c r="OU161" s="253"/>
      <c r="OV161" s="253"/>
      <c r="OW161" s="253"/>
      <c r="OX161" s="253"/>
      <c r="OY161" s="253"/>
      <c r="OZ161" s="253"/>
      <c r="PA161" s="253"/>
      <c r="PB161" s="253"/>
      <c r="PC161" s="253"/>
      <c r="PD161" s="253"/>
      <c r="PE161" s="253"/>
      <c r="PF161" s="253"/>
      <c r="PG161" s="253"/>
      <c r="PH161" s="253"/>
      <c r="PI161" s="253"/>
      <c r="PJ161" s="253"/>
      <c r="PK161" s="253"/>
      <c r="PL161" s="253"/>
      <c r="PM161" s="253"/>
      <c r="PN161" s="253"/>
      <c r="PO161" s="253"/>
      <c r="PP161" s="253"/>
      <c r="PQ161" s="253"/>
      <c r="PR161" s="253"/>
      <c r="PS161" s="253"/>
      <c r="PT161" s="253"/>
      <c r="PU161" s="253"/>
      <c r="PV161" s="253"/>
      <c r="PW161" s="253"/>
      <c r="PX161" s="253"/>
      <c r="PY161" s="253"/>
      <c r="PZ161" s="253"/>
      <c r="QA161" s="253"/>
      <c r="QB161" s="253"/>
      <c r="QC161" s="253"/>
      <c r="QD161" s="253"/>
      <c r="QE161" s="253"/>
      <c r="QF161" s="253"/>
      <c r="QG161" s="253"/>
      <c r="QH161" s="253"/>
      <c r="QI161" s="253"/>
      <c r="QJ161" s="253"/>
      <c r="QK161" s="253"/>
      <c r="QL161" s="253"/>
      <c r="QM161" s="253"/>
      <c r="QN161" s="253"/>
      <c r="QO161" s="253"/>
      <c r="QP161" s="253"/>
      <c r="QQ161" s="253"/>
      <c r="QR161" s="253"/>
      <c r="QS161" s="253"/>
      <c r="QT161" s="253"/>
      <c r="QU161" s="253"/>
      <c r="QV161" s="253"/>
      <c r="QW161" s="253"/>
      <c r="QX161" s="253"/>
      <c r="QY161" s="253"/>
      <c r="QZ161" s="253"/>
      <c r="RA161" s="253"/>
      <c r="RB161" s="253"/>
      <c r="RC161" s="253"/>
      <c r="RD161" s="253"/>
      <c r="RE161" s="253"/>
      <c r="RF161" s="253"/>
      <c r="RG161" s="253"/>
      <c r="RH161" s="253"/>
      <c r="RI161" s="253"/>
      <c r="RJ161" s="253"/>
      <c r="RK161" s="253"/>
      <c r="RL161" s="253"/>
      <c r="RM161" s="253"/>
      <c r="RN161" s="253"/>
      <c r="RO161" s="253"/>
      <c r="RP161" s="253"/>
      <c r="RQ161" s="253"/>
      <c r="RR161" s="253"/>
      <c r="RS161" s="253"/>
      <c r="RT161" s="253"/>
      <c r="RU161" s="253"/>
      <c r="RV161" s="253"/>
      <c r="RW161" s="253"/>
      <c r="RX161" s="253"/>
      <c r="RY161" s="253"/>
      <c r="RZ161" s="253"/>
      <c r="SA161" s="253"/>
      <c r="SB161" s="253"/>
      <c r="SC161" s="253"/>
      <c r="SD161" s="253"/>
      <c r="SE161" s="253"/>
      <c r="SF161" s="253"/>
      <c r="SG161" s="253"/>
      <c r="SH161" s="253"/>
      <c r="SI161" s="253"/>
      <c r="SJ161" s="253"/>
      <c r="SK161" s="253"/>
      <c r="SL161" s="253"/>
      <c r="SM161" s="253"/>
      <c r="SN161" s="253"/>
      <c r="SO161" s="253"/>
      <c r="SP161" s="253"/>
      <c r="SQ161" s="253"/>
      <c r="SR161" s="253"/>
      <c r="SS161" s="253"/>
      <c r="ST161" s="253"/>
      <c r="SU161" s="253"/>
      <c r="SV161" s="253"/>
      <c r="SW161" s="253"/>
      <c r="SX161" s="253"/>
      <c r="SY161" s="253"/>
      <c r="SZ161" s="253"/>
      <c r="TA161" s="253"/>
      <c r="TB161" s="253"/>
      <c r="TC161" s="253"/>
      <c r="TD161" s="253"/>
      <c r="TE161" s="253"/>
      <c r="TF161" s="253"/>
      <c r="TG161" s="253"/>
      <c r="TH161" s="253"/>
      <c r="TI161" s="253"/>
      <c r="TJ161" s="253"/>
      <c r="TK161" s="253"/>
      <c r="TL161" s="253"/>
      <c r="TM161" s="253"/>
      <c r="TN161" s="253"/>
      <c r="TO161" s="253"/>
      <c r="TP161" s="253"/>
      <c r="TQ161" s="253"/>
      <c r="TR161" s="253"/>
      <c r="TS161" s="253"/>
      <c r="TT161" s="253"/>
      <c r="TU161" s="253"/>
      <c r="TV161" s="253"/>
      <c r="TW161" s="253"/>
      <c r="TX161" s="253"/>
      <c r="TY161" s="253"/>
      <c r="TZ161" s="253"/>
      <c r="UA161" s="253"/>
      <c r="UB161" s="253"/>
      <c r="UC161" s="253"/>
      <c r="UD161" s="253"/>
      <c r="UE161" s="253"/>
      <c r="UF161" s="253"/>
      <c r="UG161" s="253"/>
      <c r="UH161" s="253"/>
      <c r="UI161" s="253"/>
      <c r="UJ161" s="253"/>
      <c r="UK161" s="253"/>
      <c r="UL161" s="253"/>
      <c r="UM161" s="253"/>
      <c r="UN161" s="253"/>
      <c r="UO161" s="253"/>
      <c r="UP161" s="253"/>
      <c r="UQ161" s="253"/>
      <c r="UR161" s="253"/>
      <c r="US161" s="253"/>
      <c r="UT161" s="253"/>
      <c r="UU161" s="253"/>
      <c r="UV161" s="253"/>
      <c r="UW161" s="253"/>
      <c r="UX161" s="253"/>
      <c r="UY161" s="253"/>
      <c r="UZ161" s="253"/>
      <c r="VA161" s="253"/>
      <c r="VB161" s="253"/>
      <c r="VC161" s="253"/>
      <c r="VD161" s="253"/>
      <c r="VE161" s="253"/>
      <c r="VF161" s="253"/>
      <c r="VG161" s="253"/>
      <c r="VH161" s="253"/>
      <c r="VI161" s="253"/>
      <c r="VJ161" s="253"/>
      <c r="VK161" s="253"/>
      <c r="VL161" s="253"/>
      <c r="VM161" s="253"/>
      <c r="VN161" s="253"/>
      <c r="VO161" s="253"/>
      <c r="VP161" s="253"/>
      <c r="VQ161" s="253"/>
      <c r="VR161" s="253"/>
      <c r="VS161" s="253"/>
      <c r="VT161" s="253"/>
      <c r="VU161" s="253"/>
      <c r="VV161" s="253"/>
      <c r="VW161" s="253"/>
      <c r="VX161" s="253"/>
      <c r="VY161" s="253"/>
      <c r="VZ161" s="253"/>
      <c r="WA161" s="253"/>
      <c r="WB161" s="253"/>
      <c r="WC161" s="253"/>
      <c r="WD161" s="253"/>
      <c r="WE161" s="253"/>
      <c r="WF161" s="253"/>
      <c r="WG161" s="253"/>
      <c r="WH161" s="253"/>
      <c r="WI161" s="253"/>
      <c r="WJ161" s="253"/>
      <c r="WK161" s="253"/>
      <c r="WL161" s="253"/>
      <c r="WM161" s="253"/>
      <c r="WN161" s="253"/>
      <c r="WO161" s="253"/>
      <c r="WP161" s="253"/>
      <c r="WQ161" s="253"/>
      <c r="WR161" s="253"/>
      <c r="WS161" s="253"/>
      <c r="WT161" s="253"/>
      <c r="WU161" s="253"/>
      <c r="WV161" s="253"/>
      <c r="WW161" s="253"/>
      <c r="WX161" s="253"/>
      <c r="WY161" s="253"/>
      <c r="WZ161" s="253"/>
      <c r="XA161" s="253"/>
      <c r="XB161" s="253"/>
      <c r="XC161" s="253"/>
      <c r="XD161" s="253"/>
      <c r="XE161" s="253"/>
      <c r="XF161" s="253"/>
      <c r="XG161" s="253"/>
      <c r="XH161" s="253"/>
      <c r="XI161" s="253"/>
      <c r="XJ161" s="253"/>
      <c r="XK161" s="253"/>
      <c r="XL161" s="253"/>
      <c r="XM161" s="253"/>
      <c r="XN161" s="253"/>
      <c r="XO161" s="253"/>
      <c r="XP161" s="253"/>
      <c r="XQ161" s="253"/>
      <c r="XR161" s="253"/>
      <c r="XS161" s="253"/>
      <c r="XT161" s="253"/>
      <c r="XU161" s="253"/>
      <c r="XV161" s="253"/>
      <c r="XW161" s="253"/>
      <c r="XX161" s="253"/>
      <c r="XY161" s="253"/>
      <c r="XZ161" s="253"/>
      <c r="YA161" s="253"/>
      <c r="YB161" s="253"/>
      <c r="YC161" s="253"/>
      <c r="YD161" s="253"/>
      <c r="YE161" s="253"/>
      <c r="YF161" s="253"/>
      <c r="YG161" s="253"/>
      <c r="YH161" s="253"/>
      <c r="YI161" s="253"/>
      <c r="YJ161" s="253"/>
      <c r="YK161" s="253"/>
      <c r="YL161" s="253"/>
      <c r="YM161" s="253"/>
      <c r="YN161" s="253"/>
      <c r="YO161" s="253"/>
      <c r="YP161" s="253"/>
      <c r="YQ161" s="253"/>
      <c r="YR161" s="253"/>
      <c r="YS161" s="253"/>
      <c r="YT161" s="253"/>
      <c r="YU161" s="253"/>
      <c r="YV161" s="253"/>
      <c r="YW161" s="253"/>
      <c r="YX161" s="253"/>
      <c r="YY161" s="253"/>
      <c r="YZ161" s="253"/>
      <c r="ZA161" s="253"/>
      <c r="ZB161" s="253"/>
      <c r="ZC161" s="253"/>
      <c r="ZD161" s="253"/>
      <c r="ZE161" s="253"/>
      <c r="ZF161" s="253"/>
      <c r="ZG161" s="253"/>
      <c r="ZH161" s="253"/>
      <c r="ZI161" s="253"/>
      <c r="ZJ161" s="253"/>
      <c r="ZK161" s="253"/>
      <c r="ZL161" s="253"/>
      <c r="ZM161" s="253"/>
      <c r="ZN161" s="253"/>
      <c r="ZO161" s="253"/>
      <c r="ZP161" s="253"/>
      <c r="ZQ161" s="253"/>
      <c r="ZR161" s="253"/>
      <c r="ZS161" s="253"/>
      <c r="ZT161" s="253"/>
      <c r="ZU161" s="253"/>
      <c r="ZV161" s="253"/>
      <c r="ZW161" s="253"/>
      <c r="ZX161" s="253"/>
      <c r="ZY161" s="253"/>
      <c r="ZZ161" s="253"/>
      <c r="AAA161" s="253"/>
      <c r="AAB161" s="253"/>
      <c r="AAC161" s="253"/>
      <c r="AAD161" s="253"/>
      <c r="AAE161" s="253"/>
      <c r="AAF161" s="253"/>
      <c r="AAG161" s="253"/>
      <c r="AAH161" s="253"/>
      <c r="AAI161" s="253"/>
      <c r="AAJ161" s="253"/>
      <c r="AAK161" s="253"/>
      <c r="AAL161" s="253"/>
      <c r="AAM161" s="253"/>
      <c r="AAN161" s="253"/>
      <c r="AAO161" s="253"/>
      <c r="AAP161" s="253"/>
      <c r="AAQ161" s="253"/>
      <c r="AAR161" s="253"/>
      <c r="AAS161" s="253"/>
      <c r="AAT161" s="253"/>
      <c r="AAU161" s="253"/>
      <c r="AAV161" s="253"/>
      <c r="AAW161" s="253"/>
      <c r="AAX161" s="253"/>
      <c r="AAY161" s="253"/>
      <c r="AAZ161" s="253"/>
      <c r="ABA161" s="253"/>
      <c r="ABB161" s="253"/>
      <c r="ABC161" s="253"/>
      <c r="ABD161" s="253"/>
      <c r="ABE161" s="253"/>
      <c r="ABF161" s="253"/>
      <c r="ABG161" s="253"/>
      <c r="ABH161" s="253"/>
      <c r="ABI161" s="253"/>
      <c r="ABJ161" s="253"/>
      <c r="ABK161" s="253"/>
      <c r="ABL161" s="253"/>
      <c r="ABM161" s="253"/>
      <c r="ABN161" s="253"/>
      <c r="ABO161" s="253"/>
      <c r="ABP161" s="253"/>
      <c r="ABQ161" s="253"/>
      <c r="ABR161" s="253"/>
      <c r="ABS161" s="253"/>
      <c r="ABT161" s="253"/>
      <c r="ABU161" s="253"/>
      <c r="ABV161" s="253"/>
      <c r="ABW161" s="253"/>
      <c r="ABX161" s="253"/>
      <c r="ABY161" s="253"/>
      <c r="ABZ161" s="253"/>
      <c r="ACA161" s="253"/>
      <c r="ACB161" s="253"/>
      <c r="ACC161" s="253"/>
      <c r="ACD161" s="253"/>
      <c r="ACE161" s="253"/>
      <c r="ACF161" s="253"/>
      <c r="ACG161" s="253"/>
      <c r="ACH161" s="253"/>
      <c r="ACI161" s="253"/>
      <c r="ACJ161" s="253"/>
      <c r="ACK161" s="253"/>
      <c r="ACL161" s="253"/>
      <c r="ACM161" s="253"/>
      <c r="ACN161" s="253"/>
      <c r="ACO161" s="253"/>
      <c r="ACP161" s="253"/>
      <c r="ACQ161" s="253"/>
      <c r="ACR161" s="253"/>
      <c r="ACS161" s="253"/>
      <c r="ACT161" s="253"/>
      <c r="ACU161" s="253"/>
      <c r="ACV161" s="253"/>
      <c r="ACW161" s="253"/>
      <c r="ACX161" s="253"/>
      <c r="ACY161" s="253"/>
      <c r="ACZ161" s="253"/>
      <c r="ADA161" s="253"/>
      <c r="ADB161" s="253"/>
      <c r="ADC161" s="253"/>
      <c r="ADD161" s="253"/>
      <c r="ADE161" s="253"/>
      <c r="ADF161" s="253"/>
      <c r="ADG161" s="253"/>
      <c r="ADH161" s="253"/>
      <c r="ADI161" s="253"/>
      <c r="ADJ161" s="253"/>
      <c r="ADK161" s="253"/>
      <c r="ADL161" s="253"/>
      <c r="ADM161" s="253"/>
      <c r="ADN161" s="253"/>
      <c r="ADO161" s="253"/>
      <c r="ADP161" s="253"/>
      <c r="ADQ161" s="253"/>
      <c r="ADR161" s="253"/>
      <c r="ADS161" s="253"/>
      <c r="ADT161" s="253"/>
      <c r="ADU161" s="253"/>
      <c r="ADV161" s="253"/>
      <c r="ADW161" s="253"/>
      <c r="ADX161" s="253"/>
      <c r="ADY161" s="253"/>
      <c r="ADZ161" s="253"/>
      <c r="AEA161" s="253"/>
      <c r="AEB161" s="253"/>
      <c r="AEC161" s="253"/>
      <c r="AED161" s="253"/>
      <c r="AEE161" s="253"/>
      <c r="AEF161" s="253"/>
      <c r="AEG161" s="253"/>
      <c r="AEH161" s="253"/>
      <c r="AEI161" s="253"/>
      <c r="AEJ161" s="253"/>
      <c r="AEK161" s="253"/>
      <c r="AEL161" s="253"/>
      <c r="AEM161" s="253"/>
      <c r="AEN161" s="253"/>
      <c r="AEO161" s="253"/>
      <c r="AEP161" s="253"/>
      <c r="AEQ161" s="253"/>
      <c r="AER161" s="253"/>
      <c r="AES161" s="253"/>
      <c r="AET161" s="253"/>
      <c r="AEU161" s="253"/>
      <c r="AEV161" s="253"/>
      <c r="AEW161" s="253"/>
      <c r="AEX161" s="253"/>
      <c r="AEY161" s="253"/>
      <c r="AEZ161" s="253"/>
      <c r="AFA161" s="253"/>
      <c r="AFB161" s="253"/>
      <c r="AFC161" s="253"/>
      <c r="AFD161" s="253"/>
      <c r="AFE161" s="253"/>
      <c r="AFF161" s="253"/>
      <c r="AFG161" s="253"/>
      <c r="AFH161" s="253"/>
      <c r="AFI161" s="253"/>
      <c r="AFJ161" s="253"/>
      <c r="AFK161" s="253"/>
      <c r="AFL161" s="253"/>
      <c r="AFM161" s="253"/>
      <c r="AFN161" s="253"/>
      <c r="AFO161" s="253"/>
      <c r="AFP161" s="253"/>
      <c r="AFQ161" s="253"/>
      <c r="AFR161" s="253"/>
      <c r="AFS161" s="253"/>
      <c r="AFT161" s="253"/>
      <c r="AFU161" s="253"/>
      <c r="AFV161" s="253"/>
      <c r="AFW161" s="253"/>
      <c r="AFX161" s="253"/>
      <c r="AFY161" s="253"/>
      <c r="AFZ161" s="253"/>
      <c r="AGA161" s="253"/>
      <c r="AGB161" s="253"/>
      <c r="AGC161" s="253"/>
      <c r="AGD161" s="253"/>
      <c r="AGE161" s="253"/>
      <c r="AGF161" s="253"/>
      <c r="AGG161" s="253"/>
      <c r="AGH161" s="253"/>
      <c r="AGI161" s="253"/>
      <c r="AGJ161" s="253"/>
      <c r="AGK161" s="253"/>
      <c r="AGL161" s="253"/>
      <c r="AGM161" s="253"/>
      <c r="AGN161" s="253"/>
      <c r="AGO161" s="253"/>
      <c r="AGP161" s="253"/>
      <c r="AGQ161" s="253"/>
      <c r="AGR161" s="253"/>
      <c r="AGS161" s="253"/>
      <c r="AGT161" s="253"/>
      <c r="AGU161" s="253"/>
      <c r="AGV161" s="253"/>
      <c r="AGW161" s="253"/>
      <c r="AGX161" s="253"/>
      <c r="AGY161" s="253"/>
      <c r="AGZ161" s="253"/>
      <c r="AHA161" s="253"/>
      <c r="AHB161" s="253"/>
      <c r="AHC161" s="253"/>
      <c r="AHD161" s="253"/>
      <c r="AHE161" s="253"/>
      <c r="AHF161" s="253"/>
      <c r="AHG161" s="253"/>
      <c r="AHH161" s="253"/>
      <c r="AHI161" s="253"/>
      <c r="AHJ161" s="253"/>
      <c r="AHK161" s="253"/>
      <c r="AHL161" s="253"/>
      <c r="AHM161" s="253"/>
      <c r="AHN161" s="253"/>
      <c r="AHO161" s="253"/>
      <c r="AHP161" s="253"/>
      <c r="AHQ161" s="253"/>
      <c r="AHR161" s="253"/>
      <c r="AHS161" s="253"/>
      <c r="AHT161" s="253"/>
      <c r="AHU161" s="253"/>
      <c r="AHV161" s="253"/>
      <c r="AHW161" s="253"/>
      <c r="AHX161" s="253"/>
      <c r="AHY161" s="253"/>
      <c r="AHZ161" s="253"/>
      <c r="AIA161" s="253"/>
      <c r="AIB161" s="253"/>
      <c r="AIC161" s="253"/>
      <c r="AID161" s="253"/>
      <c r="AIE161" s="253"/>
      <c r="AIF161" s="253"/>
      <c r="AIG161" s="253"/>
      <c r="AIH161" s="253"/>
      <c r="AII161" s="253"/>
      <c r="AIJ161" s="253"/>
      <c r="AIK161" s="253"/>
      <c r="AIL161" s="253"/>
      <c r="AIM161" s="253"/>
      <c r="AIN161" s="253"/>
      <c r="AIO161" s="253"/>
      <c r="AIP161" s="253"/>
      <c r="AIQ161" s="253"/>
      <c r="AIR161" s="253"/>
      <c r="AIS161" s="253"/>
      <c r="AIT161" s="253"/>
      <c r="AIU161" s="253"/>
      <c r="AIV161" s="253"/>
      <c r="AIW161" s="253"/>
      <c r="AIX161" s="253"/>
      <c r="AIY161" s="253"/>
      <c r="AIZ161" s="253"/>
      <c r="AJA161" s="253"/>
      <c r="AJB161" s="253"/>
      <c r="AJC161" s="253"/>
      <c r="AJD161" s="253"/>
      <c r="AJE161" s="253"/>
      <c r="AJF161" s="253"/>
      <c r="AJG161" s="253"/>
      <c r="AJH161" s="253"/>
      <c r="AJI161" s="253"/>
      <c r="AJJ161" s="253"/>
      <c r="AJK161" s="253"/>
      <c r="AJL161" s="253"/>
      <c r="AJM161" s="253"/>
      <c r="AJN161" s="253"/>
      <c r="AJO161" s="253"/>
      <c r="AJP161" s="253"/>
      <c r="AJQ161" s="253"/>
      <c r="AJR161" s="253"/>
      <c r="AJS161" s="253"/>
      <c r="AJT161" s="253"/>
      <c r="AJU161" s="253"/>
      <c r="AJV161" s="253"/>
      <c r="AJW161" s="253"/>
      <c r="AJX161" s="253"/>
      <c r="AJY161" s="253"/>
      <c r="AJZ161" s="253"/>
      <c r="AKA161" s="253"/>
      <c r="AKB161" s="253"/>
      <c r="AKC161" s="253"/>
      <c r="AKD161" s="253"/>
      <c r="AKE161" s="253"/>
      <c r="AKF161" s="253"/>
      <c r="AKG161" s="253"/>
      <c r="AKH161" s="253"/>
      <c r="AKI161" s="253"/>
      <c r="AKJ161" s="253"/>
      <c r="AKK161" s="253"/>
      <c r="AKL161" s="253"/>
      <c r="AKM161" s="253"/>
      <c r="AKN161" s="253"/>
      <c r="AKO161" s="253"/>
      <c r="AKP161" s="253"/>
      <c r="AKQ161" s="253"/>
      <c r="AKR161" s="253"/>
      <c r="AKS161" s="253"/>
      <c r="AKT161" s="253"/>
      <c r="AKU161" s="253"/>
      <c r="AKV161" s="253"/>
      <c r="AKW161" s="253"/>
      <c r="AKX161" s="253"/>
      <c r="AKY161" s="253"/>
      <c r="AKZ161" s="253"/>
      <c r="ALA161" s="253"/>
      <c r="ALB161" s="253"/>
      <c r="ALC161" s="253"/>
      <c r="ALD161" s="253"/>
      <c r="ALE161" s="253"/>
      <c r="ALF161" s="253"/>
      <c r="ALG161" s="253"/>
      <c r="ALH161" s="253"/>
      <c r="ALI161" s="253"/>
      <c r="ALJ161" s="253"/>
      <c r="ALK161" s="253"/>
      <c r="ALL161" s="253"/>
      <c r="ALM161" s="253"/>
      <c r="ALN161" s="253"/>
      <c r="ALO161" s="253"/>
      <c r="ALP161" s="253"/>
      <c r="ALQ161" s="253"/>
      <c r="ALR161" s="253"/>
      <c r="ALS161" s="253"/>
      <c r="ALT161" s="253"/>
      <c r="ALU161" s="253"/>
      <c r="ALV161" s="253"/>
      <c r="ALW161" s="253"/>
      <c r="ALX161" s="253"/>
      <c r="ALY161" s="253"/>
      <c r="ALZ161" s="253"/>
      <c r="AMA161" s="253"/>
      <c r="AMB161" s="253"/>
      <c r="AMC161" s="253"/>
      <c r="AMD161" s="253"/>
      <c r="AME161" s="253"/>
      <c r="AMF161" s="253"/>
      <c r="AMG161" s="253"/>
      <c r="AMH161" s="253"/>
      <c r="AMI161" s="253"/>
      <c r="AMJ161" s="253"/>
    </row>
    <row r="162" spans="2:1024" s="257" customFormat="1" ht="11.25" hidden="1">
      <c r="B162" s="290"/>
      <c r="C162" s="290"/>
      <c r="D162" s="291"/>
      <c r="E162" s="252"/>
      <c r="F162" s="253"/>
      <c r="G162" s="253"/>
      <c r="H162" s="253"/>
      <c r="I162" s="253"/>
      <c r="J162" s="253"/>
      <c r="K162" s="253"/>
      <c r="L162" s="253"/>
      <c r="M162" s="253"/>
      <c r="N162" s="253"/>
      <c r="O162" s="253"/>
      <c r="P162" s="253"/>
      <c r="Q162" s="253"/>
      <c r="R162" s="253"/>
      <c r="S162" s="253"/>
      <c r="T162" s="253"/>
      <c r="U162" s="253"/>
      <c r="V162" s="253"/>
      <c r="W162" s="253"/>
      <c r="X162" s="253"/>
      <c r="Y162" s="253"/>
      <c r="Z162" s="253"/>
      <c r="AA162" s="253"/>
      <c r="AB162" s="253"/>
      <c r="AC162" s="253"/>
      <c r="AD162" s="253"/>
      <c r="AE162" s="253"/>
      <c r="AF162" s="253"/>
      <c r="AG162" s="253"/>
      <c r="AH162" s="253"/>
      <c r="AI162" s="253"/>
      <c r="AJ162" s="253"/>
      <c r="AK162" s="253"/>
      <c r="AL162" s="253"/>
      <c r="AM162" s="253"/>
      <c r="AN162" s="253"/>
      <c r="AO162" s="253"/>
      <c r="AP162" s="253"/>
      <c r="AQ162" s="253"/>
      <c r="AR162" s="253"/>
      <c r="AS162" s="253"/>
      <c r="AT162" s="253"/>
      <c r="AU162" s="253"/>
      <c r="AV162" s="253"/>
      <c r="AW162" s="253"/>
      <c r="AX162" s="253"/>
      <c r="AY162" s="253"/>
      <c r="AZ162" s="253"/>
      <c r="BA162" s="253"/>
      <c r="BB162" s="253"/>
      <c r="BC162" s="253"/>
      <c r="BD162" s="253"/>
      <c r="BE162" s="253"/>
      <c r="BF162" s="253"/>
      <c r="BG162" s="253"/>
      <c r="BH162" s="253"/>
      <c r="BI162" s="253"/>
      <c r="BJ162" s="253"/>
      <c r="BK162" s="253"/>
      <c r="BL162" s="253"/>
      <c r="BM162" s="253"/>
      <c r="BN162" s="253"/>
      <c r="BO162" s="253"/>
      <c r="BP162" s="253"/>
      <c r="BQ162" s="253"/>
      <c r="BR162" s="253"/>
      <c r="BS162" s="253"/>
      <c r="BT162" s="253"/>
      <c r="BU162" s="253"/>
      <c r="BV162" s="253"/>
      <c r="BW162" s="253"/>
      <c r="BX162" s="253"/>
      <c r="BY162" s="253"/>
      <c r="BZ162" s="253"/>
      <c r="CA162" s="253"/>
      <c r="CB162" s="253"/>
      <c r="CC162" s="253"/>
      <c r="CD162" s="253"/>
      <c r="CE162" s="253"/>
      <c r="CF162" s="253"/>
      <c r="CG162" s="253"/>
      <c r="CH162" s="253"/>
      <c r="CI162" s="253"/>
      <c r="CJ162" s="253"/>
      <c r="CK162" s="253"/>
      <c r="CL162" s="253"/>
      <c r="CM162" s="253"/>
      <c r="CN162" s="253"/>
      <c r="CO162" s="253"/>
      <c r="CP162" s="253"/>
      <c r="CQ162" s="253"/>
      <c r="CR162" s="253"/>
      <c r="CS162" s="253"/>
      <c r="CT162" s="253"/>
      <c r="CU162" s="253"/>
      <c r="CV162" s="253"/>
      <c r="CW162" s="253"/>
      <c r="CX162" s="253"/>
      <c r="CY162" s="253"/>
      <c r="CZ162" s="253"/>
      <c r="DA162" s="253"/>
      <c r="DB162" s="253"/>
      <c r="DC162" s="253"/>
      <c r="DD162" s="253"/>
      <c r="DE162" s="253"/>
      <c r="DF162" s="253"/>
      <c r="DG162" s="253"/>
      <c r="DH162" s="253"/>
      <c r="DI162" s="253"/>
      <c r="DJ162" s="253"/>
      <c r="DK162" s="253"/>
      <c r="DL162" s="253"/>
      <c r="DM162" s="253"/>
      <c r="DN162" s="253"/>
      <c r="DO162" s="253"/>
      <c r="DP162" s="253"/>
      <c r="DQ162" s="253"/>
      <c r="DR162" s="253"/>
      <c r="DS162" s="253"/>
      <c r="DT162" s="253"/>
      <c r="DU162" s="253"/>
      <c r="DV162" s="253"/>
      <c r="DW162" s="253"/>
      <c r="DX162" s="253"/>
      <c r="DY162" s="253"/>
      <c r="DZ162" s="253"/>
      <c r="EA162" s="253"/>
      <c r="EB162" s="253"/>
      <c r="EC162" s="253"/>
      <c r="ED162" s="253"/>
      <c r="EE162" s="253"/>
      <c r="EF162" s="253"/>
      <c r="EG162" s="253"/>
      <c r="EH162" s="253"/>
      <c r="EI162" s="253"/>
      <c r="EJ162" s="253"/>
      <c r="EK162" s="253"/>
      <c r="EL162" s="253"/>
      <c r="EM162" s="253"/>
      <c r="EN162" s="253"/>
      <c r="EO162" s="253"/>
      <c r="EP162" s="253"/>
      <c r="EQ162" s="253"/>
      <c r="ER162" s="253"/>
      <c r="ES162" s="253"/>
      <c r="ET162" s="253"/>
      <c r="EU162" s="253"/>
      <c r="EV162" s="253"/>
      <c r="EW162" s="253"/>
      <c r="EX162" s="253"/>
      <c r="EY162" s="253"/>
      <c r="EZ162" s="253"/>
      <c r="FA162" s="253"/>
      <c r="FB162" s="253"/>
      <c r="FC162" s="253"/>
      <c r="FD162" s="253"/>
      <c r="FE162" s="253"/>
      <c r="FF162" s="253"/>
      <c r="FG162" s="253"/>
      <c r="FH162" s="253"/>
      <c r="FI162" s="253"/>
      <c r="FJ162" s="253"/>
      <c r="FK162" s="253"/>
      <c r="FL162" s="253"/>
      <c r="FM162" s="253"/>
      <c r="FN162" s="253"/>
      <c r="FO162" s="253"/>
      <c r="FP162" s="253"/>
      <c r="FQ162" s="253"/>
      <c r="FR162" s="253"/>
      <c r="FS162" s="253"/>
      <c r="FT162" s="253"/>
      <c r="FU162" s="253"/>
      <c r="FV162" s="253"/>
      <c r="FW162" s="253"/>
      <c r="FX162" s="253"/>
      <c r="FY162" s="253"/>
      <c r="FZ162" s="253"/>
      <c r="GA162" s="253"/>
      <c r="GB162" s="253"/>
      <c r="GC162" s="253"/>
      <c r="GD162" s="253"/>
      <c r="GE162" s="253"/>
      <c r="GF162" s="253"/>
      <c r="GG162" s="253"/>
      <c r="GH162" s="253"/>
      <c r="GI162" s="253"/>
      <c r="GJ162" s="253"/>
      <c r="GK162" s="253"/>
      <c r="GL162" s="253"/>
      <c r="GM162" s="253"/>
      <c r="GN162" s="253"/>
      <c r="GO162" s="253"/>
      <c r="GP162" s="253"/>
      <c r="GQ162" s="253"/>
      <c r="GR162" s="253"/>
      <c r="GS162" s="253"/>
      <c r="GT162" s="253"/>
      <c r="GU162" s="253"/>
      <c r="GV162" s="253"/>
      <c r="GW162" s="253"/>
      <c r="GX162" s="253"/>
      <c r="GY162" s="253"/>
      <c r="GZ162" s="253"/>
      <c r="HA162" s="253"/>
      <c r="HB162" s="253"/>
      <c r="HC162" s="253"/>
      <c r="HD162" s="253"/>
      <c r="HE162" s="253"/>
      <c r="HF162" s="253"/>
      <c r="HG162" s="253"/>
      <c r="HH162" s="253"/>
      <c r="HI162" s="253"/>
      <c r="HJ162" s="253"/>
      <c r="HK162" s="253"/>
      <c r="HL162" s="253"/>
      <c r="HM162" s="253"/>
      <c r="HN162" s="253"/>
      <c r="HO162" s="253"/>
      <c r="HP162" s="253"/>
      <c r="HQ162" s="253"/>
      <c r="HR162" s="253"/>
      <c r="HS162" s="253"/>
      <c r="HT162" s="253"/>
      <c r="HU162" s="253"/>
      <c r="HV162" s="253"/>
      <c r="HW162" s="253"/>
      <c r="HX162" s="253"/>
      <c r="HY162" s="253"/>
      <c r="HZ162" s="253"/>
      <c r="IA162" s="253"/>
      <c r="IB162" s="253"/>
      <c r="IC162" s="253"/>
      <c r="ID162" s="253"/>
      <c r="IE162" s="253"/>
      <c r="IF162" s="253"/>
      <c r="IG162" s="253"/>
      <c r="IH162" s="253"/>
      <c r="II162" s="253"/>
      <c r="IJ162" s="253"/>
      <c r="IK162" s="253"/>
      <c r="IL162" s="253"/>
      <c r="IM162" s="253"/>
      <c r="IN162" s="253"/>
      <c r="IO162" s="253"/>
      <c r="IP162" s="253"/>
      <c r="IQ162" s="253"/>
      <c r="IR162" s="253"/>
      <c r="IS162" s="253"/>
      <c r="IT162" s="253"/>
      <c r="IU162" s="253"/>
      <c r="IV162" s="253"/>
      <c r="IW162" s="253"/>
      <c r="IX162" s="253"/>
      <c r="IY162" s="253"/>
      <c r="IZ162" s="253"/>
      <c r="JA162" s="253"/>
      <c r="JB162" s="253"/>
      <c r="JC162" s="253"/>
      <c r="JD162" s="253"/>
      <c r="JE162" s="253"/>
      <c r="JF162" s="253"/>
      <c r="JG162" s="253"/>
      <c r="JH162" s="253"/>
      <c r="JI162" s="253"/>
      <c r="JJ162" s="253"/>
      <c r="JK162" s="253"/>
      <c r="JL162" s="253"/>
      <c r="JM162" s="253"/>
      <c r="JN162" s="253"/>
      <c r="JO162" s="253"/>
      <c r="JP162" s="253"/>
      <c r="JQ162" s="253"/>
      <c r="JR162" s="253"/>
      <c r="JS162" s="253"/>
      <c r="JT162" s="253"/>
      <c r="JU162" s="253"/>
      <c r="JV162" s="253"/>
      <c r="JW162" s="253"/>
      <c r="JX162" s="253"/>
      <c r="JY162" s="253"/>
      <c r="JZ162" s="253"/>
      <c r="KA162" s="253"/>
      <c r="KB162" s="253"/>
      <c r="KC162" s="253"/>
      <c r="KD162" s="253"/>
      <c r="KE162" s="253"/>
      <c r="KF162" s="253"/>
      <c r="KG162" s="253"/>
      <c r="KH162" s="253"/>
      <c r="KI162" s="253"/>
      <c r="KJ162" s="253"/>
      <c r="KK162" s="253"/>
      <c r="KL162" s="253"/>
      <c r="KM162" s="253"/>
      <c r="KN162" s="253"/>
      <c r="KO162" s="253"/>
      <c r="KP162" s="253"/>
      <c r="KQ162" s="253"/>
      <c r="KR162" s="253"/>
      <c r="KS162" s="253"/>
      <c r="KT162" s="253"/>
      <c r="KU162" s="253"/>
      <c r="KV162" s="253"/>
      <c r="KW162" s="253"/>
      <c r="KX162" s="253"/>
      <c r="KY162" s="253"/>
      <c r="KZ162" s="253"/>
      <c r="LA162" s="253"/>
      <c r="LB162" s="253"/>
      <c r="LC162" s="253"/>
      <c r="LD162" s="253"/>
      <c r="LE162" s="253"/>
      <c r="LF162" s="253"/>
      <c r="LG162" s="253"/>
      <c r="LH162" s="253"/>
      <c r="LI162" s="253"/>
      <c r="LJ162" s="253"/>
      <c r="LK162" s="253"/>
      <c r="LL162" s="253"/>
      <c r="LM162" s="253"/>
      <c r="LN162" s="253"/>
      <c r="LO162" s="253"/>
      <c r="LP162" s="253"/>
      <c r="LQ162" s="253"/>
      <c r="LR162" s="253"/>
      <c r="LS162" s="253"/>
      <c r="LT162" s="253"/>
      <c r="LU162" s="253"/>
      <c r="LV162" s="253"/>
      <c r="LW162" s="253"/>
      <c r="LX162" s="253"/>
      <c r="LY162" s="253"/>
      <c r="LZ162" s="253"/>
      <c r="MA162" s="253"/>
      <c r="MB162" s="253"/>
      <c r="MC162" s="253"/>
      <c r="MD162" s="253"/>
      <c r="ME162" s="253"/>
      <c r="MF162" s="253"/>
      <c r="MG162" s="253"/>
      <c r="MH162" s="253"/>
      <c r="MI162" s="253"/>
      <c r="MJ162" s="253"/>
      <c r="MK162" s="253"/>
      <c r="ML162" s="253"/>
      <c r="MM162" s="253"/>
      <c r="MN162" s="253"/>
      <c r="MO162" s="253"/>
      <c r="MP162" s="253"/>
      <c r="MQ162" s="253"/>
      <c r="MR162" s="253"/>
      <c r="MS162" s="253"/>
      <c r="MT162" s="253"/>
      <c r="MU162" s="253"/>
      <c r="MV162" s="253"/>
      <c r="MW162" s="253"/>
      <c r="MX162" s="253"/>
      <c r="MY162" s="253"/>
      <c r="MZ162" s="253"/>
      <c r="NA162" s="253"/>
      <c r="NB162" s="253"/>
      <c r="NC162" s="253"/>
      <c r="ND162" s="253"/>
      <c r="NE162" s="253"/>
      <c r="NF162" s="253"/>
      <c r="NG162" s="253"/>
      <c r="NH162" s="253"/>
      <c r="NI162" s="253"/>
      <c r="NJ162" s="253"/>
      <c r="NK162" s="253"/>
      <c r="NL162" s="253"/>
      <c r="NM162" s="253"/>
      <c r="NN162" s="253"/>
      <c r="NO162" s="253"/>
      <c r="NP162" s="253"/>
      <c r="NQ162" s="253"/>
      <c r="NR162" s="253"/>
      <c r="NS162" s="253"/>
      <c r="NT162" s="253"/>
      <c r="NU162" s="253"/>
      <c r="NV162" s="253"/>
      <c r="NW162" s="253"/>
      <c r="NX162" s="253"/>
      <c r="NY162" s="253"/>
      <c r="NZ162" s="253"/>
      <c r="OA162" s="253"/>
      <c r="OB162" s="253"/>
      <c r="OC162" s="253"/>
      <c r="OD162" s="253"/>
      <c r="OE162" s="253"/>
      <c r="OF162" s="253"/>
      <c r="OG162" s="253"/>
      <c r="OH162" s="253"/>
      <c r="OI162" s="253"/>
      <c r="OJ162" s="253"/>
      <c r="OK162" s="253"/>
      <c r="OL162" s="253"/>
      <c r="OM162" s="253"/>
      <c r="ON162" s="253"/>
      <c r="OO162" s="253"/>
      <c r="OP162" s="253"/>
      <c r="OQ162" s="253"/>
      <c r="OR162" s="253"/>
      <c r="OS162" s="253"/>
      <c r="OT162" s="253"/>
      <c r="OU162" s="253"/>
      <c r="OV162" s="253"/>
      <c r="OW162" s="253"/>
      <c r="OX162" s="253"/>
      <c r="OY162" s="253"/>
      <c r="OZ162" s="253"/>
      <c r="PA162" s="253"/>
      <c r="PB162" s="253"/>
      <c r="PC162" s="253"/>
      <c r="PD162" s="253"/>
      <c r="PE162" s="253"/>
      <c r="PF162" s="253"/>
      <c r="PG162" s="253"/>
      <c r="PH162" s="253"/>
      <c r="PI162" s="253"/>
      <c r="PJ162" s="253"/>
      <c r="PK162" s="253"/>
      <c r="PL162" s="253"/>
      <c r="PM162" s="253"/>
      <c r="PN162" s="253"/>
      <c r="PO162" s="253"/>
      <c r="PP162" s="253"/>
      <c r="PQ162" s="253"/>
      <c r="PR162" s="253"/>
      <c r="PS162" s="253"/>
      <c r="PT162" s="253"/>
      <c r="PU162" s="253"/>
      <c r="PV162" s="253"/>
      <c r="PW162" s="253"/>
      <c r="PX162" s="253"/>
      <c r="PY162" s="253"/>
      <c r="PZ162" s="253"/>
      <c r="QA162" s="253"/>
      <c r="QB162" s="253"/>
      <c r="QC162" s="253"/>
      <c r="QD162" s="253"/>
      <c r="QE162" s="253"/>
      <c r="QF162" s="253"/>
      <c r="QG162" s="253"/>
      <c r="QH162" s="253"/>
      <c r="QI162" s="253"/>
      <c r="QJ162" s="253"/>
      <c r="QK162" s="253"/>
      <c r="QL162" s="253"/>
      <c r="QM162" s="253"/>
      <c r="QN162" s="253"/>
      <c r="QO162" s="253"/>
      <c r="QP162" s="253"/>
      <c r="QQ162" s="253"/>
      <c r="QR162" s="253"/>
      <c r="QS162" s="253"/>
      <c r="QT162" s="253"/>
      <c r="QU162" s="253"/>
      <c r="QV162" s="253"/>
      <c r="QW162" s="253"/>
      <c r="QX162" s="253"/>
      <c r="QY162" s="253"/>
      <c r="QZ162" s="253"/>
      <c r="RA162" s="253"/>
      <c r="RB162" s="253"/>
      <c r="RC162" s="253"/>
      <c r="RD162" s="253"/>
      <c r="RE162" s="253"/>
      <c r="RF162" s="253"/>
      <c r="RG162" s="253"/>
      <c r="RH162" s="253"/>
      <c r="RI162" s="253"/>
      <c r="RJ162" s="253"/>
      <c r="RK162" s="253"/>
      <c r="RL162" s="253"/>
      <c r="RM162" s="253"/>
      <c r="RN162" s="253"/>
      <c r="RO162" s="253"/>
      <c r="RP162" s="253"/>
      <c r="RQ162" s="253"/>
      <c r="RR162" s="253"/>
      <c r="RS162" s="253"/>
      <c r="RT162" s="253"/>
      <c r="RU162" s="253"/>
      <c r="RV162" s="253"/>
      <c r="RW162" s="253"/>
      <c r="RX162" s="253"/>
      <c r="RY162" s="253"/>
      <c r="RZ162" s="253"/>
      <c r="SA162" s="253"/>
      <c r="SB162" s="253"/>
      <c r="SC162" s="253"/>
      <c r="SD162" s="253"/>
      <c r="SE162" s="253"/>
      <c r="SF162" s="253"/>
      <c r="SG162" s="253"/>
      <c r="SH162" s="253"/>
      <c r="SI162" s="253"/>
      <c r="SJ162" s="253"/>
      <c r="SK162" s="253"/>
      <c r="SL162" s="253"/>
      <c r="SM162" s="253"/>
      <c r="SN162" s="253"/>
      <c r="SO162" s="253"/>
      <c r="SP162" s="253"/>
      <c r="SQ162" s="253"/>
      <c r="SR162" s="253"/>
      <c r="SS162" s="253"/>
      <c r="ST162" s="253"/>
      <c r="SU162" s="253"/>
      <c r="SV162" s="253"/>
      <c r="SW162" s="253"/>
      <c r="SX162" s="253"/>
      <c r="SY162" s="253"/>
      <c r="SZ162" s="253"/>
      <c r="TA162" s="253"/>
      <c r="TB162" s="253"/>
      <c r="TC162" s="253"/>
      <c r="TD162" s="253"/>
      <c r="TE162" s="253"/>
      <c r="TF162" s="253"/>
      <c r="TG162" s="253"/>
      <c r="TH162" s="253"/>
      <c r="TI162" s="253"/>
      <c r="TJ162" s="253"/>
      <c r="TK162" s="253"/>
      <c r="TL162" s="253"/>
      <c r="TM162" s="253"/>
      <c r="TN162" s="253"/>
      <c r="TO162" s="253"/>
      <c r="TP162" s="253"/>
      <c r="TQ162" s="253"/>
      <c r="TR162" s="253"/>
      <c r="TS162" s="253"/>
      <c r="TT162" s="253"/>
      <c r="TU162" s="253"/>
      <c r="TV162" s="253"/>
      <c r="TW162" s="253"/>
      <c r="TX162" s="253"/>
      <c r="TY162" s="253"/>
      <c r="TZ162" s="253"/>
      <c r="UA162" s="253"/>
      <c r="UB162" s="253"/>
      <c r="UC162" s="253"/>
      <c r="UD162" s="253"/>
      <c r="UE162" s="253"/>
      <c r="UF162" s="253"/>
      <c r="UG162" s="253"/>
      <c r="UH162" s="253"/>
      <c r="UI162" s="253"/>
      <c r="UJ162" s="253"/>
      <c r="UK162" s="253"/>
      <c r="UL162" s="253"/>
      <c r="UM162" s="253"/>
      <c r="UN162" s="253"/>
      <c r="UO162" s="253"/>
      <c r="UP162" s="253"/>
      <c r="UQ162" s="253"/>
      <c r="UR162" s="253"/>
      <c r="US162" s="253"/>
      <c r="UT162" s="253"/>
      <c r="UU162" s="253"/>
      <c r="UV162" s="253"/>
      <c r="UW162" s="253"/>
      <c r="UX162" s="253"/>
      <c r="UY162" s="253"/>
      <c r="UZ162" s="253"/>
      <c r="VA162" s="253"/>
      <c r="VB162" s="253"/>
      <c r="VC162" s="253"/>
      <c r="VD162" s="253"/>
      <c r="VE162" s="253"/>
      <c r="VF162" s="253"/>
      <c r="VG162" s="253"/>
      <c r="VH162" s="253"/>
      <c r="VI162" s="253"/>
      <c r="VJ162" s="253"/>
      <c r="VK162" s="253"/>
      <c r="VL162" s="253"/>
      <c r="VM162" s="253"/>
      <c r="VN162" s="253"/>
      <c r="VO162" s="253"/>
      <c r="VP162" s="253"/>
      <c r="VQ162" s="253"/>
      <c r="VR162" s="253"/>
      <c r="VS162" s="253"/>
      <c r="VT162" s="253"/>
      <c r="VU162" s="253"/>
      <c r="VV162" s="253"/>
      <c r="VW162" s="253"/>
      <c r="VX162" s="253"/>
      <c r="VY162" s="253"/>
      <c r="VZ162" s="253"/>
      <c r="WA162" s="253"/>
      <c r="WB162" s="253"/>
      <c r="WC162" s="253"/>
      <c r="WD162" s="253"/>
      <c r="WE162" s="253"/>
      <c r="WF162" s="253"/>
      <c r="WG162" s="253"/>
      <c r="WH162" s="253"/>
      <c r="WI162" s="253"/>
      <c r="WJ162" s="253"/>
      <c r="WK162" s="253"/>
      <c r="WL162" s="253"/>
      <c r="WM162" s="253"/>
      <c r="WN162" s="253"/>
      <c r="WO162" s="253"/>
      <c r="WP162" s="253"/>
      <c r="WQ162" s="253"/>
      <c r="WR162" s="253"/>
      <c r="WS162" s="253"/>
      <c r="WT162" s="253"/>
      <c r="WU162" s="253"/>
      <c r="WV162" s="253"/>
      <c r="WW162" s="253"/>
      <c r="WX162" s="253"/>
      <c r="WY162" s="253"/>
      <c r="WZ162" s="253"/>
      <c r="XA162" s="253"/>
      <c r="XB162" s="253"/>
      <c r="XC162" s="253"/>
      <c r="XD162" s="253"/>
      <c r="XE162" s="253"/>
      <c r="XF162" s="253"/>
      <c r="XG162" s="253"/>
      <c r="XH162" s="253"/>
      <c r="XI162" s="253"/>
      <c r="XJ162" s="253"/>
      <c r="XK162" s="253"/>
      <c r="XL162" s="253"/>
      <c r="XM162" s="253"/>
      <c r="XN162" s="253"/>
      <c r="XO162" s="253"/>
      <c r="XP162" s="253"/>
      <c r="XQ162" s="253"/>
      <c r="XR162" s="253"/>
      <c r="XS162" s="253"/>
      <c r="XT162" s="253"/>
      <c r="XU162" s="253"/>
      <c r="XV162" s="253"/>
      <c r="XW162" s="253"/>
      <c r="XX162" s="253"/>
      <c r="XY162" s="253"/>
      <c r="XZ162" s="253"/>
      <c r="YA162" s="253"/>
      <c r="YB162" s="253"/>
      <c r="YC162" s="253"/>
      <c r="YD162" s="253"/>
      <c r="YE162" s="253"/>
      <c r="YF162" s="253"/>
      <c r="YG162" s="253"/>
      <c r="YH162" s="253"/>
      <c r="YI162" s="253"/>
      <c r="YJ162" s="253"/>
      <c r="YK162" s="253"/>
      <c r="YL162" s="253"/>
      <c r="YM162" s="253"/>
      <c r="YN162" s="253"/>
      <c r="YO162" s="253"/>
      <c r="YP162" s="253"/>
      <c r="YQ162" s="253"/>
      <c r="YR162" s="253"/>
      <c r="YS162" s="253"/>
      <c r="YT162" s="253"/>
      <c r="YU162" s="253"/>
      <c r="YV162" s="253"/>
      <c r="YW162" s="253"/>
      <c r="YX162" s="253"/>
      <c r="YY162" s="253"/>
      <c r="YZ162" s="253"/>
      <c r="ZA162" s="253"/>
      <c r="ZB162" s="253"/>
      <c r="ZC162" s="253"/>
      <c r="ZD162" s="253"/>
      <c r="ZE162" s="253"/>
      <c r="ZF162" s="253"/>
      <c r="ZG162" s="253"/>
      <c r="ZH162" s="253"/>
      <c r="ZI162" s="253"/>
      <c r="ZJ162" s="253"/>
      <c r="ZK162" s="253"/>
      <c r="ZL162" s="253"/>
      <c r="ZM162" s="253"/>
      <c r="ZN162" s="253"/>
      <c r="ZO162" s="253"/>
      <c r="ZP162" s="253"/>
      <c r="ZQ162" s="253"/>
      <c r="ZR162" s="253"/>
      <c r="ZS162" s="253"/>
      <c r="ZT162" s="253"/>
      <c r="ZU162" s="253"/>
      <c r="ZV162" s="253"/>
      <c r="ZW162" s="253"/>
      <c r="ZX162" s="253"/>
      <c r="ZY162" s="253"/>
      <c r="ZZ162" s="253"/>
      <c r="AAA162" s="253"/>
      <c r="AAB162" s="253"/>
      <c r="AAC162" s="253"/>
      <c r="AAD162" s="253"/>
      <c r="AAE162" s="253"/>
      <c r="AAF162" s="253"/>
      <c r="AAG162" s="253"/>
      <c r="AAH162" s="253"/>
      <c r="AAI162" s="253"/>
      <c r="AAJ162" s="253"/>
      <c r="AAK162" s="253"/>
      <c r="AAL162" s="253"/>
      <c r="AAM162" s="253"/>
      <c r="AAN162" s="253"/>
      <c r="AAO162" s="253"/>
      <c r="AAP162" s="253"/>
      <c r="AAQ162" s="253"/>
      <c r="AAR162" s="253"/>
      <c r="AAS162" s="253"/>
      <c r="AAT162" s="253"/>
      <c r="AAU162" s="253"/>
      <c r="AAV162" s="253"/>
      <c r="AAW162" s="253"/>
      <c r="AAX162" s="253"/>
      <c r="AAY162" s="253"/>
      <c r="AAZ162" s="253"/>
      <c r="ABA162" s="253"/>
      <c r="ABB162" s="253"/>
      <c r="ABC162" s="253"/>
      <c r="ABD162" s="253"/>
      <c r="ABE162" s="253"/>
      <c r="ABF162" s="253"/>
      <c r="ABG162" s="253"/>
      <c r="ABH162" s="253"/>
      <c r="ABI162" s="253"/>
      <c r="ABJ162" s="253"/>
      <c r="ABK162" s="253"/>
      <c r="ABL162" s="253"/>
      <c r="ABM162" s="253"/>
      <c r="ABN162" s="253"/>
      <c r="ABO162" s="253"/>
      <c r="ABP162" s="253"/>
      <c r="ABQ162" s="253"/>
      <c r="ABR162" s="253"/>
      <c r="ABS162" s="253"/>
      <c r="ABT162" s="253"/>
      <c r="ABU162" s="253"/>
      <c r="ABV162" s="253"/>
      <c r="ABW162" s="253"/>
      <c r="ABX162" s="253"/>
      <c r="ABY162" s="253"/>
      <c r="ABZ162" s="253"/>
      <c r="ACA162" s="253"/>
      <c r="ACB162" s="253"/>
      <c r="ACC162" s="253"/>
      <c r="ACD162" s="253"/>
      <c r="ACE162" s="253"/>
      <c r="ACF162" s="253"/>
      <c r="ACG162" s="253"/>
      <c r="ACH162" s="253"/>
      <c r="ACI162" s="253"/>
      <c r="ACJ162" s="253"/>
      <c r="ACK162" s="253"/>
      <c r="ACL162" s="253"/>
      <c r="ACM162" s="253"/>
      <c r="ACN162" s="253"/>
      <c r="ACO162" s="253"/>
      <c r="ACP162" s="253"/>
      <c r="ACQ162" s="253"/>
      <c r="ACR162" s="253"/>
      <c r="ACS162" s="253"/>
      <c r="ACT162" s="253"/>
      <c r="ACU162" s="253"/>
      <c r="ACV162" s="253"/>
      <c r="ACW162" s="253"/>
      <c r="ACX162" s="253"/>
      <c r="ACY162" s="253"/>
      <c r="ACZ162" s="253"/>
      <c r="ADA162" s="253"/>
      <c r="ADB162" s="253"/>
      <c r="ADC162" s="253"/>
      <c r="ADD162" s="253"/>
      <c r="ADE162" s="253"/>
      <c r="ADF162" s="253"/>
      <c r="ADG162" s="253"/>
      <c r="ADH162" s="253"/>
      <c r="ADI162" s="253"/>
      <c r="ADJ162" s="253"/>
      <c r="ADK162" s="253"/>
      <c r="ADL162" s="253"/>
      <c r="ADM162" s="253"/>
      <c r="ADN162" s="253"/>
      <c r="ADO162" s="253"/>
      <c r="ADP162" s="253"/>
      <c r="ADQ162" s="253"/>
      <c r="ADR162" s="253"/>
      <c r="ADS162" s="253"/>
      <c r="ADT162" s="253"/>
      <c r="ADU162" s="253"/>
      <c r="ADV162" s="253"/>
      <c r="ADW162" s="253"/>
      <c r="ADX162" s="253"/>
      <c r="ADY162" s="253"/>
      <c r="ADZ162" s="253"/>
      <c r="AEA162" s="253"/>
      <c r="AEB162" s="253"/>
      <c r="AEC162" s="253"/>
      <c r="AED162" s="253"/>
      <c r="AEE162" s="253"/>
      <c r="AEF162" s="253"/>
      <c r="AEG162" s="253"/>
      <c r="AEH162" s="253"/>
      <c r="AEI162" s="253"/>
      <c r="AEJ162" s="253"/>
      <c r="AEK162" s="253"/>
      <c r="AEL162" s="253"/>
      <c r="AEM162" s="253"/>
      <c r="AEN162" s="253"/>
      <c r="AEO162" s="253"/>
      <c r="AEP162" s="253"/>
      <c r="AEQ162" s="253"/>
      <c r="AER162" s="253"/>
      <c r="AES162" s="253"/>
      <c r="AET162" s="253"/>
      <c r="AEU162" s="253"/>
      <c r="AEV162" s="253"/>
      <c r="AEW162" s="253"/>
      <c r="AEX162" s="253"/>
      <c r="AEY162" s="253"/>
      <c r="AEZ162" s="253"/>
      <c r="AFA162" s="253"/>
      <c r="AFB162" s="253"/>
      <c r="AFC162" s="253"/>
      <c r="AFD162" s="253"/>
      <c r="AFE162" s="253"/>
      <c r="AFF162" s="253"/>
      <c r="AFG162" s="253"/>
      <c r="AFH162" s="253"/>
      <c r="AFI162" s="253"/>
      <c r="AFJ162" s="253"/>
      <c r="AFK162" s="253"/>
      <c r="AFL162" s="253"/>
      <c r="AFM162" s="253"/>
      <c r="AFN162" s="253"/>
      <c r="AFO162" s="253"/>
      <c r="AFP162" s="253"/>
      <c r="AFQ162" s="253"/>
      <c r="AFR162" s="253"/>
      <c r="AFS162" s="253"/>
      <c r="AFT162" s="253"/>
      <c r="AFU162" s="253"/>
      <c r="AFV162" s="253"/>
      <c r="AFW162" s="253"/>
      <c r="AFX162" s="253"/>
      <c r="AFY162" s="253"/>
      <c r="AFZ162" s="253"/>
      <c r="AGA162" s="253"/>
      <c r="AGB162" s="253"/>
      <c r="AGC162" s="253"/>
      <c r="AGD162" s="253"/>
      <c r="AGE162" s="253"/>
      <c r="AGF162" s="253"/>
      <c r="AGG162" s="253"/>
      <c r="AGH162" s="253"/>
      <c r="AGI162" s="253"/>
      <c r="AGJ162" s="253"/>
      <c r="AGK162" s="253"/>
      <c r="AGL162" s="253"/>
      <c r="AGM162" s="253"/>
      <c r="AGN162" s="253"/>
      <c r="AGO162" s="253"/>
      <c r="AGP162" s="253"/>
      <c r="AGQ162" s="253"/>
      <c r="AGR162" s="253"/>
      <c r="AGS162" s="253"/>
      <c r="AGT162" s="253"/>
      <c r="AGU162" s="253"/>
      <c r="AGV162" s="253"/>
      <c r="AGW162" s="253"/>
      <c r="AGX162" s="253"/>
      <c r="AGY162" s="253"/>
      <c r="AGZ162" s="253"/>
      <c r="AHA162" s="253"/>
      <c r="AHB162" s="253"/>
      <c r="AHC162" s="253"/>
      <c r="AHD162" s="253"/>
      <c r="AHE162" s="253"/>
      <c r="AHF162" s="253"/>
      <c r="AHG162" s="253"/>
      <c r="AHH162" s="253"/>
      <c r="AHI162" s="253"/>
      <c r="AHJ162" s="253"/>
      <c r="AHK162" s="253"/>
      <c r="AHL162" s="253"/>
      <c r="AHM162" s="253"/>
      <c r="AHN162" s="253"/>
      <c r="AHO162" s="253"/>
      <c r="AHP162" s="253"/>
      <c r="AHQ162" s="253"/>
      <c r="AHR162" s="253"/>
      <c r="AHS162" s="253"/>
      <c r="AHT162" s="253"/>
      <c r="AHU162" s="253"/>
      <c r="AHV162" s="253"/>
      <c r="AHW162" s="253"/>
      <c r="AHX162" s="253"/>
      <c r="AHY162" s="253"/>
      <c r="AHZ162" s="253"/>
      <c r="AIA162" s="253"/>
      <c r="AIB162" s="253"/>
      <c r="AIC162" s="253"/>
      <c r="AID162" s="253"/>
      <c r="AIE162" s="253"/>
      <c r="AIF162" s="253"/>
      <c r="AIG162" s="253"/>
      <c r="AIH162" s="253"/>
      <c r="AII162" s="253"/>
      <c r="AIJ162" s="253"/>
      <c r="AIK162" s="253"/>
      <c r="AIL162" s="253"/>
      <c r="AIM162" s="253"/>
      <c r="AIN162" s="253"/>
      <c r="AIO162" s="253"/>
      <c r="AIP162" s="253"/>
      <c r="AIQ162" s="253"/>
      <c r="AIR162" s="253"/>
      <c r="AIS162" s="253"/>
      <c r="AIT162" s="253"/>
      <c r="AIU162" s="253"/>
      <c r="AIV162" s="253"/>
      <c r="AIW162" s="253"/>
      <c r="AIX162" s="253"/>
      <c r="AIY162" s="253"/>
      <c r="AIZ162" s="253"/>
      <c r="AJA162" s="253"/>
      <c r="AJB162" s="253"/>
      <c r="AJC162" s="253"/>
      <c r="AJD162" s="253"/>
      <c r="AJE162" s="253"/>
      <c r="AJF162" s="253"/>
      <c r="AJG162" s="253"/>
      <c r="AJH162" s="253"/>
      <c r="AJI162" s="253"/>
      <c r="AJJ162" s="253"/>
      <c r="AJK162" s="253"/>
      <c r="AJL162" s="253"/>
      <c r="AJM162" s="253"/>
      <c r="AJN162" s="253"/>
      <c r="AJO162" s="253"/>
      <c r="AJP162" s="253"/>
      <c r="AJQ162" s="253"/>
      <c r="AJR162" s="253"/>
      <c r="AJS162" s="253"/>
      <c r="AJT162" s="253"/>
      <c r="AJU162" s="253"/>
      <c r="AJV162" s="253"/>
      <c r="AJW162" s="253"/>
      <c r="AJX162" s="253"/>
      <c r="AJY162" s="253"/>
      <c r="AJZ162" s="253"/>
      <c r="AKA162" s="253"/>
      <c r="AKB162" s="253"/>
      <c r="AKC162" s="253"/>
      <c r="AKD162" s="253"/>
      <c r="AKE162" s="253"/>
      <c r="AKF162" s="253"/>
      <c r="AKG162" s="253"/>
      <c r="AKH162" s="253"/>
      <c r="AKI162" s="253"/>
      <c r="AKJ162" s="253"/>
      <c r="AKK162" s="253"/>
      <c r="AKL162" s="253"/>
      <c r="AKM162" s="253"/>
      <c r="AKN162" s="253"/>
      <c r="AKO162" s="253"/>
      <c r="AKP162" s="253"/>
      <c r="AKQ162" s="253"/>
      <c r="AKR162" s="253"/>
      <c r="AKS162" s="253"/>
      <c r="AKT162" s="253"/>
      <c r="AKU162" s="253"/>
      <c r="AKV162" s="253"/>
      <c r="AKW162" s="253"/>
      <c r="AKX162" s="253"/>
      <c r="AKY162" s="253"/>
      <c r="AKZ162" s="253"/>
      <c r="ALA162" s="253"/>
      <c r="ALB162" s="253"/>
      <c r="ALC162" s="253"/>
      <c r="ALD162" s="253"/>
      <c r="ALE162" s="253"/>
      <c r="ALF162" s="253"/>
      <c r="ALG162" s="253"/>
      <c r="ALH162" s="253"/>
      <c r="ALI162" s="253"/>
      <c r="ALJ162" s="253"/>
      <c r="ALK162" s="253"/>
      <c r="ALL162" s="253"/>
      <c r="ALM162" s="253"/>
      <c r="ALN162" s="253"/>
      <c r="ALO162" s="253"/>
      <c r="ALP162" s="253"/>
      <c r="ALQ162" s="253"/>
      <c r="ALR162" s="253"/>
      <c r="ALS162" s="253"/>
      <c r="ALT162" s="253"/>
      <c r="ALU162" s="253"/>
      <c r="ALV162" s="253"/>
      <c r="ALW162" s="253"/>
      <c r="ALX162" s="253"/>
      <c r="ALY162" s="253"/>
      <c r="ALZ162" s="253"/>
      <c r="AMA162" s="253"/>
      <c r="AMB162" s="253"/>
      <c r="AMC162" s="253"/>
      <c r="AMD162" s="253"/>
      <c r="AME162" s="253"/>
      <c r="AMF162" s="253"/>
      <c r="AMG162" s="253"/>
      <c r="AMH162" s="253"/>
      <c r="AMI162" s="253"/>
      <c r="AMJ162" s="253"/>
    </row>
    <row r="163" spans="2:1024" s="257" customFormat="1" ht="11.25" hidden="1">
      <c r="B163" s="290"/>
      <c r="C163" s="290"/>
      <c r="D163" s="291"/>
      <c r="E163" s="252"/>
      <c r="F163" s="253"/>
      <c r="G163" s="253"/>
      <c r="H163" s="253"/>
      <c r="I163" s="253"/>
      <c r="J163" s="253"/>
      <c r="K163" s="253"/>
      <c r="L163" s="253"/>
      <c r="M163" s="253"/>
      <c r="N163" s="253"/>
      <c r="O163" s="253"/>
      <c r="P163" s="253"/>
      <c r="Q163" s="253"/>
      <c r="R163" s="253"/>
      <c r="S163" s="253"/>
      <c r="T163" s="253"/>
      <c r="U163" s="253"/>
      <c r="V163" s="253"/>
      <c r="W163" s="253"/>
      <c r="X163" s="253"/>
      <c r="Y163" s="253"/>
      <c r="Z163" s="253"/>
      <c r="AA163" s="253"/>
      <c r="AB163" s="253"/>
      <c r="AC163" s="253"/>
      <c r="AD163" s="253"/>
      <c r="AE163" s="253"/>
      <c r="AF163" s="253"/>
      <c r="AG163" s="253"/>
      <c r="AH163" s="253"/>
      <c r="AI163" s="253"/>
      <c r="AJ163" s="253"/>
      <c r="AK163" s="253"/>
      <c r="AL163" s="253"/>
      <c r="AM163" s="253"/>
      <c r="AN163" s="253"/>
      <c r="AO163" s="253"/>
      <c r="AP163" s="253"/>
      <c r="AQ163" s="253"/>
      <c r="AR163" s="253"/>
      <c r="AS163" s="253"/>
      <c r="AT163" s="253"/>
      <c r="AU163" s="253"/>
      <c r="AV163" s="253"/>
      <c r="AW163" s="253"/>
      <c r="AX163" s="253"/>
      <c r="AY163" s="253"/>
      <c r="AZ163" s="253"/>
      <c r="BA163" s="253"/>
      <c r="BB163" s="253"/>
      <c r="BC163" s="253"/>
      <c r="BD163" s="253"/>
      <c r="BE163" s="253"/>
      <c r="BF163" s="253"/>
      <c r="BG163" s="253"/>
      <c r="BH163" s="253"/>
      <c r="BI163" s="253"/>
      <c r="BJ163" s="253"/>
      <c r="BK163" s="253"/>
      <c r="BL163" s="253"/>
      <c r="BM163" s="253"/>
      <c r="BN163" s="253"/>
      <c r="BO163" s="253"/>
      <c r="BP163" s="253"/>
      <c r="BQ163" s="253"/>
      <c r="BR163" s="253"/>
      <c r="BS163" s="253"/>
      <c r="BT163" s="253"/>
      <c r="BU163" s="253"/>
      <c r="BV163" s="253"/>
      <c r="BW163" s="253"/>
      <c r="BX163" s="253"/>
      <c r="BY163" s="253"/>
      <c r="BZ163" s="253"/>
      <c r="CA163" s="253"/>
      <c r="CB163" s="253"/>
      <c r="CC163" s="253"/>
      <c r="CD163" s="253"/>
      <c r="CE163" s="253"/>
      <c r="CF163" s="253"/>
      <c r="CG163" s="253"/>
      <c r="CH163" s="253"/>
      <c r="CI163" s="253"/>
      <c r="CJ163" s="253"/>
      <c r="CK163" s="253"/>
      <c r="CL163" s="253"/>
      <c r="CM163" s="253"/>
      <c r="CN163" s="253"/>
      <c r="CO163" s="253"/>
      <c r="CP163" s="253"/>
      <c r="CQ163" s="253"/>
      <c r="CR163" s="253"/>
      <c r="CS163" s="253"/>
      <c r="CT163" s="253"/>
      <c r="CU163" s="253"/>
      <c r="CV163" s="253"/>
      <c r="CW163" s="253"/>
      <c r="CX163" s="253"/>
      <c r="CY163" s="253"/>
      <c r="CZ163" s="253"/>
      <c r="DA163" s="253"/>
      <c r="DB163" s="253"/>
      <c r="DC163" s="253"/>
      <c r="DD163" s="253"/>
      <c r="DE163" s="253"/>
      <c r="DF163" s="253"/>
      <c r="DG163" s="253"/>
      <c r="DH163" s="253"/>
      <c r="DI163" s="253"/>
      <c r="DJ163" s="253"/>
      <c r="DK163" s="253"/>
      <c r="DL163" s="253"/>
      <c r="DM163" s="253"/>
      <c r="DN163" s="253"/>
      <c r="DO163" s="253"/>
      <c r="DP163" s="253"/>
      <c r="DQ163" s="253"/>
      <c r="DR163" s="253"/>
      <c r="DS163" s="253"/>
      <c r="DT163" s="253"/>
      <c r="DU163" s="253"/>
      <c r="DV163" s="253"/>
      <c r="DW163" s="253"/>
      <c r="DX163" s="253"/>
      <c r="DY163" s="253"/>
      <c r="DZ163" s="253"/>
      <c r="EA163" s="253"/>
      <c r="EB163" s="253"/>
      <c r="EC163" s="253"/>
      <c r="ED163" s="253"/>
      <c r="EE163" s="253"/>
      <c r="EF163" s="253"/>
      <c r="EG163" s="253"/>
      <c r="EH163" s="253"/>
      <c r="EI163" s="253"/>
      <c r="EJ163" s="253"/>
      <c r="EK163" s="253"/>
      <c r="EL163" s="253"/>
      <c r="EM163" s="253"/>
      <c r="EN163" s="253"/>
      <c r="EO163" s="253"/>
      <c r="EP163" s="253"/>
      <c r="EQ163" s="253"/>
      <c r="ER163" s="253"/>
      <c r="ES163" s="253"/>
      <c r="ET163" s="253"/>
      <c r="EU163" s="253"/>
      <c r="EV163" s="253"/>
      <c r="EW163" s="253"/>
      <c r="EX163" s="253"/>
      <c r="EY163" s="253"/>
      <c r="EZ163" s="253"/>
      <c r="FA163" s="253"/>
      <c r="FB163" s="253"/>
      <c r="FC163" s="253"/>
      <c r="FD163" s="253"/>
      <c r="FE163" s="253"/>
      <c r="FF163" s="253"/>
      <c r="FG163" s="253"/>
      <c r="FH163" s="253"/>
      <c r="FI163" s="253"/>
      <c r="FJ163" s="253"/>
      <c r="FK163" s="253"/>
      <c r="FL163" s="253"/>
      <c r="FM163" s="253"/>
      <c r="FN163" s="253"/>
      <c r="FO163" s="253"/>
      <c r="FP163" s="253"/>
      <c r="FQ163" s="253"/>
      <c r="FR163" s="253"/>
      <c r="FS163" s="253"/>
      <c r="FT163" s="253"/>
      <c r="FU163" s="253"/>
      <c r="FV163" s="253"/>
      <c r="FW163" s="253"/>
      <c r="FX163" s="253"/>
      <c r="FY163" s="253"/>
      <c r="FZ163" s="253"/>
      <c r="GA163" s="253"/>
      <c r="GB163" s="253"/>
      <c r="GC163" s="253"/>
      <c r="GD163" s="253"/>
      <c r="GE163" s="253"/>
      <c r="GF163" s="253"/>
      <c r="GG163" s="253"/>
      <c r="GH163" s="253"/>
      <c r="GI163" s="253"/>
      <c r="GJ163" s="253"/>
      <c r="GK163" s="253"/>
      <c r="GL163" s="253"/>
      <c r="GM163" s="253"/>
      <c r="GN163" s="253"/>
      <c r="GO163" s="253"/>
      <c r="GP163" s="253"/>
      <c r="GQ163" s="253"/>
      <c r="GR163" s="253"/>
      <c r="GS163" s="253"/>
      <c r="GT163" s="253"/>
      <c r="GU163" s="253"/>
      <c r="GV163" s="253"/>
      <c r="GW163" s="253"/>
      <c r="GX163" s="253"/>
      <c r="GY163" s="253"/>
      <c r="GZ163" s="253"/>
      <c r="HA163" s="253"/>
      <c r="HB163" s="253"/>
      <c r="HC163" s="253"/>
      <c r="HD163" s="253"/>
      <c r="HE163" s="253"/>
      <c r="HF163" s="253"/>
      <c r="HG163" s="253"/>
      <c r="HH163" s="253"/>
      <c r="HI163" s="253"/>
      <c r="HJ163" s="253"/>
      <c r="HK163" s="253"/>
      <c r="HL163" s="253"/>
      <c r="HM163" s="253"/>
      <c r="HN163" s="253"/>
      <c r="HO163" s="253"/>
      <c r="HP163" s="253"/>
      <c r="HQ163" s="253"/>
      <c r="HR163" s="253"/>
      <c r="HS163" s="253"/>
      <c r="HT163" s="253"/>
      <c r="HU163" s="253"/>
      <c r="HV163" s="253"/>
      <c r="HW163" s="253"/>
      <c r="HX163" s="253"/>
      <c r="HY163" s="253"/>
      <c r="HZ163" s="253"/>
      <c r="IA163" s="253"/>
      <c r="IB163" s="253"/>
      <c r="IC163" s="253"/>
      <c r="ID163" s="253"/>
      <c r="IE163" s="253"/>
      <c r="IF163" s="253"/>
      <c r="IG163" s="253"/>
      <c r="IH163" s="253"/>
      <c r="II163" s="253"/>
      <c r="IJ163" s="253"/>
      <c r="IK163" s="253"/>
      <c r="IL163" s="253"/>
      <c r="IM163" s="253"/>
      <c r="IN163" s="253"/>
      <c r="IO163" s="253"/>
      <c r="IP163" s="253"/>
      <c r="IQ163" s="253"/>
      <c r="IR163" s="253"/>
      <c r="IS163" s="253"/>
      <c r="IT163" s="253"/>
      <c r="IU163" s="253"/>
      <c r="IV163" s="253"/>
      <c r="IW163" s="253"/>
      <c r="IX163" s="253"/>
      <c r="IY163" s="253"/>
      <c r="IZ163" s="253"/>
      <c r="JA163" s="253"/>
      <c r="JB163" s="253"/>
      <c r="JC163" s="253"/>
      <c r="JD163" s="253"/>
      <c r="JE163" s="253"/>
      <c r="JF163" s="253"/>
      <c r="JG163" s="253"/>
      <c r="JH163" s="253"/>
      <c r="JI163" s="253"/>
      <c r="JJ163" s="253"/>
      <c r="JK163" s="253"/>
      <c r="JL163" s="253"/>
      <c r="JM163" s="253"/>
      <c r="JN163" s="253"/>
      <c r="JO163" s="253"/>
      <c r="JP163" s="253"/>
      <c r="JQ163" s="253"/>
      <c r="JR163" s="253"/>
      <c r="JS163" s="253"/>
      <c r="JT163" s="253"/>
      <c r="JU163" s="253"/>
      <c r="JV163" s="253"/>
      <c r="JW163" s="253"/>
      <c r="JX163" s="253"/>
      <c r="JY163" s="253"/>
      <c r="JZ163" s="253"/>
      <c r="KA163" s="253"/>
      <c r="KB163" s="253"/>
      <c r="KC163" s="253"/>
      <c r="KD163" s="253"/>
      <c r="KE163" s="253"/>
      <c r="KF163" s="253"/>
      <c r="KG163" s="253"/>
      <c r="KH163" s="253"/>
      <c r="KI163" s="253"/>
      <c r="KJ163" s="253"/>
      <c r="KK163" s="253"/>
      <c r="KL163" s="253"/>
      <c r="KM163" s="253"/>
      <c r="KN163" s="253"/>
      <c r="KO163" s="253"/>
      <c r="KP163" s="253"/>
      <c r="KQ163" s="253"/>
      <c r="KR163" s="253"/>
      <c r="KS163" s="253"/>
      <c r="KT163" s="253"/>
      <c r="KU163" s="253"/>
      <c r="KV163" s="253"/>
      <c r="KW163" s="253"/>
      <c r="KX163" s="253"/>
      <c r="KY163" s="253"/>
      <c r="KZ163" s="253"/>
      <c r="LA163" s="253"/>
      <c r="LB163" s="253"/>
      <c r="LC163" s="253"/>
      <c r="LD163" s="253"/>
      <c r="LE163" s="253"/>
      <c r="LF163" s="253"/>
      <c r="LG163" s="253"/>
      <c r="LH163" s="253"/>
      <c r="LI163" s="253"/>
      <c r="LJ163" s="253"/>
      <c r="LK163" s="253"/>
      <c r="LL163" s="253"/>
      <c r="LM163" s="253"/>
      <c r="LN163" s="253"/>
      <c r="LO163" s="253"/>
      <c r="LP163" s="253"/>
      <c r="LQ163" s="253"/>
      <c r="LR163" s="253"/>
      <c r="LS163" s="253"/>
      <c r="LT163" s="253"/>
      <c r="LU163" s="253"/>
      <c r="LV163" s="253"/>
      <c r="LW163" s="253"/>
      <c r="LX163" s="253"/>
      <c r="LY163" s="253"/>
      <c r="LZ163" s="253"/>
      <c r="MA163" s="253"/>
      <c r="MB163" s="253"/>
      <c r="MC163" s="253"/>
      <c r="MD163" s="253"/>
      <c r="ME163" s="253"/>
      <c r="MF163" s="253"/>
      <c r="MG163" s="253"/>
      <c r="MH163" s="253"/>
      <c r="MI163" s="253"/>
      <c r="MJ163" s="253"/>
      <c r="MK163" s="253"/>
      <c r="ML163" s="253"/>
      <c r="MM163" s="253"/>
      <c r="MN163" s="253"/>
      <c r="MO163" s="253"/>
      <c r="MP163" s="253"/>
      <c r="MQ163" s="253"/>
      <c r="MR163" s="253"/>
      <c r="MS163" s="253"/>
      <c r="MT163" s="253"/>
      <c r="MU163" s="253"/>
      <c r="MV163" s="253"/>
      <c r="MW163" s="253"/>
      <c r="MX163" s="253"/>
      <c r="MY163" s="253"/>
      <c r="MZ163" s="253"/>
      <c r="NA163" s="253"/>
      <c r="NB163" s="253"/>
      <c r="NC163" s="253"/>
      <c r="ND163" s="253"/>
      <c r="NE163" s="253"/>
      <c r="NF163" s="253"/>
      <c r="NG163" s="253"/>
      <c r="NH163" s="253"/>
      <c r="NI163" s="253"/>
      <c r="NJ163" s="253"/>
      <c r="NK163" s="253"/>
      <c r="NL163" s="253"/>
      <c r="NM163" s="253"/>
      <c r="NN163" s="253"/>
      <c r="NO163" s="253"/>
      <c r="NP163" s="253"/>
      <c r="NQ163" s="253"/>
      <c r="NR163" s="253"/>
      <c r="NS163" s="253"/>
      <c r="NT163" s="253"/>
      <c r="NU163" s="253"/>
      <c r="NV163" s="253"/>
      <c r="NW163" s="253"/>
      <c r="NX163" s="253"/>
      <c r="NY163" s="253"/>
      <c r="NZ163" s="253"/>
      <c r="OA163" s="253"/>
      <c r="OB163" s="253"/>
      <c r="OC163" s="253"/>
      <c r="OD163" s="253"/>
      <c r="OE163" s="253"/>
      <c r="OF163" s="253"/>
      <c r="OG163" s="253"/>
      <c r="OH163" s="253"/>
      <c r="OI163" s="253"/>
      <c r="OJ163" s="253"/>
      <c r="OK163" s="253"/>
      <c r="OL163" s="253"/>
      <c r="OM163" s="253"/>
      <c r="ON163" s="253"/>
      <c r="OO163" s="253"/>
      <c r="OP163" s="253"/>
      <c r="OQ163" s="253"/>
      <c r="OR163" s="253"/>
      <c r="OS163" s="253"/>
      <c r="OT163" s="253"/>
      <c r="OU163" s="253"/>
      <c r="OV163" s="253"/>
      <c r="OW163" s="253"/>
      <c r="OX163" s="253"/>
      <c r="OY163" s="253"/>
      <c r="OZ163" s="253"/>
      <c r="PA163" s="253"/>
      <c r="PB163" s="253"/>
      <c r="PC163" s="253"/>
      <c r="PD163" s="253"/>
      <c r="PE163" s="253"/>
      <c r="PF163" s="253"/>
      <c r="PG163" s="253"/>
      <c r="PH163" s="253"/>
      <c r="PI163" s="253"/>
      <c r="PJ163" s="253"/>
      <c r="PK163" s="253"/>
      <c r="PL163" s="253"/>
      <c r="PM163" s="253"/>
      <c r="PN163" s="253"/>
      <c r="PO163" s="253"/>
      <c r="PP163" s="253"/>
      <c r="PQ163" s="253"/>
      <c r="PR163" s="253"/>
      <c r="PS163" s="253"/>
      <c r="PT163" s="253"/>
      <c r="PU163" s="253"/>
      <c r="PV163" s="253"/>
      <c r="PW163" s="253"/>
      <c r="PX163" s="253"/>
      <c r="PY163" s="253"/>
      <c r="PZ163" s="253"/>
      <c r="QA163" s="253"/>
      <c r="QB163" s="253"/>
      <c r="QC163" s="253"/>
      <c r="QD163" s="253"/>
      <c r="QE163" s="253"/>
      <c r="QF163" s="253"/>
      <c r="QG163" s="253"/>
      <c r="QH163" s="253"/>
      <c r="QI163" s="253"/>
      <c r="QJ163" s="253"/>
      <c r="QK163" s="253"/>
      <c r="QL163" s="253"/>
      <c r="QM163" s="253"/>
      <c r="QN163" s="253"/>
      <c r="QO163" s="253"/>
      <c r="QP163" s="253"/>
      <c r="QQ163" s="253"/>
      <c r="QR163" s="253"/>
      <c r="QS163" s="253"/>
      <c r="QT163" s="253"/>
      <c r="QU163" s="253"/>
      <c r="QV163" s="253"/>
      <c r="QW163" s="253"/>
      <c r="QX163" s="253"/>
      <c r="QY163" s="253"/>
      <c r="QZ163" s="253"/>
      <c r="RA163" s="253"/>
      <c r="RB163" s="253"/>
      <c r="RC163" s="253"/>
      <c r="RD163" s="253"/>
      <c r="RE163" s="253"/>
      <c r="RF163" s="253"/>
      <c r="RG163" s="253"/>
      <c r="RH163" s="253"/>
      <c r="RI163" s="253"/>
      <c r="RJ163" s="253"/>
      <c r="RK163" s="253"/>
      <c r="RL163" s="253"/>
      <c r="RM163" s="253"/>
      <c r="RN163" s="253"/>
      <c r="RO163" s="253"/>
      <c r="RP163" s="253"/>
      <c r="RQ163" s="253"/>
      <c r="RR163" s="253"/>
      <c r="RS163" s="253"/>
      <c r="RT163" s="253"/>
      <c r="RU163" s="253"/>
      <c r="RV163" s="253"/>
      <c r="RW163" s="253"/>
      <c r="RX163" s="253"/>
      <c r="RY163" s="253"/>
      <c r="RZ163" s="253"/>
      <c r="SA163" s="253"/>
      <c r="SB163" s="253"/>
      <c r="SC163" s="253"/>
      <c r="SD163" s="253"/>
      <c r="SE163" s="253"/>
      <c r="SF163" s="253"/>
      <c r="SG163" s="253"/>
      <c r="SH163" s="253"/>
      <c r="SI163" s="253"/>
      <c r="SJ163" s="253"/>
      <c r="SK163" s="253"/>
      <c r="SL163" s="253"/>
      <c r="SM163" s="253"/>
      <c r="SN163" s="253"/>
      <c r="SO163" s="253"/>
      <c r="SP163" s="253"/>
      <c r="SQ163" s="253"/>
      <c r="SR163" s="253"/>
      <c r="SS163" s="253"/>
      <c r="ST163" s="253"/>
      <c r="SU163" s="253"/>
      <c r="SV163" s="253"/>
      <c r="SW163" s="253"/>
      <c r="SX163" s="253"/>
      <c r="SY163" s="253"/>
      <c r="SZ163" s="253"/>
      <c r="TA163" s="253"/>
      <c r="TB163" s="253"/>
      <c r="TC163" s="253"/>
      <c r="TD163" s="253"/>
      <c r="TE163" s="253"/>
      <c r="TF163" s="253"/>
      <c r="TG163" s="253"/>
      <c r="TH163" s="253"/>
      <c r="TI163" s="253"/>
      <c r="TJ163" s="253"/>
      <c r="TK163" s="253"/>
      <c r="TL163" s="253"/>
      <c r="TM163" s="253"/>
      <c r="TN163" s="253"/>
      <c r="TO163" s="253"/>
      <c r="TP163" s="253"/>
      <c r="TQ163" s="253"/>
      <c r="TR163" s="253"/>
      <c r="TS163" s="253"/>
      <c r="TT163" s="253"/>
      <c r="TU163" s="253"/>
      <c r="TV163" s="253"/>
      <c r="TW163" s="253"/>
      <c r="TX163" s="253"/>
      <c r="TY163" s="253"/>
      <c r="TZ163" s="253"/>
      <c r="UA163" s="253"/>
      <c r="UB163" s="253"/>
      <c r="UC163" s="253"/>
      <c r="UD163" s="253"/>
      <c r="UE163" s="253"/>
      <c r="UF163" s="253"/>
      <c r="UG163" s="253"/>
      <c r="UH163" s="253"/>
      <c r="UI163" s="253"/>
      <c r="UJ163" s="253"/>
      <c r="UK163" s="253"/>
      <c r="UL163" s="253"/>
      <c r="UM163" s="253"/>
      <c r="UN163" s="253"/>
      <c r="UO163" s="253"/>
      <c r="UP163" s="253"/>
      <c r="UQ163" s="253"/>
      <c r="UR163" s="253"/>
      <c r="US163" s="253"/>
      <c r="UT163" s="253"/>
      <c r="UU163" s="253"/>
      <c r="UV163" s="253"/>
      <c r="UW163" s="253"/>
      <c r="UX163" s="253"/>
      <c r="UY163" s="253"/>
      <c r="UZ163" s="253"/>
      <c r="VA163" s="253"/>
      <c r="VB163" s="253"/>
      <c r="VC163" s="253"/>
      <c r="VD163" s="253"/>
      <c r="VE163" s="253"/>
      <c r="VF163" s="253"/>
      <c r="VG163" s="253"/>
      <c r="VH163" s="253"/>
      <c r="VI163" s="253"/>
      <c r="VJ163" s="253"/>
      <c r="VK163" s="253"/>
      <c r="VL163" s="253"/>
      <c r="VM163" s="253"/>
      <c r="VN163" s="253"/>
      <c r="VO163" s="253"/>
      <c r="VP163" s="253"/>
      <c r="VQ163" s="253"/>
      <c r="VR163" s="253"/>
      <c r="VS163" s="253"/>
      <c r="VT163" s="253"/>
      <c r="VU163" s="253"/>
      <c r="VV163" s="253"/>
      <c r="VW163" s="253"/>
      <c r="VX163" s="253"/>
      <c r="VY163" s="253"/>
      <c r="VZ163" s="253"/>
      <c r="WA163" s="253"/>
      <c r="WB163" s="253"/>
      <c r="WC163" s="253"/>
      <c r="WD163" s="253"/>
      <c r="WE163" s="253"/>
      <c r="WF163" s="253"/>
      <c r="WG163" s="253"/>
      <c r="WH163" s="253"/>
      <c r="WI163" s="253"/>
      <c r="WJ163" s="253"/>
      <c r="WK163" s="253"/>
      <c r="WL163" s="253"/>
      <c r="WM163" s="253"/>
      <c r="WN163" s="253"/>
      <c r="WO163" s="253"/>
      <c r="WP163" s="253"/>
      <c r="WQ163" s="253"/>
      <c r="WR163" s="253"/>
      <c r="WS163" s="253"/>
      <c r="WT163" s="253"/>
      <c r="WU163" s="253"/>
      <c r="WV163" s="253"/>
      <c r="WW163" s="253"/>
      <c r="WX163" s="253"/>
      <c r="WY163" s="253"/>
      <c r="WZ163" s="253"/>
      <c r="XA163" s="253"/>
      <c r="XB163" s="253"/>
      <c r="XC163" s="253"/>
      <c r="XD163" s="253"/>
      <c r="XE163" s="253"/>
      <c r="XF163" s="253"/>
      <c r="XG163" s="253"/>
      <c r="XH163" s="253"/>
      <c r="XI163" s="253"/>
      <c r="XJ163" s="253"/>
      <c r="XK163" s="253"/>
      <c r="XL163" s="253"/>
      <c r="XM163" s="253"/>
      <c r="XN163" s="253"/>
      <c r="XO163" s="253"/>
      <c r="XP163" s="253"/>
      <c r="XQ163" s="253"/>
      <c r="XR163" s="253"/>
      <c r="XS163" s="253"/>
      <c r="XT163" s="253"/>
      <c r="XU163" s="253"/>
      <c r="XV163" s="253"/>
      <c r="XW163" s="253"/>
      <c r="XX163" s="253"/>
      <c r="XY163" s="253"/>
      <c r="XZ163" s="253"/>
      <c r="YA163" s="253"/>
      <c r="YB163" s="253"/>
      <c r="YC163" s="253"/>
      <c r="YD163" s="253"/>
      <c r="YE163" s="253"/>
      <c r="YF163" s="253"/>
      <c r="YG163" s="253"/>
      <c r="YH163" s="253"/>
      <c r="YI163" s="253"/>
      <c r="YJ163" s="253"/>
      <c r="YK163" s="253"/>
      <c r="YL163" s="253"/>
      <c r="YM163" s="253"/>
      <c r="YN163" s="253"/>
      <c r="YO163" s="253"/>
      <c r="YP163" s="253"/>
      <c r="YQ163" s="253"/>
      <c r="YR163" s="253"/>
      <c r="YS163" s="253"/>
      <c r="YT163" s="253"/>
      <c r="YU163" s="253"/>
      <c r="YV163" s="253"/>
      <c r="YW163" s="253"/>
      <c r="YX163" s="253"/>
      <c r="YY163" s="253"/>
      <c r="YZ163" s="253"/>
      <c r="ZA163" s="253"/>
      <c r="ZB163" s="253"/>
      <c r="ZC163" s="253"/>
      <c r="ZD163" s="253"/>
      <c r="ZE163" s="253"/>
      <c r="ZF163" s="253"/>
      <c r="ZG163" s="253"/>
      <c r="ZH163" s="253"/>
      <c r="ZI163" s="253"/>
      <c r="ZJ163" s="253"/>
      <c r="ZK163" s="253"/>
      <c r="ZL163" s="253"/>
      <c r="ZM163" s="253"/>
      <c r="ZN163" s="253"/>
      <c r="ZO163" s="253"/>
      <c r="ZP163" s="253"/>
      <c r="ZQ163" s="253"/>
      <c r="ZR163" s="253"/>
      <c r="ZS163" s="253"/>
      <c r="ZT163" s="253"/>
      <c r="ZU163" s="253"/>
      <c r="ZV163" s="253"/>
      <c r="ZW163" s="253"/>
      <c r="ZX163" s="253"/>
      <c r="ZY163" s="253"/>
      <c r="ZZ163" s="253"/>
      <c r="AAA163" s="253"/>
      <c r="AAB163" s="253"/>
      <c r="AAC163" s="253"/>
      <c r="AAD163" s="253"/>
      <c r="AAE163" s="253"/>
      <c r="AAF163" s="253"/>
      <c r="AAG163" s="253"/>
      <c r="AAH163" s="253"/>
      <c r="AAI163" s="253"/>
      <c r="AAJ163" s="253"/>
      <c r="AAK163" s="253"/>
      <c r="AAL163" s="253"/>
      <c r="AAM163" s="253"/>
      <c r="AAN163" s="253"/>
      <c r="AAO163" s="253"/>
      <c r="AAP163" s="253"/>
      <c r="AAQ163" s="253"/>
      <c r="AAR163" s="253"/>
      <c r="AAS163" s="253"/>
      <c r="AAT163" s="253"/>
      <c r="AAU163" s="253"/>
      <c r="AAV163" s="253"/>
      <c r="AAW163" s="253"/>
      <c r="AAX163" s="253"/>
      <c r="AAY163" s="253"/>
      <c r="AAZ163" s="253"/>
      <c r="ABA163" s="253"/>
      <c r="ABB163" s="253"/>
      <c r="ABC163" s="253"/>
      <c r="ABD163" s="253"/>
      <c r="ABE163" s="253"/>
      <c r="ABF163" s="253"/>
      <c r="ABG163" s="253"/>
      <c r="ABH163" s="253"/>
      <c r="ABI163" s="253"/>
      <c r="ABJ163" s="253"/>
      <c r="ABK163" s="253"/>
      <c r="ABL163" s="253"/>
      <c r="ABM163" s="253"/>
      <c r="ABN163" s="253"/>
      <c r="ABO163" s="253"/>
      <c r="ABP163" s="253"/>
      <c r="ABQ163" s="253"/>
      <c r="ABR163" s="253"/>
      <c r="ABS163" s="253"/>
      <c r="ABT163" s="253"/>
      <c r="ABU163" s="253"/>
      <c r="ABV163" s="253"/>
      <c r="ABW163" s="253"/>
      <c r="ABX163" s="253"/>
      <c r="ABY163" s="253"/>
      <c r="ABZ163" s="253"/>
      <c r="ACA163" s="253"/>
      <c r="ACB163" s="253"/>
      <c r="ACC163" s="253"/>
      <c r="ACD163" s="253"/>
      <c r="ACE163" s="253"/>
      <c r="ACF163" s="253"/>
      <c r="ACG163" s="253"/>
      <c r="ACH163" s="253"/>
      <c r="ACI163" s="253"/>
      <c r="ACJ163" s="253"/>
      <c r="ACK163" s="253"/>
      <c r="ACL163" s="253"/>
      <c r="ACM163" s="253"/>
      <c r="ACN163" s="253"/>
      <c r="ACO163" s="253"/>
      <c r="ACP163" s="253"/>
      <c r="ACQ163" s="253"/>
      <c r="ACR163" s="253"/>
      <c r="ACS163" s="253"/>
      <c r="ACT163" s="253"/>
      <c r="ACU163" s="253"/>
      <c r="ACV163" s="253"/>
      <c r="ACW163" s="253"/>
      <c r="ACX163" s="253"/>
      <c r="ACY163" s="253"/>
      <c r="ACZ163" s="253"/>
      <c r="ADA163" s="253"/>
      <c r="ADB163" s="253"/>
      <c r="ADC163" s="253"/>
      <c r="ADD163" s="253"/>
      <c r="ADE163" s="253"/>
      <c r="ADF163" s="253"/>
      <c r="ADG163" s="253"/>
      <c r="ADH163" s="253"/>
      <c r="ADI163" s="253"/>
      <c r="ADJ163" s="253"/>
      <c r="ADK163" s="253"/>
      <c r="ADL163" s="253"/>
      <c r="ADM163" s="253"/>
      <c r="ADN163" s="253"/>
      <c r="ADO163" s="253"/>
      <c r="ADP163" s="253"/>
      <c r="ADQ163" s="253"/>
      <c r="ADR163" s="253"/>
      <c r="ADS163" s="253"/>
      <c r="ADT163" s="253"/>
      <c r="ADU163" s="253"/>
      <c r="ADV163" s="253"/>
      <c r="ADW163" s="253"/>
      <c r="ADX163" s="253"/>
      <c r="ADY163" s="253"/>
      <c r="ADZ163" s="253"/>
      <c r="AEA163" s="253"/>
      <c r="AEB163" s="253"/>
      <c r="AEC163" s="253"/>
      <c r="AED163" s="253"/>
      <c r="AEE163" s="253"/>
      <c r="AEF163" s="253"/>
      <c r="AEG163" s="253"/>
      <c r="AEH163" s="253"/>
      <c r="AEI163" s="253"/>
      <c r="AEJ163" s="253"/>
      <c r="AEK163" s="253"/>
      <c r="AEL163" s="253"/>
      <c r="AEM163" s="253"/>
      <c r="AEN163" s="253"/>
      <c r="AEO163" s="253"/>
      <c r="AEP163" s="253"/>
      <c r="AEQ163" s="253"/>
      <c r="AER163" s="253"/>
      <c r="AES163" s="253"/>
      <c r="AET163" s="253"/>
      <c r="AEU163" s="253"/>
      <c r="AEV163" s="253"/>
      <c r="AEW163" s="253"/>
      <c r="AEX163" s="253"/>
      <c r="AEY163" s="253"/>
      <c r="AEZ163" s="253"/>
      <c r="AFA163" s="253"/>
      <c r="AFB163" s="253"/>
      <c r="AFC163" s="253"/>
      <c r="AFD163" s="253"/>
      <c r="AFE163" s="253"/>
      <c r="AFF163" s="253"/>
      <c r="AFG163" s="253"/>
      <c r="AFH163" s="253"/>
      <c r="AFI163" s="253"/>
      <c r="AFJ163" s="253"/>
      <c r="AFK163" s="253"/>
      <c r="AFL163" s="253"/>
      <c r="AFM163" s="253"/>
      <c r="AFN163" s="253"/>
      <c r="AFO163" s="253"/>
      <c r="AFP163" s="253"/>
      <c r="AFQ163" s="253"/>
      <c r="AFR163" s="253"/>
      <c r="AFS163" s="253"/>
      <c r="AFT163" s="253"/>
      <c r="AFU163" s="253"/>
      <c r="AFV163" s="253"/>
      <c r="AFW163" s="253"/>
      <c r="AFX163" s="253"/>
      <c r="AFY163" s="253"/>
      <c r="AFZ163" s="253"/>
      <c r="AGA163" s="253"/>
      <c r="AGB163" s="253"/>
      <c r="AGC163" s="253"/>
      <c r="AGD163" s="253"/>
      <c r="AGE163" s="253"/>
      <c r="AGF163" s="253"/>
      <c r="AGG163" s="253"/>
      <c r="AGH163" s="253"/>
      <c r="AGI163" s="253"/>
      <c r="AGJ163" s="253"/>
      <c r="AGK163" s="253"/>
      <c r="AGL163" s="253"/>
      <c r="AGM163" s="253"/>
      <c r="AGN163" s="253"/>
      <c r="AGO163" s="253"/>
      <c r="AGP163" s="253"/>
      <c r="AGQ163" s="253"/>
      <c r="AGR163" s="253"/>
      <c r="AGS163" s="253"/>
      <c r="AGT163" s="253"/>
      <c r="AGU163" s="253"/>
      <c r="AGV163" s="253"/>
      <c r="AGW163" s="253"/>
      <c r="AGX163" s="253"/>
      <c r="AGY163" s="253"/>
      <c r="AGZ163" s="253"/>
      <c r="AHA163" s="253"/>
      <c r="AHB163" s="253"/>
      <c r="AHC163" s="253"/>
      <c r="AHD163" s="253"/>
      <c r="AHE163" s="253"/>
      <c r="AHF163" s="253"/>
      <c r="AHG163" s="253"/>
      <c r="AHH163" s="253"/>
      <c r="AHI163" s="253"/>
      <c r="AHJ163" s="253"/>
      <c r="AHK163" s="253"/>
      <c r="AHL163" s="253"/>
      <c r="AHM163" s="253"/>
      <c r="AHN163" s="253"/>
      <c r="AHO163" s="253"/>
      <c r="AHP163" s="253"/>
      <c r="AHQ163" s="253"/>
      <c r="AHR163" s="253"/>
      <c r="AHS163" s="253"/>
      <c r="AHT163" s="253"/>
      <c r="AHU163" s="253"/>
      <c r="AHV163" s="253"/>
      <c r="AHW163" s="253"/>
      <c r="AHX163" s="253"/>
      <c r="AHY163" s="253"/>
      <c r="AHZ163" s="253"/>
      <c r="AIA163" s="253"/>
      <c r="AIB163" s="253"/>
      <c r="AIC163" s="253"/>
      <c r="AID163" s="253"/>
      <c r="AIE163" s="253"/>
      <c r="AIF163" s="253"/>
      <c r="AIG163" s="253"/>
      <c r="AIH163" s="253"/>
      <c r="AII163" s="253"/>
      <c r="AIJ163" s="253"/>
      <c r="AIK163" s="253"/>
      <c r="AIL163" s="253"/>
      <c r="AIM163" s="253"/>
      <c r="AIN163" s="253"/>
      <c r="AIO163" s="253"/>
      <c r="AIP163" s="253"/>
      <c r="AIQ163" s="253"/>
      <c r="AIR163" s="253"/>
      <c r="AIS163" s="253"/>
      <c r="AIT163" s="253"/>
      <c r="AIU163" s="253"/>
      <c r="AIV163" s="253"/>
      <c r="AIW163" s="253"/>
      <c r="AIX163" s="253"/>
      <c r="AIY163" s="253"/>
      <c r="AIZ163" s="253"/>
      <c r="AJA163" s="253"/>
      <c r="AJB163" s="253"/>
      <c r="AJC163" s="253"/>
      <c r="AJD163" s="253"/>
      <c r="AJE163" s="253"/>
      <c r="AJF163" s="253"/>
      <c r="AJG163" s="253"/>
      <c r="AJH163" s="253"/>
      <c r="AJI163" s="253"/>
      <c r="AJJ163" s="253"/>
      <c r="AJK163" s="253"/>
      <c r="AJL163" s="253"/>
      <c r="AJM163" s="253"/>
      <c r="AJN163" s="253"/>
      <c r="AJO163" s="253"/>
      <c r="AJP163" s="253"/>
      <c r="AJQ163" s="253"/>
      <c r="AJR163" s="253"/>
      <c r="AJS163" s="253"/>
      <c r="AJT163" s="253"/>
      <c r="AJU163" s="253"/>
      <c r="AJV163" s="253"/>
      <c r="AJW163" s="253"/>
      <c r="AJX163" s="253"/>
      <c r="AJY163" s="253"/>
      <c r="AJZ163" s="253"/>
      <c r="AKA163" s="253"/>
      <c r="AKB163" s="253"/>
      <c r="AKC163" s="253"/>
      <c r="AKD163" s="253"/>
      <c r="AKE163" s="253"/>
      <c r="AKF163" s="253"/>
      <c r="AKG163" s="253"/>
      <c r="AKH163" s="253"/>
      <c r="AKI163" s="253"/>
      <c r="AKJ163" s="253"/>
      <c r="AKK163" s="253"/>
      <c r="AKL163" s="253"/>
      <c r="AKM163" s="253"/>
      <c r="AKN163" s="253"/>
      <c r="AKO163" s="253"/>
      <c r="AKP163" s="253"/>
      <c r="AKQ163" s="253"/>
      <c r="AKR163" s="253"/>
      <c r="AKS163" s="253"/>
      <c r="AKT163" s="253"/>
      <c r="AKU163" s="253"/>
      <c r="AKV163" s="253"/>
      <c r="AKW163" s="253"/>
      <c r="AKX163" s="253"/>
      <c r="AKY163" s="253"/>
      <c r="AKZ163" s="253"/>
      <c r="ALA163" s="253"/>
      <c r="ALB163" s="253"/>
      <c r="ALC163" s="253"/>
      <c r="ALD163" s="253"/>
      <c r="ALE163" s="253"/>
      <c r="ALF163" s="253"/>
      <c r="ALG163" s="253"/>
      <c r="ALH163" s="253"/>
      <c r="ALI163" s="253"/>
      <c r="ALJ163" s="253"/>
      <c r="ALK163" s="253"/>
      <c r="ALL163" s="253"/>
      <c r="ALM163" s="253"/>
      <c r="ALN163" s="253"/>
      <c r="ALO163" s="253"/>
      <c r="ALP163" s="253"/>
      <c r="ALQ163" s="253"/>
      <c r="ALR163" s="253"/>
      <c r="ALS163" s="253"/>
      <c r="ALT163" s="253"/>
      <c r="ALU163" s="253"/>
      <c r="ALV163" s="253"/>
      <c r="ALW163" s="253"/>
      <c r="ALX163" s="253"/>
      <c r="ALY163" s="253"/>
      <c r="ALZ163" s="253"/>
      <c r="AMA163" s="253"/>
      <c r="AMB163" s="253"/>
      <c r="AMC163" s="253"/>
      <c r="AMD163" s="253"/>
      <c r="AME163" s="253"/>
      <c r="AMF163" s="253"/>
      <c r="AMG163" s="253"/>
      <c r="AMH163" s="253"/>
      <c r="AMI163" s="253"/>
      <c r="AMJ163" s="253"/>
    </row>
    <row r="164" spans="2:1024" s="257" customFormat="1" ht="11.25" hidden="1">
      <c r="B164" s="290"/>
      <c r="C164" s="290"/>
      <c r="D164" s="291"/>
      <c r="E164" s="252"/>
      <c r="F164" s="253"/>
      <c r="G164" s="253"/>
      <c r="H164" s="253"/>
      <c r="I164" s="253"/>
      <c r="J164" s="253"/>
      <c r="K164" s="253"/>
      <c r="L164" s="253"/>
      <c r="M164" s="253"/>
      <c r="N164" s="253"/>
      <c r="O164" s="253"/>
      <c r="P164" s="253"/>
      <c r="Q164" s="253"/>
      <c r="R164" s="253"/>
      <c r="S164" s="253"/>
      <c r="T164" s="253"/>
      <c r="U164" s="253"/>
      <c r="V164" s="253"/>
      <c r="W164" s="253"/>
      <c r="X164" s="253"/>
      <c r="Y164" s="253"/>
      <c r="Z164" s="253"/>
      <c r="AA164" s="253"/>
      <c r="AB164" s="253"/>
      <c r="AC164" s="253"/>
      <c r="AD164" s="253"/>
      <c r="AE164" s="253"/>
      <c r="AF164" s="253"/>
      <c r="AG164" s="253"/>
      <c r="AH164" s="253"/>
      <c r="AI164" s="253"/>
      <c r="AJ164" s="253"/>
      <c r="AK164" s="253"/>
      <c r="AL164" s="253"/>
      <c r="AM164" s="253"/>
      <c r="AN164" s="253"/>
      <c r="AO164" s="253"/>
      <c r="AP164" s="253"/>
      <c r="AQ164" s="253"/>
      <c r="AR164" s="253"/>
      <c r="AS164" s="253"/>
      <c r="AT164" s="253"/>
      <c r="AU164" s="253"/>
      <c r="AV164" s="253"/>
      <c r="AW164" s="253"/>
      <c r="AX164" s="253"/>
      <c r="AY164" s="253"/>
      <c r="AZ164" s="253"/>
      <c r="BA164" s="253"/>
      <c r="BB164" s="253"/>
      <c r="BC164" s="253"/>
      <c r="BD164" s="253"/>
      <c r="BE164" s="253"/>
      <c r="BF164" s="253"/>
      <c r="BG164" s="253"/>
      <c r="BH164" s="253"/>
      <c r="BI164" s="253"/>
      <c r="BJ164" s="253"/>
      <c r="BK164" s="253"/>
      <c r="BL164" s="253"/>
      <c r="BM164" s="253"/>
      <c r="BN164" s="253"/>
      <c r="BO164" s="253"/>
      <c r="BP164" s="253"/>
      <c r="BQ164" s="253"/>
      <c r="BR164" s="253"/>
      <c r="BS164" s="253"/>
      <c r="BT164" s="253"/>
      <c r="BU164" s="253"/>
      <c r="BV164" s="253"/>
      <c r="BW164" s="253"/>
      <c r="BX164" s="253"/>
      <c r="BY164" s="253"/>
      <c r="BZ164" s="253"/>
      <c r="CA164" s="253"/>
      <c r="CB164" s="253"/>
      <c r="CC164" s="253"/>
      <c r="CD164" s="253"/>
      <c r="CE164" s="253"/>
      <c r="CF164" s="253"/>
      <c r="CG164" s="253"/>
      <c r="CH164" s="253"/>
      <c r="CI164" s="253"/>
      <c r="CJ164" s="253"/>
      <c r="CK164" s="253"/>
      <c r="CL164" s="253"/>
      <c r="CM164" s="253"/>
      <c r="CN164" s="253"/>
      <c r="CO164" s="253"/>
      <c r="CP164" s="253"/>
      <c r="CQ164" s="253"/>
      <c r="CR164" s="253"/>
      <c r="CS164" s="253"/>
      <c r="CT164" s="253"/>
      <c r="CU164" s="253"/>
      <c r="CV164" s="253"/>
      <c r="CW164" s="253"/>
      <c r="CX164" s="253"/>
      <c r="CY164" s="253"/>
      <c r="CZ164" s="253"/>
      <c r="DA164" s="253"/>
      <c r="DB164" s="253"/>
      <c r="DC164" s="253"/>
      <c r="DD164" s="253"/>
      <c r="DE164" s="253"/>
      <c r="DF164" s="253"/>
      <c r="DG164" s="253"/>
      <c r="DH164" s="253"/>
      <c r="DI164" s="253"/>
      <c r="DJ164" s="253"/>
      <c r="DK164" s="253"/>
      <c r="DL164" s="253"/>
      <c r="DM164" s="253"/>
      <c r="DN164" s="253"/>
      <c r="DO164" s="253"/>
      <c r="DP164" s="253"/>
      <c r="DQ164" s="253"/>
      <c r="DR164" s="253"/>
      <c r="DS164" s="253"/>
      <c r="DT164" s="253"/>
      <c r="DU164" s="253"/>
      <c r="DV164" s="253"/>
      <c r="DW164" s="253"/>
      <c r="DX164" s="253"/>
      <c r="DY164" s="253"/>
      <c r="DZ164" s="253"/>
      <c r="EA164" s="253"/>
      <c r="EB164" s="253"/>
      <c r="EC164" s="253"/>
      <c r="ED164" s="253"/>
      <c r="EE164" s="253"/>
      <c r="EF164" s="253"/>
      <c r="EG164" s="253"/>
      <c r="EH164" s="253"/>
      <c r="EI164" s="253"/>
      <c r="EJ164" s="253"/>
      <c r="EK164" s="253"/>
      <c r="EL164" s="253"/>
      <c r="EM164" s="253"/>
      <c r="EN164" s="253"/>
      <c r="EO164" s="253"/>
      <c r="EP164" s="253"/>
      <c r="EQ164" s="253"/>
      <c r="ER164" s="253"/>
      <c r="ES164" s="253"/>
      <c r="ET164" s="253"/>
      <c r="EU164" s="253"/>
      <c r="EV164" s="253"/>
      <c r="EW164" s="253"/>
      <c r="EX164" s="253"/>
      <c r="EY164" s="253"/>
      <c r="EZ164" s="253"/>
      <c r="FA164" s="253"/>
      <c r="FB164" s="253"/>
      <c r="FC164" s="253"/>
      <c r="FD164" s="253"/>
      <c r="FE164" s="253"/>
      <c r="FF164" s="253"/>
      <c r="FG164" s="253"/>
      <c r="FH164" s="253"/>
      <c r="FI164" s="253"/>
      <c r="FJ164" s="253"/>
      <c r="FK164" s="253"/>
      <c r="FL164" s="253"/>
      <c r="FM164" s="253"/>
      <c r="FN164" s="253"/>
      <c r="FO164" s="253"/>
      <c r="FP164" s="253"/>
      <c r="FQ164" s="253"/>
      <c r="FR164" s="253"/>
      <c r="FS164" s="253"/>
      <c r="FT164" s="253"/>
      <c r="FU164" s="253"/>
      <c r="FV164" s="253"/>
      <c r="FW164" s="253"/>
      <c r="FX164" s="253"/>
      <c r="FY164" s="253"/>
      <c r="FZ164" s="253"/>
      <c r="GA164" s="253"/>
      <c r="GB164" s="253"/>
      <c r="GC164" s="253"/>
      <c r="GD164" s="253"/>
      <c r="GE164" s="253"/>
      <c r="GF164" s="253"/>
      <c r="GG164" s="253"/>
      <c r="GH164" s="253"/>
      <c r="GI164" s="253"/>
      <c r="GJ164" s="253"/>
      <c r="GK164" s="253"/>
      <c r="GL164" s="253"/>
      <c r="GM164" s="253"/>
      <c r="GN164" s="253"/>
      <c r="GO164" s="253"/>
      <c r="GP164" s="253"/>
      <c r="GQ164" s="253"/>
      <c r="GR164" s="253"/>
      <c r="GS164" s="253"/>
      <c r="GT164" s="253"/>
      <c r="GU164" s="253"/>
      <c r="GV164" s="253"/>
      <c r="GW164" s="253"/>
      <c r="GX164" s="253"/>
      <c r="GY164" s="253"/>
      <c r="GZ164" s="253"/>
      <c r="HA164" s="253"/>
      <c r="HB164" s="253"/>
      <c r="HC164" s="253"/>
      <c r="HD164" s="253"/>
      <c r="HE164" s="253"/>
      <c r="HF164" s="253"/>
      <c r="HG164" s="253"/>
      <c r="HH164" s="253"/>
      <c r="HI164" s="253"/>
      <c r="HJ164" s="253"/>
      <c r="HK164" s="253"/>
      <c r="HL164" s="253"/>
      <c r="HM164" s="253"/>
      <c r="HN164" s="253"/>
      <c r="HO164" s="253"/>
      <c r="HP164" s="253"/>
      <c r="HQ164" s="253"/>
      <c r="HR164" s="253"/>
      <c r="HS164" s="253"/>
      <c r="HT164" s="253"/>
      <c r="HU164" s="253"/>
      <c r="HV164" s="253"/>
      <c r="HW164" s="253"/>
      <c r="HX164" s="253"/>
      <c r="HY164" s="253"/>
      <c r="HZ164" s="253"/>
      <c r="IA164" s="253"/>
      <c r="IB164" s="253"/>
      <c r="IC164" s="253"/>
      <c r="ID164" s="253"/>
      <c r="IE164" s="253"/>
      <c r="IF164" s="253"/>
      <c r="IG164" s="253"/>
      <c r="IH164" s="253"/>
      <c r="II164" s="253"/>
      <c r="IJ164" s="253"/>
      <c r="IK164" s="253"/>
      <c r="IL164" s="253"/>
      <c r="IM164" s="253"/>
      <c r="IN164" s="253"/>
      <c r="IO164" s="253"/>
      <c r="IP164" s="253"/>
      <c r="IQ164" s="253"/>
      <c r="IR164" s="253"/>
      <c r="IS164" s="253"/>
      <c r="IT164" s="253"/>
      <c r="IU164" s="253"/>
      <c r="IV164" s="253"/>
      <c r="IW164" s="253"/>
      <c r="IX164" s="253"/>
      <c r="IY164" s="253"/>
      <c r="IZ164" s="253"/>
      <c r="JA164" s="253"/>
      <c r="JB164" s="253"/>
      <c r="JC164" s="253"/>
      <c r="JD164" s="253"/>
      <c r="JE164" s="253"/>
      <c r="JF164" s="253"/>
      <c r="JG164" s="253"/>
      <c r="JH164" s="253"/>
      <c r="JI164" s="253"/>
      <c r="JJ164" s="253"/>
      <c r="JK164" s="253"/>
      <c r="JL164" s="253"/>
      <c r="JM164" s="253"/>
      <c r="JN164" s="253"/>
      <c r="JO164" s="253"/>
      <c r="JP164" s="253"/>
      <c r="JQ164" s="253"/>
      <c r="JR164" s="253"/>
      <c r="JS164" s="253"/>
      <c r="JT164" s="253"/>
      <c r="JU164" s="253"/>
      <c r="JV164" s="253"/>
      <c r="JW164" s="253"/>
      <c r="JX164" s="253"/>
      <c r="JY164" s="253"/>
      <c r="JZ164" s="253"/>
      <c r="KA164" s="253"/>
      <c r="KB164" s="253"/>
      <c r="KC164" s="253"/>
      <c r="KD164" s="253"/>
      <c r="KE164" s="253"/>
      <c r="KF164" s="253"/>
      <c r="KG164" s="253"/>
      <c r="KH164" s="253"/>
      <c r="KI164" s="253"/>
      <c r="KJ164" s="253"/>
      <c r="KK164" s="253"/>
      <c r="KL164" s="253"/>
      <c r="KM164" s="253"/>
      <c r="KN164" s="253"/>
      <c r="KO164" s="253"/>
      <c r="KP164" s="253"/>
      <c r="KQ164" s="253"/>
      <c r="KR164" s="253"/>
      <c r="KS164" s="253"/>
      <c r="KT164" s="253"/>
      <c r="KU164" s="253"/>
      <c r="KV164" s="253"/>
      <c r="KW164" s="253"/>
      <c r="KX164" s="253"/>
      <c r="KY164" s="253"/>
      <c r="KZ164" s="253"/>
      <c r="LA164" s="253"/>
      <c r="LB164" s="253"/>
      <c r="LC164" s="253"/>
      <c r="LD164" s="253"/>
      <c r="LE164" s="253"/>
      <c r="LF164" s="253"/>
      <c r="LG164" s="253"/>
      <c r="LH164" s="253"/>
      <c r="LI164" s="253"/>
      <c r="LJ164" s="253"/>
      <c r="LK164" s="253"/>
      <c r="LL164" s="253"/>
      <c r="LM164" s="253"/>
      <c r="LN164" s="253"/>
      <c r="LO164" s="253"/>
      <c r="LP164" s="253"/>
      <c r="LQ164" s="253"/>
      <c r="LR164" s="253"/>
      <c r="LS164" s="253"/>
      <c r="LT164" s="253"/>
      <c r="LU164" s="253"/>
      <c r="LV164" s="253"/>
      <c r="LW164" s="253"/>
      <c r="LX164" s="253"/>
      <c r="LY164" s="253"/>
      <c r="LZ164" s="253"/>
      <c r="MA164" s="253"/>
      <c r="MB164" s="253"/>
      <c r="MC164" s="253"/>
      <c r="MD164" s="253"/>
      <c r="ME164" s="253"/>
      <c r="MF164" s="253"/>
      <c r="MG164" s="253"/>
      <c r="MH164" s="253"/>
      <c r="MI164" s="253"/>
      <c r="MJ164" s="253"/>
      <c r="MK164" s="253"/>
      <c r="ML164" s="253"/>
      <c r="MM164" s="253"/>
      <c r="MN164" s="253"/>
      <c r="MO164" s="253"/>
      <c r="MP164" s="253"/>
      <c r="MQ164" s="253"/>
      <c r="MR164" s="253"/>
      <c r="MS164" s="253"/>
      <c r="MT164" s="253"/>
      <c r="MU164" s="253"/>
      <c r="MV164" s="253"/>
      <c r="MW164" s="253"/>
      <c r="MX164" s="253"/>
      <c r="MY164" s="253"/>
      <c r="MZ164" s="253"/>
      <c r="NA164" s="253"/>
      <c r="NB164" s="253"/>
      <c r="NC164" s="253"/>
      <c r="ND164" s="253"/>
      <c r="NE164" s="253"/>
      <c r="NF164" s="253"/>
      <c r="NG164" s="253"/>
      <c r="NH164" s="253"/>
      <c r="NI164" s="253"/>
      <c r="NJ164" s="253"/>
      <c r="NK164" s="253"/>
      <c r="NL164" s="253"/>
      <c r="NM164" s="253"/>
      <c r="NN164" s="253"/>
      <c r="NO164" s="253"/>
      <c r="NP164" s="253"/>
      <c r="NQ164" s="253"/>
      <c r="NR164" s="253"/>
      <c r="NS164" s="253"/>
      <c r="NT164" s="253"/>
      <c r="NU164" s="253"/>
      <c r="NV164" s="253"/>
      <c r="NW164" s="253"/>
      <c r="NX164" s="253"/>
      <c r="NY164" s="253"/>
      <c r="NZ164" s="253"/>
      <c r="OA164" s="253"/>
      <c r="OB164" s="253"/>
      <c r="OC164" s="253"/>
      <c r="OD164" s="253"/>
      <c r="OE164" s="253"/>
      <c r="OF164" s="253"/>
      <c r="OG164" s="253"/>
      <c r="OH164" s="253"/>
      <c r="OI164" s="253"/>
      <c r="OJ164" s="253"/>
      <c r="OK164" s="253"/>
      <c r="OL164" s="253"/>
      <c r="OM164" s="253"/>
      <c r="ON164" s="253"/>
      <c r="OO164" s="253"/>
      <c r="OP164" s="253"/>
      <c r="OQ164" s="253"/>
      <c r="OR164" s="253"/>
      <c r="OS164" s="253"/>
      <c r="OT164" s="253"/>
      <c r="OU164" s="253"/>
      <c r="OV164" s="253"/>
      <c r="OW164" s="253"/>
      <c r="OX164" s="253"/>
      <c r="OY164" s="253"/>
      <c r="OZ164" s="253"/>
      <c r="PA164" s="253"/>
      <c r="PB164" s="253"/>
      <c r="PC164" s="253"/>
      <c r="PD164" s="253"/>
      <c r="PE164" s="253"/>
      <c r="PF164" s="253"/>
      <c r="PG164" s="253"/>
      <c r="PH164" s="253"/>
      <c r="PI164" s="253"/>
      <c r="PJ164" s="253"/>
      <c r="PK164" s="253"/>
      <c r="PL164" s="253"/>
      <c r="PM164" s="253"/>
      <c r="PN164" s="253"/>
      <c r="PO164" s="253"/>
      <c r="PP164" s="253"/>
      <c r="PQ164" s="253"/>
      <c r="PR164" s="253"/>
      <c r="PS164" s="253"/>
      <c r="PT164" s="253"/>
      <c r="PU164" s="253"/>
      <c r="PV164" s="253"/>
      <c r="PW164" s="253"/>
      <c r="PX164" s="253"/>
      <c r="PY164" s="253"/>
      <c r="PZ164" s="253"/>
      <c r="QA164" s="253"/>
      <c r="QB164" s="253"/>
      <c r="QC164" s="253"/>
      <c r="QD164" s="253"/>
      <c r="QE164" s="253"/>
      <c r="QF164" s="253"/>
      <c r="QG164" s="253"/>
      <c r="QH164" s="253"/>
      <c r="QI164" s="253"/>
      <c r="QJ164" s="253"/>
      <c r="QK164" s="253"/>
      <c r="QL164" s="253"/>
      <c r="QM164" s="253"/>
      <c r="QN164" s="253"/>
      <c r="QO164" s="253"/>
      <c r="QP164" s="253"/>
      <c r="QQ164" s="253"/>
      <c r="QR164" s="253"/>
      <c r="QS164" s="253"/>
      <c r="QT164" s="253"/>
      <c r="QU164" s="253"/>
      <c r="QV164" s="253"/>
      <c r="QW164" s="253"/>
      <c r="QX164" s="253"/>
      <c r="QY164" s="253"/>
      <c r="QZ164" s="253"/>
      <c r="RA164" s="253"/>
      <c r="RB164" s="253"/>
      <c r="RC164" s="253"/>
      <c r="RD164" s="253"/>
      <c r="RE164" s="253"/>
      <c r="RF164" s="253"/>
      <c r="RG164" s="253"/>
      <c r="RH164" s="253"/>
      <c r="RI164" s="253"/>
      <c r="RJ164" s="253"/>
      <c r="RK164" s="253"/>
      <c r="RL164" s="253"/>
      <c r="RM164" s="253"/>
      <c r="RN164" s="253"/>
      <c r="RO164" s="253"/>
      <c r="RP164" s="253"/>
      <c r="RQ164" s="253"/>
      <c r="RR164" s="253"/>
      <c r="RS164" s="253"/>
      <c r="RT164" s="253"/>
      <c r="RU164" s="253"/>
      <c r="RV164" s="253"/>
      <c r="RW164" s="253"/>
      <c r="RX164" s="253"/>
      <c r="RY164" s="253"/>
      <c r="RZ164" s="253"/>
      <c r="SA164" s="253"/>
      <c r="SB164" s="253"/>
      <c r="SC164" s="253"/>
      <c r="SD164" s="253"/>
      <c r="SE164" s="253"/>
      <c r="SF164" s="253"/>
      <c r="SG164" s="253"/>
      <c r="SH164" s="253"/>
      <c r="SI164" s="253"/>
      <c r="SJ164" s="253"/>
      <c r="SK164" s="253"/>
      <c r="SL164" s="253"/>
      <c r="SM164" s="253"/>
      <c r="SN164" s="253"/>
      <c r="SO164" s="253"/>
      <c r="SP164" s="253"/>
      <c r="SQ164" s="253"/>
      <c r="SR164" s="253"/>
      <c r="SS164" s="253"/>
      <c r="ST164" s="253"/>
      <c r="SU164" s="253"/>
      <c r="SV164" s="253"/>
      <c r="SW164" s="253"/>
      <c r="SX164" s="253"/>
      <c r="SY164" s="253"/>
      <c r="SZ164" s="253"/>
      <c r="TA164" s="253"/>
      <c r="TB164" s="253"/>
      <c r="TC164" s="253"/>
      <c r="TD164" s="253"/>
      <c r="TE164" s="253"/>
      <c r="TF164" s="253"/>
      <c r="TG164" s="253"/>
      <c r="TH164" s="253"/>
      <c r="TI164" s="253"/>
      <c r="TJ164" s="253"/>
      <c r="TK164" s="253"/>
      <c r="TL164" s="253"/>
      <c r="TM164" s="253"/>
      <c r="TN164" s="253"/>
      <c r="TO164" s="253"/>
      <c r="TP164" s="253"/>
      <c r="TQ164" s="253"/>
      <c r="TR164" s="253"/>
      <c r="TS164" s="253"/>
      <c r="TT164" s="253"/>
      <c r="TU164" s="253"/>
      <c r="TV164" s="253"/>
      <c r="TW164" s="253"/>
      <c r="TX164" s="253"/>
      <c r="TY164" s="253"/>
      <c r="TZ164" s="253"/>
      <c r="UA164" s="253"/>
      <c r="UB164" s="253"/>
      <c r="UC164" s="253"/>
      <c r="UD164" s="253"/>
      <c r="UE164" s="253"/>
      <c r="UF164" s="253"/>
      <c r="UG164" s="253"/>
      <c r="UH164" s="253"/>
      <c r="UI164" s="253"/>
      <c r="UJ164" s="253"/>
      <c r="UK164" s="253"/>
      <c r="UL164" s="253"/>
      <c r="UM164" s="253"/>
      <c r="UN164" s="253"/>
      <c r="UO164" s="253"/>
      <c r="UP164" s="253"/>
      <c r="UQ164" s="253"/>
      <c r="UR164" s="253"/>
      <c r="US164" s="253"/>
      <c r="UT164" s="253"/>
      <c r="UU164" s="253"/>
      <c r="UV164" s="253"/>
      <c r="UW164" s="253"/>
      <c r="UX164" s="253"/>
      <c r="UY164" s="253"/>
      <c r="UZ164" s="253"/>
      <c r="VA164" s="253"/>
      <c r="VB164" s="253"/>
      <c r="VC164" s="253"/>
      <c r="VD164" s="253"/>
      <c r="VE164" s="253"/>
      <c r="VF164" s="253"/>
      <c r="VG164" s="253"/>
      <c r="VH164" s="253"/>
      <c r="VI164" s="253"/>
      <c r="VJ164" s="253"/>
      <c r="VK164" s="253"/>
      <c r="VL164" s="253"/>
      <c r="VM164" s="253"/>
      <c r="VN164" s="253"/>
      <c r="VO164" s="253"/>
      <c r="VP164" s="253"/>
      <c r="VQ164" s="253"/>
      <c r="VR164" s="253"/>
      <c r="VS164" s="253"/>
      <c r="VT164" s="253"/>
      <c r="VU164" s="253"/>
      <c r="VV164" s="253"/>
      <c r="VW164" s="253"/>
      <c r="VX164" s="253"/>
      <c r="VY164" s="253"/>
      <c r="VZ164" s="253"/>
      <c r="WA164" s="253"/>
      <c r="WB164" s="253"/>
      <c r="WC164" s="253"/>
      <c r="WD164" s="253"/>
      <c r="WE164" s="253"/>
      <c r="WF164" s="253"/>
      <c r="WG164" s="253"/>
      <c r="WH164" s="253"/>
      <c r="WI164" s="253"/>
      <c r="WJ164" s="253"/>
      <c r="WK164" s="253"/>
      <c r="WL164" s="253"/>
      <c r="WM164" s="253"/>
      <c r="WN164" s="253"/>
      <c r="WO164" s="253"/>
      <c r="WP164" s="253"/>
      <c r="WQ164" s="253"/>
      <c r="WR164" s="253"/>
      <c r="WS164" s="253"/>
      <c r="WT164" s="253"/>
      <c r="WU164" s="253"/>
      <c r="WV164" s="253"/>
      <c r="WW164" s="253"/>
      <c r="WX164" s="253"/>
      <c r="WY164" s="253"/>
      <c r="WZ164" s="253"/>
      <c r="XA164" s="253"/>
      <c r="XB164" s="253"/>
      <c r="XC164" s="253"/>
      <c r="XD164" s="253"/>
      <c r="XE164" s="253"/>
      <c r="XF164" s="253"/>
      <c r="XG164" s="253"/>
      <c r="XH164" s="253"/>
      <c r="XI164" s="253"/>
      <c r="XJ164" s="253"/>
      <c r="XK164" s="253"/>
      <c r="XL164" s="253"/>
      <c r="XM164" s="253"/>
      <c r="XN164" s="253"/>
      <c r="XO164" s="253"/>
      <c r="XP164" s="253"/>
      <c r="XQ164" s="253"/>
      <c r="XR164" s="253"/>
      <c r="XS164" s="253"/>
      <c r="XT164" s="253"/>
      <c r="XU164" s="253"/>
      <c r="XV164" s="253"/>
      <c r="XW164" s="253"/>
      <c r="XX164" s="253"/>
      <c r="XY164" s="253"/>
      <c r="XZ164" s="253"/>
      <c r="YA164" s="253"/>
      <c r="YB164" s="253"/>
      <c r="YC164" s="253"/>
      <c r="YD164" s="253"/>
      <c r="YE164" s="253"/>
      <c r="YF164" s="253"/>
      <c r="YG164" s="253"/>
      <c r="YH164" s="253"/>
      <c r="YI164" s="253"/>
      <c r="YJ164" s="253"/>
      <c r="YK164" s="253"/>
      <c r="YL164" s="253"/>
      <c r="YM164" s="253"/>
      <c r="YN164" s="253"/>
      <c r="YO164" s="253"/>
      <c r="YP164" s="253"/>
      <c r="YQ164" s="253"/>
      <c r="YR164" s="253"/>
      <c r="YS164" s="253"/>
      <c r="YT164" s="253"/>
      <c r="YU164" s="253"/>
      <c r="YV164" s="253"/>
      <c r="YW164" s="253"/>
      <c r="YX164" s="253"/>
      <c r="YY164" s="253"/>
      <c r="YZ164" s="253"/>
      <c r="ZA164" s="253"/>
      <c r="ZB164" s="253"/>
      <c r="ZC164" s="253"/>
      <c r="ZD164" s="253"/>
      <c r="ZE164" s="253"/>
      <c r="ZF164" s="253"/>
      <c r="ZG164" s="253"/>
      <c r="ZH164" s="253"/>
      <c r="ZI164" s="253"/>
      <c r="ZJ164" s="253"/>
      <c r="ZK164" s="253"/>
      <c r="ZL164" s="253"/>
      <c r="ZM164" s="253"/>
      <c r="ZN164" s="253"/>
      <c r="ZO164" s="253"/>
      <c r="ZP164" s="253"/>
      <c r="ZQ164" s="253"/>
      <c r="ZR164" s="253"/>
      <c r="ZS164" s="253"/>
      <c r="ZT164" s="253"/>
      <c r="ZU164" s="253"/>
      <c r="ZV164" s="253"/>
      <c r="ZW164" s="253"/>
      <c r="ZX164" s="253"/>
      <c r="ZY164" s="253"/>
      <c r="ZZ164" s="253"/>
      <c r="AAA164" s="253"/>
      <c r="AAB164" s="253"/>
      <c r="AAC164" s="253"/>
      <c r="AAD164" s="253"/>
      <c r="AAE164" s="253"/>
      <c r="AAF164" s="253"/>
      <c r="AAG164" s="253"/>
      <c r="AAH164" s="253"/>
      <c r="AAI164" s="253"/>
      <c r="AAJ164" s="253"/>
      <c r="AAK164" s="253"/>
      <c r="AAL164" s="253"/>
      <c r="AAM164" s="253"/>
      <c r="AAN164" s="253"/>
      <c r="AAO164" s="253"/>
      <c r="AAP164" s="253"/>
      <c r="AAQ164" s="253"/>
      <c r="AAR164" s="253"/>
      <c r="AAS164" s="253"/>
      <c r="AAT164" s="253"/>
      <c r="AAU164" s="253"/>
      <c r="AAV164" s="253"/>
      <c r="AAW164" s="253"/>
      <c r="AAX164" s="253"/>
      <c r="AAY164" s="253"/>
      <c r="AAZ164" s="253"/>
      <c r="ABA164" s="253"/>
      <c r="ABB164" s="253"/>
      <c r="ABC164" s="253"/>
      <c r="ABD164" s="253"/>
      <c r="ABE164" s="253"/>
      <c r="ABF164" s="253"/>
      <c r="ABG164" s="253"/>
      <c r="ABH164" s="253"/>
      <c r="ABI164" s="253"/>
      <c r="ABJ164" s="253"/>
      <c r="ABK164" s="253"/>
      <c r="ABL164" s="253"/>
      <c r="ABM164" s="253"/>
      <c r="ABN164" s="253"/>
      <c r="ABO164" s="253"/>
      <c r="ABP164" s="253"/>
      <c r="ABQ164" s="253"/>
      <c r="ABR164" s="253"/>
      <c r="ABS164" s="253"/>
      <c r="ABT164" s="253"/>
      <c r="ABU164" s="253"/>
      <c r="ABV164" s="253"/>
      <c r="ABW164" s="253"/>
      <c r="ABX164" s="253"/>
      <c r="ABY164" s="253"/>
      <c r="ABZ164" s="253"/>
      <c r="ACA164" s="253"/>
      <c r="ACB164" s="253"/>
      <c r="ACC164" s="253"/>
      <c r="ACD164" s="253"/>
      <c r="ACE164" s="253"/>
      <c r="ACF164" s="253"/>
      <c r="ACG164" s="253"/>
      <c r="ACH164" s="253"/>
      <c r="ACI164" s="253"/>
      <c r="ACJ164" s="253"/>
      <c r="ACK164" s="253"/>
      <c r="ACL164" s="253"/>
      <c r="ACM164" s="253"/>
      <c r="ACN164" s="253"/>
      <c r="ACO164" s="253"/>
      <c r="ACP164" s="253"/>
      <c r="ACQ164" s="253"/>
      <c r="ACR164" s="253"/>
      <c r="ACS164" s="253"/>
      <c r="ACT164" s="253"/>
      <c r="ACU164" s="253"/>
      <c r="ACV164" s="253"/>
      <c r="ACW164" s="253"/>
      <c r="ACX164" s="253"/>
      <c r="ACY164" s="253"/>
      <c r="ACZ164" s="253"/>
      <c r="ADA164" s="253"/>
      <c r="ADB164" s="253"/>
      <c r="ADC164" s="253"/>
      <c r="ADD164" s="253"/>
      <c r="ADE164" s="253"/>
      <c r="ADF164" s="253"/>
      <c r="ADG164" s="253"/>
      <c r="ADH164" s="253"/>
      <c r="ADI164" s="253"/>
      <c r="ADJ164" s="253"/>
      <c r="ADK164" s="253"/>
      <c r="ADL164" s="253"/>
      <c r="ADM164" s="253"/>
      <c r="ADN164" s="253"/>
      <c r="ADO164" s="253"/>
      <c r="ADP164" s="253"/>
      <c r="ADQ164" s="253"/>
      <c r="ADR164" s="253"/>
      <c r="ADS164" s="253"/>
      <c r="ADT164" s="253"/>
      <c r="ADU164" s="253"/>
      <c r="ADV164" s="253"/>
      <c r="ADW164" s="253"/>
      <c r="ADX164" s="253"/>
      <c r="ADY164" s="253"/>
      <c r="ADZ164" s="253"/>
      <c r="AEA164" s="253"/>
      <c r="AEB164" s="253"/>
      <c r="AEC164" s="253"/>
      <c r="AED164" s="253"/>
      <c r="AEE164" s="253"/>
      <c r="AEF164" s="253"/>
      <c r="AEG164" s="253"/>
      <c r="AEH164" s="253"/>
      <c r="AEI164" s="253"/>
      <c r="AEJ164" s="253"/>
      <c r="AEK164" s="253"/>
      <c r="AEL164" s="253"/>
      <c r="AEM164" s="253"/>
      <c r="AEN164" s="253"/>
      <c r="AEO164" s="253"/>
      <c r="AEP164" s="253"/>
      <c r="AEQ164" s="253"/>
      <c r="AER164" s="253"/>
      <c r="AES164" s="253"/>
      <c r="AET164" s="253"/>
      <c r="AEU164" s="253"/>
      <c r="AEV164" s="253"/>
      <c r="AEW164" s="253"/>
      <c r="AEX164" s="253"/>
      <c r="AEY164" s="253"/>
      <c r="AEZ164" s="253"/>
      <c r="AFA164" s="253"/>
      <c r="AFB164" s="253"/>
      <c r="AFC164" s="253"/>
      <c r="AFD164" s="253"/>
      <c r="AFE164" s="253"/>
      <c r="AFF164" s="253"/>
      <c r="AFG164" s="253"/>
      <c r="AFH164" s="253"/>
      <c r="AFI164" s="253"/>
      <c r="AFJ164" s="253"/>
      <c r="AFK164" s="253"/>
      <c r="AFL164" s="253"/>
      <c r="AFM164" s="253"/>
      <c r="AFN164" s="253"/>
      <c r="AFO164" s="253"/>
      <c r="AFP164" s="253"/>
      <c r="AFQ164" s="253"/>
      <c r="AFR164" s="253"/>
      <c r="AFS164" s="253"/>
      <c r="AFT164" s="253"/>
      <c r="AFU164" s="253"/>
      <c r="AFV164" s="253"/>
      <c r="AFW164" s="253"/>
      <c r="AFX164" s="253"/>
      <c r="AFY164" s="253"/>
      <c r="AFZ164" s="253"/>
      <c r="AGA164" s="253"/>
      <c r="AGB164" s="253"/>
      <c r="AGC164" s="253"/>
      <c r="AGD164" s="253"/>
      <c r="AGE164" s="253"/>
      <c r="AGF164" s="253"/>
      <c r="AGG164" s="253"/>
      <c r="AGH164" s="253"/>
      <c r="AGI164" s="253"/>
      <c r="AGJ164" s="253"/>
      <c r="AGK164" s="253"/>
      <c r="AGL164" s="253"/>
      <c r="AGM164" s="253"/>
      <c r="AGN164" s="253"/>
      <c r="AGO164" s="253"/>
      <c r="AGP164" s="253"/>
      <c r="AGQ164" s="253"/>
      <c r="AGR164" s="253"/>
      <c r="AGS164" s="253"/>
      <c r="AGT164" s="253"/>
      <c r="AGU164" s="253"/>
      <c r="AGV164" s="253"/>
      <c r="AGW164" s="253"/>
      <c r="AGX164" s="253"/>
      <c r="AGY164" s="253"/>
      <c r="AGZ164" s="253"/>
      <c r="AHA164" s="253"/>
      <c r="AHB164" s="253"/>
      <c r="AHC164" s="253"/>
      <c r="AHD164" s="253"/>
      <c r="AHE164" s="253"/>
      <c r="AHF164" s="253"/>
      <c r="AHG164" s="253"/>
      <c r="AHH164" s="253"/>
      <c r="AHI164" s="253"/>
      <c r="AHJ164" s="253"/>
      <c r="AHK164" s="253"/>
      <c r="AHL164" s="253"/>
      <c r="AHM164" s="253"/>
      <c r="AHN164" s="253"/>
      <c r="AHO164" s="253"/>
      <c r="AHP164" s="253"/>
      <c r="AHQ164" s="253"/>
      <c r="AHR164" s="253"/>
      <c r="AHS164" s="253"/>
      <c r="AHT164" s="253"/>
      <c r="AHU164" s="253"/>
      <c r="AHV164" s="253"/>
      <c r="AHW164" s="253"/>
      <c r="AHX164" s="253"/>
      <c r="AHY164" s="253"/>
      <c r="AHZ164" s="253"/>
      <c r="AIA164" s="253"/>
      <c r="AIB164" s="253"/>
      <c r="AIC164" s="253"/>
      <c r="AID164" s="253"/>
      <c r="AIE164" s="253"/>
      <c r="AIF164" s="253"/>
      <c r="AIG164" s="253"/>
      <c r="AIH164" s="253"/>
      <c r="AII164" s="253"/>
      <c r="AIJ164" s="253"/>
      <c r="AIK164" s="253"/>
      <c r="AIL164" s="253"/>
      <c r="AIM164" s="253"/>
      <c r="AIN164" s="253"/>
      <c r="AIO164" s="253"/>
      <c r="AIP164" s="253"/>
      <c r="AIQ164" s="253"/>
      <c r="AIR164" s="253"/>
      <c r="AIS164" s="253"/>
      <c r="AIT164" s="253"/>
      <c r="AIU164" s="253"/>
      <c r="AIV164" s="253"/>
      <c r="AIW164" s="253"/>
      <c r="AIX164" s="253"/>
      <c r="AIY164" s="253"/>
      <c r="AIZ164" s="253"/>
      <c r="AJA164" s="253"/>
      <c r="AJB164" s="253"/>
      <c r="AJC164" s="253"/>
      <c r="AJD164" s="253"/>
      <c r="AJE164" s="253"/>
      <c r="AJF164" s="253"/>
      <c r="AJG164" s="253"/>
      <c r="AJH164" s="253"/>
      <c r="AJI164" s="253"/>
      <c r="AJJ164" s="253"/>
      <c r="AJK164" s="253"/>
      <c r="AJL164" s="253"/>
      <c r="AJM164" s="253"/>
      <c r="AJN164" s="253"/>
      <c r="AJO164" s="253"/>
      <c r="AJP164" s="253"/>
      <c r="AJQ164" s="253"/>
      <c r="AJR164" s="253"/>
      <c r="AJS164" s="253"/>
      <c r="AJT164" s="253"/>
      <c r="AJU164" s="253"/>
      <c r="AJV164" s="253"/>
      <c r="AJW164" s="253"/>
      <c r="AJX164" s="253"/>
      <c r="AJY164" s="253"/>
      <c r="AJZ164" s="253"/>
      <c r="AKA164" s="253"/>
      <c r="AKB164" s="253"/>
      <c r="AKC164" s="253"/>
      <c r="AKD164" s="253"/>
      <c r="AKE164" s="253"/>
      <c r="AKF164" s="253"/>
      <c r="AKG164" s="253"/>
      <c r="AKH164" s="253"/>
      <c r="AKI164" s="253"/>
      <c r="AKJ164" s="253"/>
      <c r="AKK164" s="253"/>
      <c r="AKL164" s="253"/>
      <c r="AKM164" s="253"/>
      <c r="AKN164" s="253"/>
      <c r="AKO164" s="253"/>
      <c r="AKP164" s="253"/>
      <c r="AKQ164" s="253"/>
      <c r="AKR164" s="253"/>
      <c r="AKS164" s="253"/>
      <c r="AKT164" s="253"/>
      <c r="AKU164" s="253"/>
      <c r="AKV164" s="253"/>
      <c r="AKW164" s="253"/>
      <c r="AKX164" s="253"/>
      <c r="AKY164" s="253"/>
      <c r="AKZ164" s="253"/>
      <c r="ALA164" s="253"/>
      <c r="ALB164" s="253"/>
      <c r="ALC164" s="253"/>
      <c r="ALD164" s="253"/>
      <c r="ALE164" s="253"/>
      <c r="ALF164" s="253"/>
      <c r="ALG164" s="253"/>
      <c r="ALH164" s="253"/>
      <c r="ALI164" s="253"/>
      <c r="ALJ164" s="253"/>
      <c r="ALK164" s="253"/>
      <c r="ALL164" s="253"/>
      <c r="ALM164" s="253"/>
      <c r="ALN164" s="253"/>
      <c r="ALO164" s="253"/>
      <c r="ALP164" s="253"/>
      <c r="ALQ164" s="253"/>
      <c r="ALR164" s="253"/>
      <c r="ALS164" s="253"/>
      <c r="ALT164" s="253"/>
      <c r="ALU164" s="253"/>
      <c r="ALV164" s="253"/>
      <c r="ALW164" s="253"/>
      <c r="ALX164" s="253"/>
      <c r="ALY164" s="253"/>
      <c r="ALZ164" s="253"/>
      <c r="AMA164" s="253"/>
      <c r="AMB164" s="253"/>
      <c r="AMC164" s="253"/>
      <c r="AMD164" s="253"/>
      <c r="AME164" s="253"/>
      <c r="AMF164" s="253"/>
      <c r="AMG164" s="253"/>
      <c r="AMH164" s="253"/>
      <c r="AMI164" s="253"/>
      <c r="AMJ164" s="253"/>
    </row>
    <row r="165" spans="2:1024" s="257" customFormat="1" ht="15" hidden="1" customHeight="1">
      <c r="B165" s="290"/>
      <c r="C165" s="290"/>
      <c r="D165" s="291"/>
      <c r="E165" s="252"/>
      <c r="F165" s="253"/>
      <c r="G165" s="253"/>
      <c r="H165" s="253"/>
      <c r="I165" s="253"/>
      <c r="J165" s="253"/>
      <c r="K165" s="253"/>
      <c r="L165" s="253"/>
      <c r="M165" s="253"/>
      <c r="N165" s="253"/>
      <c r="O165" s="253"/>
      <c r="P165" s="253"/>
      <c r="Q165" s="253"/>
      <c r="R165" s="253"/>
      <c r="S165" s="253"/>
      <c r="T165" s="253"/>
      <c r="U165" s="253"/>
      <c r="V165" s="253"/>
      <c r="W165" s="253"/>
      <c r="X165" s="253"/>
      <c r="Y165" s="253"/>
      <c r="Z165" s="253"/>
      <c r="AA165" s="253"/>
      <c r="AB165" s="253"/>
      <c r="AC165" s="253"/>
      <c r="AD165" s="253"/>
      <c r="AE165" s="253"/>
      <c r="AF165" s="253"/>
      <c r="AG165" s="253"/>
      <c r="AH165" s="253"/>
      <c r="AI165" s="253"/>
      <c r="AJ165" s="253"/>
      <c r="AK165" s="253"/>
      <c r="AL165" s="253"/>
      <c r="AM165" s="253"/>
      <c r="AN165" s="253"/>
      <c r="AO165" s="253"/>
      <c r="AP165" s="253"/>
      <c r="AQ165" s="253"/>
      <c r="AR165" s="253"/>
      <c r="AS165" s="253"/>
      <c r="AT165" s="253"/>
      <c r="AU165" s="253"/>
      <c r="AV165" s="253"/>
      <c r="AW165" s="253"/>
      <c r="AX165" s="253"/>
      <c r="AY165" s="253"/>
      <c r="AZ165" s="253"/>
      <c r="BA165" s="253"/>
      <c r="BB165" s="253"/>
      <c r="BC165" s="253"/>
      <c r="BD165" s="253"/>
      <c r="BE165" s="253"/>
      <c r="BF165" s="253"/>
      <c r="BG165" s="253"/>
      <c r="BH165" s="253"/>
      <c r="BI165" s="253"/>
      <c r="BJ165" s="253"/>
      <c r="BK165" s="253"/>
      <c r="BL165" s="253"/>
      <c r="BM165" s="253"/>
      <c r="BN165" s="253"/>
      <c r="BO165" s="253"/>
      <c r="BP165" s="253"/>
      <c r="BQ165" s="253"/>
      <c r="BR165" s="253"/>
      <c r="BS165" s="253"/>
      <c r="BT165" s="253"/>
      <c r="BU165" s="253"/>
      <c r="BV165" s="253"/>
      <c r="BW165" s="253"/>
      <c r="BX165" s="253"/>
      <c r="BY165" s="253"/>
      <c r="BZ165" s="253"/>
      <c r="CA165" s="253"/>
      <c r="CB165" s="253"/>
      <c r="CC165" s="253"/>
      <c r="CD165" s="253"/>
      <c r="CE165" s="253"/>
      <c r="CF165" s="253"/>
      <c r="CG165" s="253"/>
      <c r="CH165" s="253"/>
      <c r="CI165" s="253"/>
      <c r="CJ165" s="253"/>
      <c r="CK165" s="253"/>
      <c r="CL165" s="253"/>
      <c r="CM165" s="253"/>
      <c r="CN165" s="253"/>
      <c r="CO165" s="253"/>
      <c r="CP165" s="253"/>
      <c r="CQ165" s="253"/>
      <c r="CR165" s="253"/>
      <c r="CS165" s="253"/>
      <c r="CT165" s="253"/>
      <c r="CU165" s="253"/>
      <c r="CV165" s="253"/>
      <c r="CW165" s="253"/>
      <c r="CX165" s="253"/>
      <c r="CY165" s="253"/>
      <c r="CZ165" s="253"/>
      <c r="DA165" s="253"/>
      <c r="DB165" s="253"/>
      <c r="DC165" s="253"/>
      <c r="DD165" s="253"/>
      <c r="DE165" s="253"/>
      <c r="DF165" s="253"/>
      <c r="DG165" s="253"/>
      <c r="DH165" s="253"/>
      <c r="DI165" s="253"/>
      <c r="DJ165" s="253"/>
      <c r="DK165" s="253"/>
      <c r="DL165" s="253"/>
      <c r="DM165" s="253"/>
      <c r="DN165" s="253"/>
      <c r="DO165" s="253"/>
      <c r="DP165" s="253"/>
      <c r="DQ165" s="253"/>
      <c r="DR165" s="253"/>
      <c r="DS165" s="253"/>
      <c r="DT165" s="253"/>
      <c r="DU165" s="253"/>
      <c r="DV165" s="253"/>
      <c r="DW165" s="253"/>
      <c r="DX165" s="253"/>
      <c r="DY165" s="253"/>
      <c r="DZ165" s="253"/>
      <c r="EA165" s="253"/>
      <c r="EB165" s="253"/>
      <c r="EC165" s="253"/>
      <c r="ED165" s="253"/>
      <c r="EE165" s="253"/>
      <c r="EF165" s="253"/>
      <c r="EG165" s="253"/>
      <c r="EH165" s="253"/>
      <c r="EI165" s="253"/>
      <c r="EJ165" s="253"/>
      <c r="EK165" s="253"/>
      <c r="EL165" s="253"/>
      <c r="EM165" s="253"/>
      <c r="EN165" s="253"/>
      <c r="EO165" s="253"/>
      <c r="EP165" s="253"/>
      <c r="EQ165" s="253"/>
      <c r="ER165" s="253"/>
      <c r="ES165" s="253"/>
      <c r="ET165" s="253"/>
      <c r="EU165" s="253"/>
      <c r="EV165" s="253"/>
      <c r="EW165" s="253"/>
      <c r="EX165" s="253"/>
      <c r="EY165" s="253"/>
      <c r="EZ165" s="253"/>
      <c r="FA165" s="253"/>
      <c r="FB165" s="253"/>
      <c r="FC165" s="253"/>
      <c r="FD165" s="253"/>
      <c r="FE165" s="253"/>
      <c r="FF165" s="253"/>
      <c r="FG165" s="253"/>
      <c r="FH165" s="253"/>
      <c r="FI165" s="253"/>
      <c r="FJ165" s="253"/>
      <c r="FK165" s="253"/>
      <c r="FL165" s="253"/>
      <c r="FM165" s="253"/>
      <c r="FN165" s="253"/>
      <c r="FO165" s="253"/>
      <c r="FP165" s="253"/>
      <c r="FQ165" s="253"/>
      <c r="FR165" s="253"/>
      <c r="FS165" s="253"/>
      <c r="FT165" s="253"/>
      <c r="FU165" s="253"/>
      <c r="FV165" s="253"/>
      <c r="FW165" s="253"/>
      <c r="FX165" s="253"/>
      <c r="FY165" s="253"/>
      <c r="FZ165" s="253"/>
      <c r="GA165" s="253"/>
      <c r="GB165" s="253"/>
      <c r="GC165" s="253"/>
      <c r="GD165" s="253"/>
      <c r="GE165" s="253"/>
      <c r="GF165" s="253"/>
      <c r="GG165" s="253"/>
      <c r="GH165" s="253"/>
      <c r="GI165" s="253"/>
      <c r="GJ165" s="253"/>
      <c r="GK165" s="253"/>
      <c r="GL165" s="253"/>
      <c r="GM165" s="253"/>
      <c r="GN165" s="253"/>
      <c r="GO165" s="253"/>
      <c r="GP165" s="253"/>
      <c r="GQ165" s="253"/>
      <c r="GR165" s="253"/>
      <c r="GS165" s="253"/>
      <c r="GT165" s="253"/>
      <c r="GU165" s="253"/>
      <c r="GV165" s="253"/>
      <c r="GW165" s="253"/>
      <c r="GX165" s="253"/>
      <c r="GY165" s="253"/>
      <c r="GZ165" s="253"/>
      <c r="HA165" s="253"/>
      <c r="HB165" s="253"/>
      <c r="HC165" s="253"/>
      <c r="HD165" s="253"/>
      <c r="HE165" s="253"/>
      <c r="HF165" s="253"/>
      <c r="HG165" s="253"/>
      <c r="HH165" s="253"/>
      <c r="HI165" s="253"/>
      <c r="HJ165" s="253"/>
      <c r="HK165" s="253"/>
      <c r="HL165" s="253"/>
      <c r="HM165" s="253"/>
      <c r="HN165" s="253"/>
      <c r="HO165" s="253"/>
      <c r="HP165" s="253"/>
      <c r="HQ165" s="253"/>
      <c r="HR165" s="253"/>
      <c r="HS165" s="253"/>
      <c r="HT165" s="253"/>
      <c r="HU165" s="253"/>
      <c r="HV165" s="253"/>
      <c r="HW165" s="253"/>
      <c r="HX165" s="253"/>
      <c r="HY165" s="253"/>
      <c r="HZ165" s="253"/>
      <c r="IA165" s="253"/>
      <c r="IB165" s="253"/>
      <c r="IC165" s="253"/>
      <c r="ID165" s="253"/>
      <c r="IE165" s="253"/>
      <c r="IF165" s="253"/>
      <c r="IG165" s="253"/>
      <c r="IH165" s="253"/>
      <c r="II165" s="253"/>
      <c r="IJ165" s="253"/>
      <c r="IK165" s="253"/>
      <c r="IL165" s="253"/>
      <c r="IM165" s="253"/>
      <c r="IN165" s="253"/>
      <c r="IO165" s="253"/>
      <c r="IP165" s="253"/>
      <c r="IQ165" s="253"/>
      <c r="IR165" s="253"/>
      <c r="IS165" s="253"/>
      <c r="IT165" s="253"/>
      <c r="IU165" s="253"/>
      <c r="IV165" s="253"/>
      <c r="IW165" s="253"/>
      <c r="IX165" s="253"/>
      <c r="IY165" s="253"/>
      <c r="IZ165" s="253"/>
      <c r="JA165" s="253"/>
      <c r="JB165" s="253"/>
      <c r="JC165" s="253"/>
      <c r="JD165" s="253"/>
      <c r="JE165" s="253"/>
      <c r="JF165" s="253"/>
      <c r="JG165" s="253"/>
      <c r="JH165" s="253"/>
      <c r="JI165" s="253"/>
      <c r="JJ165" s="253"/>
      <c r="JK165" s="253"/>
      <c r="JL165" s="253"/>
      <c r="JM165" s="253"/>
      <c r="JN165" s="253"/>
      <c r="JO165" s="253"/>
      <c r="JP165" s="253"/>
      <c r="JQ165" s="253"/>
      <c r="JR165" s="253"/>
      <c r="JS165" s="253"/>
      <c r="JT165" s="253"/>
      <c r="JU165" s="253"/>
      <c r="JV165" s="253"/>
      <c r="JW165" s="253"/>
      <c r="JX165" s="253"/>
      <c r="JY165" s="253"/>
      <c r="JZ165" s="253"/>
      <c r="KA165" s="253"/>
      <c r="KB165" s="253"/>
      <c r="KC165" s="253"/>
      <c r="KD165" s="253"/>
      <c r="KE165" s="253"/>
      <c r="KF165" s="253"/>
      <c r="KG165" s="253"/>
      <c r="KH165" s="253"/>
      <c r="KI165" s="253"/>
      <c r="KJ165" s="253"/>
      <c r="KK165" s="253"/>
      <c r="KL165" s="253"/>
      <c r="KM165" s="253"/>
      <c r="KN165" s="253"/>
      <c r="KO165" s="253"/>
      <c r="KP165" s="253"/>
      <c r="KQ165" s="253"/>
      <c r="KR165" s="253"/>
      <c r="KS165" s="253"/>
      <c r="KT165" s="253"/>
      <c r="KU165" s="253"/>
      <c r="KV165" s="253"/>
      <c r="KW165" s="253"/>
      <c r="KX165" s="253"/>
      <c r="KY165" s="253"/>
      <c r="KZ165" s="253"/>
      <c r="LA165" s="253"/>
      <c r="LB165" s="253"/>
      <c r="LC165" s="253"/>
      <c r="LD165" s="253"/>
      <c r="LE165" s="253"/>
      <c r="LF165" s="253"/>
      <c r="LG165" s="253"/>
      <c r="LH165" s="253"/>
      <c r="LI165" s="253"/>
      <c r="LJ165" s="253"/>
      <c r="LK165" s="253"/>
      <c r="LL165" s="253"/>
      <c r="LM165" s="253"/>
      <c r="LN165" s="253"/>
      <c r="LO165" s="253"/>
      <c r="LP165" s="253"/>
      <c r="LQ165" s="253"/>
      <c r="LR165" s="253"/>
      <c r="LS165" s="253"/>
      <c r="LT165" s="253"/>
      <c r="LU165" s="253"/>
      <c r="LV165" s="253"/>
      <c r="LW165" s="253"/>
      <c r="LX165" s="253"/>
      <c r="LY165" s="253"/>
      <c r="LZ165" s="253"/>
      <c r="MA165" s="253"/>
      <c r="MB165" s="253"/>
      <c r="MC165" s="253"/>
      <c r="MD165" s="253"/>
      <c r="ME165" s="253"/>
      <c r="MF165" s="253"/>
      <c r="MG165" s="253"/>
      <c r="MH165" s="253"/>
      <c r="MI165" s="253"/>
      <c r="MJ165" s="253"/>
      <c r="MK165" s="253"/>
      <c r="ML165" s="253"/>
      <c r="MM165" s="253"/>
      <c r="MN165" s="253"/>
      <c r="MO165" s="253"/>
      <c r="MP165" s="253"/>
      <c r="MQ165" s="253"/>
      <c r="MR165" s="253"/>
      <c r="MS165" s="253"/>
      <c r="MT165" s="253"/>
      <c r="MU165" s="253"/>
      <c r="MV165" s="253"/>
      <c r="MW165" s="253"/>
      <c r="MX165" s="253"/>
      <c r="MY165" s="253"/>
      <c r="MZ165" s="253"/>
      <c r="NA165" s="253"/>
      <c r="NB165" s="253"/>
      <c r="NC165" s="253"/>
      <c r="ND165" s="253"/>
      <c r="NE165" s="253"/>
      <c r="NF165" s="253"/>
      <c r="NG165" s="253"/>
      <c r="NH165" s="253"/>
      <c r="NI165" s="253"/>
      <c r="NJ165" s="253"/>
      <c r="NK165" s="253"/>
      <c r="NL165" s="253"/>
      <c r="NM165" s="253"/>
      <c r="NN165" s="253"/>
      <c r="NO165" s="253"/>
      <c r="NP165" s="253"/>
      <c r="NQ165" s="253"/>
      <c r="NR165" s="253"/>
      <c r="NS165" s="253"/>
      <c r="NT165" s="253"/>
      <c r="NU165" s="253"/>
      <c r="NV165" s="253"/>
      <c r="NW165" s="253"/>
      <c r="NX165" s="253"/>
      <c r="NY165" s="253"/>
      <c r="NZ165" s="253"/>
      <c r="OA165" s="253"/>
      <c r="OB165" s="253"/>
      <c r="OC165" s="253"/>
      <c r="OD165" s="253"/>
      <c r="OE165" s="253"/>
      <c r="OF165" s="253"/>
      <c r="OG165" s="253"/>
      <c r="OH165" s="253"/>
      <c r="OI165" s="253"/>
      <c r="OJ165" s="253"/>
      <c r="OK165" s="253"/>
      <c r="OL165" s="253"/>
      <c r="OM165" s="253"/>
      <c r="ON165" s="253"/>
      <c r="OO165" s="253"/>
      <c r="OP165" s="253"/>
      <c r="OQ165" s="253"/>
      <c r="OR165" s="253"/>
      <c r="OS165" s="253"/>
      <c r="OT165" s="253"/>
      <c r="OU165" s="253"/>
      <c r="OV165" s="253"/>
      <c r="OW165" s="253"/>
      <c r="OX165" s="253"/>
      <c r="OY165" s="253"/>
      <c r="OZ165" s="253"/>
      <c r="PA165" s="253"/>
      <c r="PB165" s="253"/>
      <c r="PC165" s="253"/>
      <c r="PD165" s="253"/>
      <c r="PE165" s="253"/>
      <c r="PF165" s="253"/>
      <c r="PG165" s="253"/>
      <c r="PH165" s="253"/>
      <c r="PI165" s="253"/>
      <c r="PJ165" s="253"/>
      <c r="PK165" s="253"/>
      <c r="PL165" s="253"/>
      <c r="PM165" s="253"/>
      <c r="PN165" s="253"/>
      <c r="PO165" s="253"/>
      <c r="PP165" s="253"/>
      <c r="PQ165" s="253"/>
      <c r="PR165" s="253"/>
      <c r="PS165" s="253"/>
      <c r="PT165" s="253"/>
      <c r="PU165" s="253"/>
      <c r="PV165" s="253"/>
      <c r="PW165" s="253"/>
      <c r="PX165" s="253"/>
      <c r="PY165" s="253"/>
      <c r="PZ165" s="253"/>
      <c r="QA165" s="253"/>
      <c r="QB165" s="253"/>
      <c r="QC165" s="253"/>
      <c r="QD165" s="253"/>
      <c r="QE165" s="253"/>
      <c r="QF165" s="253"/>
      <c r="QG165" s="253"/>
      <c r="QH165" s="253"/>
      <c r="QI165" s="253"/>
      <c r="QJ165" s="253"/>
      <c r="QK165" s="253"/>
      <c r="QL165" s="253"/>
      <c r="QM165" s="253"/>
      <c r="QN165" s="253"/>
      <c r="QO165" s="253"/>
      <c r="QP165" s="253"/>
      <c r="QQ165" s="253"/>
      <c r="QR165" s="253"/>
      <c r="QS165" s="253"/>
      <c r="QT165" s="253"/>
      <c r="QU165" s="253"/>
      <c r="QV165" s="253"/>
      <c r="QW165" s="253"/>
      <c r="QX165" s="253"/>
      <c r="QY165" s="253"/>
      <c r="QZ165" s="253"/>
      <c r="RA165" s="253"/>
      <c r="RB165" s="253"/>
      <c r="RC165" s="253"/>
      <c r="RD165" s="253"/>
      <c r="RE165" s="253"/>
      <c r="RF165" s="253"/>
      <c r="RG165" s="253"/>
      <c r="RH165" s="253"/>
      <c r="RI165" s="253"/>
      <c r="RJ165" s="253"/>
      <c r="RK165" s="253"/>
      <c r="RL165" s="253"/>
      <c r="RM165" s="253"/>
      <c r="RN165" s="253"/>
      <c r="RO165" s="253"/>
      <c r="RP165" s="253"/>
      <c r="RQ165" s="253"/>
      <c r="RR165" s="253"/>
      <c r="RS165" s="253"/>
      <c r="RT165" s="253"/>
      <c r="RU165" s="253"/>
      <c r="RV165" s="253"/>
      <c r="RW165" s="253"/>
      <c r="RX165" s="253"/>
      <c r="RY165" s="253"/>
      <c r="RZ165" s="253"/>
      <c r="SA165" s="253"/>
      <c r="SB165" s="253"/>
      <c r="SC165" s="253"/>
      <c r="SD165" s="253"/>
      <c r="SE165" s="253"/>
      <c r="SF165" s="253"/>
      <c r="SG165" s="253"/>
      <c r="SH165" s="253"/>
      <c r="SI165" s="253"/>
      <c r="SJ165" s="253"/>
      <c r="SK165" s="253"/>
      <c r="SL165" s="253"/>
      <c r="SM165" s="253"/>
      <c r="SN165" s="253"/>
      <c r="SO165" s="253"/>
      <c r="SP165" s="253"/>
      <c r="SQ165" s="253"/>
      <c r="SR165" s="253"/>
      <c r="SS165" s="253"/>
      <c r="ST165" s="253"/>
      <c r="SU165" s="253"/>
      <c r="SV165" s="253"/>
      <c r="SW165" s="253"/>
      <c r="SX165" s="253"/>
      <c r="SY165" s="253"/>
      <c r="SZ165" s="253"/>
      <c r="TA165" s="253"/>
      <c r="TB165" s="253"/>
      <c r="TC165" s="253"/>
      <c r="TD165" s="253"/>
      <c r="TE165" s="253"/>
      <c r="TF165" s="253"/>
      <c r="TG165" s="253"/>
      <c r="TH165" s="253"/>
      <c r="TI165" s="253"/>
      <c r="TJ165" s="253"/>
      <c r="TK165" s="253"/>
      <c r="TL165" s="253"/>
      <c r="TM165" s="253"/>
      <c r="TN165" s="253"/>
      <c r="TO165" s="253"/>
      <c r="TP165" s="253"/>
      <c r="TQ165" s="253"/>
      <c r="TR165" s="253"/>
      <c r="TS165" s="253"/>
      <c r="TT165" s="253"/>
      <c r="TU165" s="253"/>
      <c r="TV165" s="253"/>
      <c r="TW165" s="253"/>
      <c r="TX165" s="253"/>
      <c r="TY165" s="253"/>
      <c r="TZ165" s="253"/>
      <c r="UA165" s="253"/>
      <c r="UB165" s="253"/>
      <c r="UC165" s="253"/>
      <c r="UD165" s="253"/>
      <c r="UE165" s="253"/>
      <c r="UF165" s="253"/>
      <c r="UG165" s="253"/>
      <c r="UH165" s="253"/>
      <c r="UI165" s="253"/>
      <c r="UJ165" s="253"/>
      <c r="UK165" s="253"/>
      <c r="UL165" s="253"/>
      <c r="UM165" s="253"/>
      <c r="UN165" s="253"/>
      <c r="UO165" s="253"/>
      <c r="UP165" s="253"/>
      <c r="UQ165" s="253"/>
      <c r="UR165" s="253"/>
      <c r="US165" s="253"/>
      <c r="UT165" s="253"/>
      <c r="UU165" s="253"/>
      <c r="UV165" s="253"/>
      <c r="UW165" s="253"/>
      <c r="UX165" s="253"/>
      <c r="UY165" s="253"/>
      <c r="UZ165" s="253"/>
      <c r="VA165" s="253"/>
      <c r="VB165" s="253"/>
      <c r="VC165" s="253"/>
      <c r="VD165" s="253"/>
      <c r="VE165" s="253"/>
      <c r="VF165" s="253"/>
      <c r="VG165" s="253"/>
      <c r="VH165" s="253"/>
      <c r="VI165" s="253"/>
      <c r="VJ165" s="253"/>
      <c r="VK165" s="253"/>
      <c r="VL165" s="253"/>
      <c r="VM165" s="253"/>
      <c r="VN165" s="253"/>
      <c r="VO165" s="253"/>
      <c r="VP165" s="253"/>
      <c r="VQ165" s="253"/>
      <c r="VR165" s="253"/>
      <c r="VS165" s="253"/>
      <c r="VT165" s="253"/>
      <c r="VU165" s="253"/>
      <c r="VV165" s="253"/>
      <c r="VW165" s="253"/>
      <c r="VX165" s="253"/>
      <c r="VY165" s="253"/>
      <c r="VZ165" s="253"/>
      <c r="WA165" s="253"/>
      <c r="WB165" s="253"/>
      <c r="WC165" s="253"/>
      <c r="WD165" s="253"/>
      <c r="WE165" s="253"/>
      <c r="WF165" s="253"/>
      <c r="WG165" s="253"/>
      <c r="WH165" s="253"/>
      <c r="WI165" s="253"/>
      <c r="WJ165" s="253"/>
      <c r="WK165" s="253"/>
      <c r="WL165" s="253"/>
      <c r="WM165" s="253"/>
      <c r="WN165" s="253"/>
      <c r="WO165" s="253"/>
      <c r="WP165" s="253"/>
      <c r="WQ165" s="253"/>
      <c r="WR165" s="253"/>
      <c r="WS165" s="253"/>
      <c r="WT165" s="253"/>
      <c r="WU165" s="253"/>
      <c r="WV165" s="253"/>
      <c r="WW165" s="253"/>
      <c r="WX165" s="253"/>
      <c r="WY165" s="253"/>
      <c r="WZ165" s="253"/>
      <c r="XA165" s="253"/>
      <c r="XB165" s="253"/>
      <c r="XC165" s="253"/>
      <c r="XD165" s="253"/>
      <c r="XE165" s="253"/>
      <c r="XF165" s="253"/>
      <c r="XG165" s="253"/>
      <c r="XH165" s="253"/>
      <c r="XI165" s="253"/>
      <c r="XJ165" s="253"/>
      <c r="XK165" s="253"/>
      <c r="XL165" s="253"/>
      <c r="XM165" s="253"/>
      <c r="XN165" s="253"/>
      <c r="XO165" s="253"/>
      <c r="XP165" s="253"/>
      <c r="XQ165" s="253"/>
      <c r="XR165" s="253"/>
      <c r="XS165" s="253"/>
      <c r="XT165" s="253"/>
      <c r="XU165" s="253"/>
      <c r="XV165" s="253"/>
      <c r="XW165" s="253"/>
      <c r="XX165" s="253"/>
      <c r="XY165" s="253"/>
      <c r="XZ165" s="253"/>
      <c r="YA165" s="253"/>
      <c r="YB165" s="253"/>
      <c r="YC165" s="253"/>
      <c r="YD165" s="253"/>
      <c r="YE165" s="253"/>
      <c r="YF165" s="253"/>
      <c r="YG165" s="253"/>
      <c r="YH165" s="253"/>
      <c r="YI165" s="253"/>
      <c r="YJ165" s="253"/>
      <c r="YK165" s="253"/>
      <c r="YL165" s="253"/>
      <c r="YM165" s="253"/>
      <c r="YN165" s="253"/>
      <c r="YO165" s="253"/>
      <c r="YP165" s="253"/>
      <c r="YQ165" s="253"/>
      <c r="YR165" s="253"/>
      <c r="YS165" s="253"/>
      <c r="YT165" s="253"/>
      <c r="YU165" s="253"/>
      <c r="YV165" s="253"/>
      <c r="YW165" s="253"/>
      <c r="YX165" s="253"/>
      <c r="YY165" s="253"/>
      <c r="YZ165" s="253"/>
      <c r="ZA165" s="253"/>
      <c r="ZB165" s="253"/>
      <c r="ZC165" s="253"/>
      <c r="ZD165" s="253"/>
      <c r="ZE165" s="253"/>
      <c r="ZF165" s="253"/>
      <c r="ZG165" s="253"/>
      <c r="ZH165" s="253"/>
      <c r="ZI165" s="253"/>
      <c r="ZJ165" s="253"/>
      <c r="ZK165" s="253"/>
      <c r="ZL165" s="253"/>
      <c r="ZM165" s="253"/>
      <c r="ZN165" s="253"/>
      <c r="ZO165" s="253"/>
      <c r="ZP165" s="253"/>
      <c r="ZQ165" s="253"/>
      <c r="ZR165" s="253"/>
      <c r="ZS165" s="253"/>
      <c r="ZT165" s="253"/>
      <c r="ZU165" s="253"/>
      <c r="ZV165" s="253"/>
      <c r="ZW165" s="253"/>
      <c r="ZX165" s="253"/>
      <c r="ZY165" s="253"/>
      <c r="ZZ165" s="253"/>
      <c r="AAA165" s="253"/>
      <c r="AAB165" s="253"/>
      <c r="AAC165" s="253"/>
      <c r="AAD165" s="253"/>
      <c r="AAE165" s="253"/>
      <c r="AAF165" s="253"/>
      <c r="AAG165" s="253"/>
      <c r="AAH165" s="253"/>
      <c r="AAI165" s="253"/>
      <c r="AAJ165" s="253"/>
      <c r="AAK165" s="253"/>
      <c r="AAL165" s="253"/>
      <c r="AAM165" s="253"/>
      <c r="AAN165" s="253"/>
      <c r="AAO165" s="253"/>
      <c r="AAP165" s="253"/>
      <c r="AAQ165" s="253"/>
      <c r="AAR165" s="253"/>
      <c r="AAS165" s="253"/>
      <c r="AAT165" s="253"/>
      <c r="AAU165" s="253"/>
      <c r="AAV165" s="253"/>
      <c r="AAW165" s="253"/>
      <c r="AAX165" s="253"/>
      <c r="AAY165" s="253"/>
      <c r="AAZ165" s="253"/>
      <c r="ABA165" s="253"/>
      <c r="ABB165" s="253"/>
      <c r="ABC165" s="253"/>
      <c r="ABD165" s="253"/>
      <c r="ABE165" s="253"/>
      <c r="ABF165" s="253"/>
      <c r="ABG165" s="253"/>
      <c r="ABH165" s="253"/>
      <c r="ABI165" s="253"/>
      <c r="ABJ165" s="253"/>
      <c r="ABK165" s="253"/>
      <c r="ABL165" s="253"/>
      <c r="ABM165" s="253"/>
      <c r="ABN165" s="253"/>
      <c r="ABO165" s="253"/>
      <c r="ABP165" s="253"/>
      <c r="ABQ165" s="253"/>
      <c r="ABR165" s="253"/>
      <c r="ABS165" s="253"/>
      <c r="ABT165" s="253"/>
      <c r="ABU165" s="253"/>
      <c r="ABV165" s="253"/>
      <c r="ABW165" s="253"/>
      <c r="ABX165" s="253"/>
      <c r="ABY165" s="253"/>
      <c r="ABZ165" s="253"/>
      <c r="ACA165" s="253"/>
      <c r="ACB165" s="253"/>
      <c r="ACC165" s="253"/>
      <c r="ACD165" s="253"/>
      <c r="ACE165" s="253"/>
      <c r="ACF165" s="253"/>
      <c r="ACG165" s="253"/>
      <c r="ACH165" s="253"/>
      <c r="ACI165" s="253"/>
      <c r="ACJ165" s="253"/>
      <c r="ACK165" s="253"/>
      <c r="ACL165" s="253"/>
      <c r="ACM165" s="253"/>
      <c r="ACN165" s="253"/>
      <c r="ACO165" s="253"/>
      <c r="ACP165" s="253"/>
      <c r="ACQ165" s="253"/>
      <c r="ACR165" s="253"/>
      <c r="ACS165" s="253"/>
      <c r="ACT165" s="253"/>
      <c r="ACU165" s="253"/>
      <c r="ACV165" s="253"/>
      <c r="ACW165" s="253"/>
      <c r="ACX165" s="253"/>
      <c r="ACY165" s="253"/>
      <c r="ACZ165" s="253"/>
      <c r="ADA165" s="253"/>
      <c r="ADB165" s="253"/>
      <c r="ADC165" s="253"/>
      <c r="ADD165" s="253"/>
      <c r="ADE165" s="253"/>
      <c r="ADF165" s="253"/>
      <c r="ADG165" s="253"/>
      <c r="ADH165" s="253"/>
      <c r="ADI165" s="253"/>
      <c r="ADJ165" s="253"/>
      <c r="ADK165" s="253"/>
      <c r="ADL165" s="253"/>
      <c r="ADM165" s="253"/>
      <c r="ADN165" s="253"/>
      <c r="ADO165" s="253"/>
      <c r="ADP165" s="253"/>
      <c r="ADQ165" s="253"/>
      <c r="ADR165" s="253"/>
      <c r="ADS165" s="253"/>
      <c r="ADT165" s="253"/>
      <c r="ADU165" s="253"/>
      <c r="ADV165" s="253"/>
      <c r="ADW165" s="253"/>
      <c r="ADX165" s="253"/>
      <c r="ADY165" s="253"/>
      <c r="ADZ165" s="253"/>
      <c r="AEA165" s="253"/>
      <c r="AEB165" s="253"/>
      <c r="AEC165" s="253"/>
      <c r="AED165" s="253"/>
      <c r="AEE165" s="253"/>
      <c r="AEF165" s="253"/>
      <c r="AEG165" s="253"/>
      <c r="AEH165" s="253"/>
      <c r="AEI165" s="253"/>
      <c r="AEJ165" s="253"/>
      <c r="AEK165" s="253"/>
      <c r="AEL165" s="253"/>
      <c r="AEM165" s="253"/>
      <c r="AEN165" s="253"/>
      <c r="AEO165" s="253"/>
      <c r="AEP165" s="253"/>
      <c r="AEQ165" s="253"/>
      <c r="AER165" s="253"/>
      <c r="AES165" s="253"/>
      <c r="AET165" s="253"/>
      <c r="AEU165" s="253"/>
      <c r="AEV165" s="253"/>
      <c r="AEW165" s="253"/>
      <c r="AEX165" s="253"/>
      <c r="AEY165" s="253"/>
      <c r="AEZ165" s="253"/>
      <c r="AFA165" s="253"/>
      <c r="AFB165" s="253"/>
      <c r="AFC165" s="253"/>
      <c r="AFD165" s="253"/>
      <c r="AFE165" s="253"/>
      <c r="AFF165" s="253"/>
      <c r="AFG165" s="253"/>
      <c r="AFH165" s="253"/>
      <c r="AFI165" s="253"/>
      <c r="AFJ165" s="253"/>
      <c r="AFK165" s="253"/>
      <c r="AFL165" s="253"/>
      <c r="AFM165" s="253"/>
      <c r="AFN165" s="253"/>
      <c r="AFO165" s="253"/>
      <c r="AFP165" s="253"/>
      <c r="AFQ165" s="253"/>
      <c r="AFR165" s="253"/>
      <c r="AFS165" s="253"/>
      <c r="AFT165" s="253"/>
      <c r="AFU165" s="253"/>
      <c r="AFV165" s="253"/>
      <c r="AFW165" s="253"/>
      <c r="AFX165" s="253"/>
      <c r="AFY165" s="253"/>
      <c r="AFZ165" s="253"/>
      <c r="AGA165" s="253"/>
      <c r="AGB165" s="253"/>
      <c r="AGC165" s="253"/>
      <c r="AGD165" s="253"/>
      <c r="AGE165" s="253"/>
      <c r="AGF165" s="253"/>
      <c r="AGG165" s="253"/>
      <c r="AGH165" s="253"/>
      <c r="AGI165" s="253"/>
      <c r="AGJ165" s="253"/>
      <c r="AGK165" s="253"/>
      <c r="AGL165" s="253"/>
      <c r="AGM165" s="253"/>
      <c r="AGN165" s="253"/>
      <c r="AGO165" s="253"/>
      <c r="AGP165" s="253"/>
      <c r="AGQ165" s="253"/>
      <c r="AGR165" s="253"/>
      <c r="AGS165" s="253"/>
      <c r="AGT165" s="253"/>
      <c r="AGU165" s="253"/>
      <c r="AGV165" s="253"/>
      <c r="AGW165" s="253"/>
      <c r="AGX165" s="253"/>
      <c r="AGY165" s="253"/>
      <c r="AGZ165" s="253"/>
      <c r="AHA165" s="253"/>
      <c r="AHB165" s="253"/>
      <c r="AHC165" s="253"/>
      <c r="AHD165" s="253"/>
      <c r="AHE165" s="253"/>
      <c r="AHF165" s="253"/>
      <c r="AHG165" s="253"/>
      <c r="AHH165" s="253"/>
      <c r="AHI165" s="253"/>
      <c r="AHJ165" s="253"/>
      <c r="AHK165" s="253"/>
      <c r="AHL165" s="253"/>
      <c r="AHM165" s="253"/>
      <c r="AHN165" s="253"/>
      <c r="AHO165" s="253"/>
      <c r="AHP165" s="253"/>
      <c r="AHQ165" s="253"/>
      <c r="AHR165" s="253"/>
      <c r="AHS165" s="253"/>
      <c r="AHT165" s="253"/>
      <c r="AHU165" s="253"/>
      <c r="AHV165" s="253"/>
      <c r="AHW165" s="253"/>
      <c r="AHX165" s="253"/>
      <c r="AHY165" s="253"/>
      <c r="AHZ165" s="253"/>
      <c r="AIA165" s="253"/>
      <c r="AIB165" s="253"/>
      <c r="AIC165" s="253"/>
      <c r="AID165" s="253"/>
      <c r="AIE165" s="253"/>
      <c r="AIF165" s="253"/>
      <c r="AIG165" s="253"/>
      <c r="AIH165" s="253"/>
      <c r="AII165" s="253"/>
      <c r="AIJ165" s="253"/>
      <c r="AIK165" s="253"/>
      <c r="AIL165" s="253"/>
      <c r="AIM165" s="253"/>
      <c r="AIN165" s="253"/>
      <c r="AIO165" s="253"/>
      <c r="AIP165" s="253"/>
      <c r="AIQ165" s="253"/>
      <c r="AIR165" s="253"/>
      <c r="AIS165" s="253"/>
      <c r="AIT165" s="253"/>
      <c r="AIU165" s="253"/>
      <c r="AIV165" s="253"/>
      <c r="AIW165" s="253"/>
      <c r="AIX165" s="253"/>
      <c r="AIY165" s="253"/>
      <c r="AIZ165" s="253"/>
      <c r="AJA165" s="253"/>
      <c r="AJB165" s="253"/>
      <c r="AJC165" s="253"/>
      <c r="AJD165" s="253"/>
      <c r="AJE165" s="253"/>
      <c r="AJF165" s="253"/>
      <c r="AJG165" s="253"/>
      <c r="AJH165" s="253"/>
      <c r="AJI165" s="253"/>
      <c r="AJJ165" s="253"/>
      <c r="AJK165" s="253"/>
      <c r="AJL165" s="253"/>
      <c r="AJM165" s="253"/>
      <c r="AJN165" s="253"/>
      <c r="AJO165" s="253"/>
      <c r="AJP165" s="253"/>
      <c r="AJQ165" s="253"/>
      <c r="AJR165" s="253"/>
      <c r="AJS165" s="253"/>
      <c r="AJT165" s="253"/>
      <c r="AJU165" s="253"/>
      <c r="AJV165" s="253"/>
      <c r="AJW165" s="253"/>
      <c r="AJX165" s="253"/>
      <c r="AJY165" s="253"/>
      <c r="AJZ165" s="253"/>
      <c r="AKA165" s="253"/>
      <c r="AKB165" s="253"/>
      <c r="AKC165" s="253"/>
      <c r="AKD165" s="253"/>
      <c r="AKE165" s="253"/>
      <c r="AKF165" s="253"/>
      <c r="AKG165" s="253"/>
      <c r="AKH165" s="253"/>
      <c r="AKI165" s="253"/>
      <c r="AKJ165" s="253"/>
      <c r="AKK165" s="253"/>
      <c r="AKL165" s="253"/>
      <c r="AKM165" s="253"/>
      <c r="AKN165" s="253"/>
      <c r="AKO165" s="253"/>
      <c r="AKP165" s="253"/>
      <c r="AKQ165" s="253"/>
      <c r="AKR165" s="253"/>
      <c r="AKS165" s="253"/>
      <c r="AKT165" s="253"/>
      <c r="AKU165" s="253"/>
      <c r="AKV165" s="253"/>
      <c r="AKW165" s="253"/>
      <c r="AKX165" s="253"/>
      <c r="AKY165" s="253"/>
      <c r="AKZ165" s="253"/>
      <c r="ALA165" s="253"/>
      <c r="ALB165" s="253"/>
      <c r="ALC165" s="253"/>
      <c r="ALD165" s="253"/>
      <c r="ALE165" s="253"/>
      <c r="ALF165" s="253"/>
      <c r="ALG165" s="253"/>
      <c r="ALH165" s="253"/>
      <c r="ALI165" s="253"/>
      <c r="ALJ165" s="253"/>
      <c r="ALK165" s="253"/>
      <c r="ALL165" s="253"/>
      <c r="ALM165" s="253"/>
      <c r="ALN165" s="253"/>
      <c r="ALO165" s="253"/>
      <c r="ALP165" s="253"/>
      <c r="ALQ165" s="253"/>
      <c r="ALR165" s="253"/>
      <c r="ALS165" s="253"/>
      <c r="ALT165" s="253"/>
      <c r="ALU165" s="253"/>
      <c r="ALV165" s="253"/>
      <c r="ALW165" s="253"/>
      <c r="ALX165" s="253"/>
      <c r="ALY165" s="253"/>
      <c r="ALZ165" s="253"/>
      <c r="AMA165" s="253"/>
      <c r="AMB165" s="253"/>
      <c r="AMC165" s="253"/>
      <c r="AMD165" s="253"/>
      <c r="AME165" s="253"/>
      <c r="AMF165" s="253"/>
      <c r="AMG165" s="253"/>
      <c r="AMH165" s="253"/>
      <c r="AMI165" s="253"/>
      <c r="AMJ165" s="253"/>
    </row>
    <row r="166" spans="2:1024" s="257" customFormat="1" ht="15" hidden="1" customHeight="1">
      <c r="B166" s="290"/>
      <c r="C166" s="290"/>
      <c r="D166" s="291"/>
      <c r="E166" s="252"/>
      <c r="F166" s="253"/>
      <c r="G166" s="253"/>
      <c r="H166" s="253"/>
      <c r="I166" s="253"/>
      <c r="J166" s="253"/>
      <c r="K166" s="253"/>
      <c r="L166" s="253"/>
      <c r="M166" s="253"/>
      <c r="N166" s="253"/>
      <c r="O166" s="253"/>
      <c r="P166" s="253"/>
      <c r="Q166" s="253"/>
      <c r="R166" s="253"/>
      <c r="S166" s="253"/>
      <c r="T166" s="253"/>
      <c r="U166" s="253"/>
      <c r="V166" s="253"/>
      <c r="W166" s="253"/>
      <c r="X166" s="253"/>
      <c r="Y166" s="253"/>
      <c r="Z166" s="253"/>
      <c r="AA166" s="253"/>
      <c r="AB166" s="253"/>
      <c r="AC166" s="253"/>
      <c r="AD166" s="253"/>
      <c r="AE166" s="253"/>
      <c r="AF166" s="253"/>
      <c r="AG166" s="253"/>
      <c r="AH166" s="253"/>
      <c r="AI166" s="253"/>
      <c r="AJ166" s="253"/>
      <c r="AK166" s="253"/>
      <c r="AL166" s="253"/>
      <c r="AM166" s="253"/>
      <c r="AN166" s="253"/>
      <c r="AO166" s="253"/>
      <c r="AP166" s="253"/>
      <c r="AQ166" s="253"/>
      <c r="AR166" s="253"/>
      <c r="AS166" s="253"/>
      <c r="AT166" s="253"/>
      <c r="AU166" s="253"/>
      <c r="AV166" s="253"/>
      <c r="AW166" s="253"/>
      <c r="AX166" s="253"/>
      <c r="AY166" s="253"/>
      <c r="AZ166" s="253"/>
      <c r="BA166" s="253"/>
      <c r="BB166" s="253"/>
      <c r="BC166" s="253"/>
      <c r="BD166" s="253"/>
      <c r="BE166" s="253"/>
      <c r="BF166" s="253"/>
      <c r="BG166" s="253"/>
      <c r="BH166" s="253"/>
      <c r="BI166" s="253"/>
      <c r="BJ166" s="253"/>
      <c r="BK166" s="253"/>
      <c r="BL166" s="253"/>
      <c r="BM166" s="253"/>
      <c r="BN166" s="253"/>
      <c r="BO166" s="253"/>
      <c r="BP166" s="253"/>
      <c r="BQ166" s="253"/>
      <c r="BR166" s="253"/>
      <c r="BS166" s="253"/>
      <c r="BT166" s="253"/>
      <c r="BU166" s="253"/>
      <c r="BV166" s="253"/>
      <c r="BW166" s="253"/>
      <c r="BX166" s="253"/>
      <c r="BY166" s="253"/>
      <c r="BZ166" s="253"/>
      <c r="CA166" s="253"/>
      <c r="CB166" s="253"/>
      <c r="CC166" s="253"/>
      <c r="CD166" s="253"/>
      <c r="CE166" s="253"/>
      <c r="CF166" s="253"/>
      <c r="CG166" s="253"/>
      <c r="CH166" s="253"/>
      <c r="CI166" s="253"/>
      <c r="CJ166" s="253"/>
      <c r="CK166" s="253"/>
      <c r="CL166" s="253"/>
      <c r="CM166" s="253"/>
      <c r="CN166" s="253"/>
      <c r="CO166" s="253"/>
      <c r="CP166" s="253"/>
      <c r="CQ166" s="253"/>
      <c r="CR166" s="253"/>
      <c r="CS166" s="253"/>
      <c r="CT166" s="253"/>
      <c r="CU166" s="253"/>
      <c r="CV166" s="253"/>
      <c r="CW166" s="253"/>
      <c r="CX166" s="253"/>
      <c r="CY166" s="253"/>
      <c r="CZ166" s="253"/>
      <c r="DA166" s="253"/>
      <c r="DB166" s="253"/>
      <c r="DC166" s="253"/>
      <c r="DD166" s="253"/>
      <c r="DE166" s="253"/>
      <c r="DF166" s="253"/>
      <c r="DG166" s="253"/>
      <c r="DH166" s="253"/>
      <c r="DI166" s="253"/>
      <c r="DJ166" s="253"/>
      <c r="DK166" s="253"/>
      <c r="DL166" s="253"/>
      <c r="DM166" s="253"/>
      <c r="DN166" s="253"/>
      <c r="DO166" s="253"/>
      <c r="DP166" s="253"/>
      <c r="DQ166" s="253"/>
      <c r="DR166" s="253"/>
      <c r="DS166" s="253"/>
      <c r="DT166" s="253"/>
      <c r="DU166" s="253"/>
      <c r="DV166" s="253"/>
      <c r="DW166" s="253"/>
      <c r="DX166" s="253"/>
      <c r="DY166" s="253"/>
      <c r="DZ166" s="253"/>
      <c r="EA166" s="253"/>
      <c r="EB166" s="253"/>
      <c r="EC166" s="253"/>
      <c r="ED166" s="253"/>
      <c r="EE166" s="253"/>
      <c r="EF166" s="253"/>
      <c r="EG166" s="253"/>
      <c r="EH166" s="253"/>
      <c r="EI166" s="253"/>
      <c r="EJ166" s="253"/>
      <c r="EK166" s="253"/>
      <c r="EL166" s="253"/>
      <c r="EM166" s="253"/>
      <c r="EN166" s="253"/>
      <c r="EO166" s="253"/>
      <c r="EP166" s="253"/>
      <c r="EQ166" s="253"/>
      <c r="ER166" s="253"/>
      <c r="ES166" s="253"/>
      <c r="ET166" s="253"/>
      <c r="EU166" s="253"/>
      <c r="EV166" s="253"/>
      <c r="EW166" s="253"/>
      <c r="EX166" s="253"/>
      <c r="EY166" s="253"/>
      <c r="EZ166" s="253"/>
      <c r="FA166" s="253"/>
      <c r="FB166" s="253"/>
      <c r="FC166" s="253"/>
      <c r="FD166" s="253"/>
      <c r="FE166" s="253"/>
      <c r="FF166" s="253"/>
      <c r="FG166" s="253"/>
      <c r="FH166" s="253"/>
      <c r="FI166" s="253"/>
      <c r="FJ166" s="253"/>
      <c r="FK166" s="253"/>
      <c r="FL166" s="253"/>
      <c r="FM166" s="253"/>
      <c r="FN166" s="253"/>
      <c r="FO166" s="253"/>
      <c r="FP166" s="253"/>
      <c r="FQ166" s="253"/>
      <c r="FR166" s="253"/>
      <c r="FS166" s="253"/>
      <c r="FT166" s="253"/>
      <c r="FU166" s="253"/>
      <c r="FV166" s="253"/>
      <c r="FW166" s="253"/>
      <c r="FX166" s="253"/>
      <c r="FY166" s="253"/>
      <c r="FZ166" s="253"/>
      <c r="GA166" s="253"/>
      <c r="GB166" s="253"/>
      <c r="GC166" s="253"/>
      <c r="GD166" s="253"/>
      <c r="GE166" s="253"/>
      <c r="GF166" s="253"/>
      <c r="GG166" s="253"/>
      <c r="GH166" s="253"/>
      <c r="GI166" s="253"/>
      <c r="GJ166" s="253"/>
      <c r="GK166" s="253"/>
      <c r="GL166" s="253"/>
      <c r="GM166" s="253"/>
      <c r="GN166" s="253"/>
      <c r="GO166" s="253"/>
      <c r="GP166" s="253"/>
      <c r="GQ166" s="253"/>
      <c r="GR166" s="253"/>
      <c r="GS166" s="253"/>
      <c r="GT166" s="253"/>
      <c r="GU166" s="253"/>
      <c r="GV166" s="253"/>
      <c r="GW166" s="253"/>
      <c r="GX166" s="253"/>
      <c r="GY166" s="253"/>
      <c r="GZ166" s="253"/>
      <c r="HA166" s="253"/>
      <c r="HB166" s="253"/>
      <c r="HC166" s="253"/>
      <c r="HD166" s="253"/>
      <c r="HE166" s="253"/>
      <c r="HF166" s="253"/>
      <c r="HG166" s="253"/>
      <c r="HH166" s="253"/>
      <c r="HI166" s="253"/>
      <c r="HJ166" s="253"/>
      <c r="HK166" s="253"/>
      <c r="HL166" s="253"/>
      <c r="HM166" s="253"/>
      <c r="HN166" s="253"/>
      <c r="HO166" s="253"/>
      <c r="HP166" s="253"/>
      <c r="HQ166" s="253"/>
      <c r="HR166" s="253"/>
      <c r="HS166" s="253"/>
      <c r="HT166" s="253"/>
      <c r="HU166" s="253"/>
      <c r="HV166" s="253"/>
      <c r="HW166" s="253"/>
      <c r="HX166" s="253"/>
      <c r="HY166" s="253"/>
      <c r="HZ166" s="253"/>
      <c r="IA166" s="253"/>
      <c r="IB166" s="253"/>
      <c r="IC166" s="253"/>
      <c r="ID166" s="253"/>
      <c r="IE166" s="253"/>
      <c r="IF166" s="253"/>
      <c r="IG166" s="253"/>
      <c r="IH166" s="253"/>
      <c r="II166" s="253"/>
      <c r="IJ166" s="253"/>
      <c r="IK166" s="253"/>
      <c r="IL166" s="253"/>
      <c r="IM166" s="253"/>
      <c r="IN166" s="253"/>
      <c r="IO166" s="253"/>
      <c r="IP166" s="253"/>
      <c r="IQ166" s="253"/>
      <c r="IR166" s="253"/>
      <c r="IS166" s="253"/>
      <c r="IT166" s="253"/>
      <c r="IU166" s="253"/>
      <c r="IV166" s="253"/>
      <c r="IW166" s="253"/>
      <c r="IX166" s="253"/>
      <c r="IY166" s="253"/>
      <c r="IZ166" s="253"/>
      <c r="JA166" s="253"/>
      <c r="JB166" s="253"/>
      <c r="JC166" s="253"/>
      <c r="JD166" s="253"/>
      <c r="JE166" s="253"/>
      <c r="JF166" s="253"/>
      <c r="JG166" s="253"/>
      <c r="JH166" s="253"/>
      <c r="JI166" s="253"/>
      <c r="JJ166" s="253"/>
      <c r="JK166" s="253"/>
      <c r="JL166" s="253"/>
      <c r="JM166" s="253"/>
      <c r="JN166" s="253"/>
      <c r="JO166" s="253"/>
      <c r="JP166" s="253"/>
      <c r="JQ166" s="253"/>
      <c r="JR166" s="253"/>
      <c r="JS166" s="253"/>
      <c r="JT166" s="253"/>
      <c r="JU166" s="253"/>
      <c r="JV166" s="253"/>
      <c r="JW166" s="253"/>
      <c r="JX166" s="253"/>
      <c r="JY166" s="253"/>
      <c r="JZ166" s="253"/>
      <c r="KA166" s="253"/>
      <c r="KB166" s="253"/>
      <c r="KC166" s="253"/>
      <c r="KD166" s="253"/>
      <c r="KE166" s="253"/>
      <c r="KF166" s="253"/>
      <c r="KG166" s="253"/>
      <c r="KH166" s="253"/>
      <c r="KI166" s="253"/>
      <c r="KJ166" s="253"/>
      <c r="KK166" s="253"/>
      <c r="KL166" s="253"/>
      <c r="KM166" s="253"/>
      <c r="KN166" s="253"/>
      <c r="KO166" s="253"/>
      <c r="KP166" s="253"/>
      <c r="KQ166" s="253"/>
      <c r="KR166" s="253"/>
      <c r="KS166" s="253"/>
      <c r="KT166" s="253"/>
      <c r="KU166" s="253"/>
      <c r="KV166" s="253"/>
      <c r="KW166" s="253"/>
      <c r="KX166" s="253"/>
      <c r="KY166" s="253"/>
      <c r="KZ166" s="253"/>
      <c r="LA166" s="253"/>
      <c r="LB166" s="253"/>
      <c r="LC166" s="253"/>
      <c r="LD166" s="253"/>
      <c r="LE166" s="253"/>
      <c r="LF166" s="253"/>
      <c r="LG166" s="253"/>
      <c r="LH166" s="253"/>
      <c r="LI166" s="253"/>
      <c r="LJ166" s="253"/>
      <c r="LK166" s="253"/>
      <c r="LL166" s="253"/>
      <c r="LM166" s="253"/>
      <c r="LN166" s="253"/>
      <c r="LO166" s="253"/>
      <c r="LP166" s="253"/>
      <c r="LQ166" s="253"/>
      <c r="LR166" s="253"/>
      <c r="LS166" s="253"/>
      <c r="LT166" s="253"/>
      <c r="LU166" s="253"/>
      <c r="LV166" s="253"/>
      <c r="LW166" s="253"/>
      <c r="LX166" s="253"/>
      <c r="LY166" s="253"/>
      <c r="LZ166" s="253"/>
      <c r="MA166" s="253"/>
      <c r="MB166" s="253"/>
      <c r="MC166" s="253"/>
      <c r="MD166" s="253"/>
      <c r="ME166" s="253"/>
      <c r="MF166" s="253"/>
      <c r="MG166" s="253"/>
      <c r="MH166" s="253"/>
      <c r="MI166" s="253"/>
      <c r="MJ166" s="253"/>
      <c r="MK166" s="253"/>
      <c r="ML166" s="253"/>
      <c r="MM166" s="253"/>
      <c r="MN166" s="253"/>
      <c r="MO166" s="253"/>
      <c r="MP166" s="253"/>
      <c r="MQ166" s="253"/>
      <c r="MR166" s="253"/>
      <c r="MS166" s="253"/>
      <c r="MT166" s="253"/>
      <c r="MU166" s="253"/>
      <c r="MV166" s="253"/>
      <c r="MW166" s="253"/>
      <c r="MX166" s="253"/>
      <c r="MY166" s="253"/>
      <c r="MZ166" s="253"/>
      <c r="NA166" s="253"/>
      <c r="NB166" s="253"/>
      <c r="NC166" s="253"/>
      <c r="ND166" s="253"/>
      <c r="NE166" s="253"/>
      <c r="NF166" s="253"/>
      <c r="NG166" s="253"/>
      <c r="NH166" s="253"/>
      <c r="NI166" s="253"/>
      <c r="NJ166" s="253"/>
      <c r="NK166" s="253"/>
      <c r="NL166" s="253"/>
      <c r="NM166" s="253"/>
      <c r="NN166" s="253"/>
      <c r="NO166" s="253"/>
      <c r="NP166" s="253"/>
      <c r="NQ166" s="253"/>
      <c r="NR166" s="253"/>
      <c r="NS166" s="253"/>
      <c r="NT166" s="253"/>
      <c r="NU166" s="253"/>
      <c r="NV166" s="253"/>
      <c r="NW166" s="253"/>
      <c r="NX166" s="253"/>
      <c r="NY166" s="253"/>
      <c r="NZ166" s="253"/>
      <c r="OA166" s="253"/>
      <c r="OB166" s="253"/>
      <c r="OC166" s="253"/>
      <c r="OD166" s="253"/>
      <c r="OE166" s="253"/>
      <c r="OF166" s="253"/>
      <c r="OG166" s="253"/>
      <c r="OH166" s="253"/>
      <c r="OI166" s="253"/>
      <c r="OJ166" s="253"/>
      <c r="OK166" s="253"/>
      <c r="OL166" s="253"/>
      <c r="OM166" s="253"/>
      <c r="ON166" s="253"/>
      <c r="OO166" s="253"/>
      <c r="OP166" s="253"/>
      <c r="OQ166" s="253"/>
      <c r="OR166" s="253"/>
      <c r="OS166" s="253"/>
      <c r="OT166" s="253"/>
      <c r="OU166" s="253"/>
      <c r="OV166" s="253"/>
      <c r="OW166" s="253"/>
      <c r="OX166" s="253"/>
      <c r="OY166" s="253"/>
      <c r="OZ166" s="253"/>
      <c r="PA166" s="253"/>
      <c r="PB166" s="253"/>
      <c r="PC166" s="253"/>
      <c r="PD166" s="253"/>
      <c r="PE166" s="253"/>
      <c r="PF166" s="253"/>
      <c r="PG166" s="253"/>
      <c r="PH166" s="253"/>
      <c r="PI166" s="253"/>
      <c r="PJ166" s="253"/>
      <c r="PK166" s="253"/>
      <c r="PL166" s="253"/>
      <c r="PM166" s="253"/>
      <c r="PN166" s="253"/>
      <c r="PO166" s="253"/>
      <c r="PP166" s="253"/>
      <c r="PQ166" s="253"/>
      <c r="PR166" s="253"/>
      <c r="PS166" s="253"/>
      <c r="PT166" s="253"/>
      <c r="PU166" s="253"/>
      <c r="PV166" s="253"/>
      <c r="PW166" s="253"/>
      <c r="PX166" s="253"/>
      <c r="PY166" s="253"/>
      <c r="PZ166" s="253"/>
      <c r="QA166" s="253"/>
      <c r="QB166" s="253"/>
      <c r="QC166" s="253"/>
      <c r="QD166" s="253"/>
      <c r="QE166" s="253"/>
      <c r="QF166" s="253"/>
      <c r="QG166" s="253"/>
      <c r="QH166" s="253"/>
      <c r="QI166" s="253"/>
      <c r="QJ166" s="253"/>
      <c r="QK166" s="253"/>
      <c r="QL166" s="253"/>
      <c r="QM166" s="253"/>
      <c r="QN166" s="253"/>
      <c r="QO166" s="253"/>
      <c r="QP166" s="253"/>
      <c r="QQ166" s="253"/>
      <c r="QR166" s="253"/>
      <c r="QS166" s="253"/>
      <c r="QT166" s="253"/>
      <c r="QU166" s="253"/>
      <c r="QV166" s="253"/>
      <c r="QW166" s="253"/>
      <c r="QX166" s="253"/>
      <c r="QY166" s="253"/>
      <c r="QZ166" s="253"/>
      <c r="RA166" s="253"/>
      <c r="RB166" s="253"/>
      <c r="RC166" s="253"/>
      <c r="RD166" s="253"/>
      <c r="RE166" s="253"/>
      <c r="RF166" s="253"/>
      <c r="RG166" s="253"/>
      <c r="RH166" s="253"/>
      <c r="RI166" s="253"/>
      <c r="RJ166" s="253"/>
      <c r="RK166" s="253"/>
      <c r="RL166" s="253"/>
      <c r="RM166" s="253"/>
      <c r="RN166" s="253"/>
      <c r="RO166" s="253"/>
      <c r="RP166" s="253"/>
      <c r="RQ166" s="253"/>
      <c r="RR166" s="253"/>
      <c r="RS166" s="253"/>
      <c r="RT166" s="253"/>
      <c r="RU166" s="253"/>
      <c r="RV166" s="253"/>
      <c r="RW166" s="253"/>
      <c r="RX166" s="253"/>
      <c r="RY166" s="253"/>
      <c r="RZ166" s="253"/>
      <c r="SA166" s="253"/>
      <c r="SB166" s="253"/>
      <c r="SC166" s="253"/>
      <c r="SD166" s="253"/>
      <c r="SE166" s="253"/>
      <c r="SF166" s="253"/>
      <c r="SG166" s="253"/>
      <c r="SH166" s="253"/>
      <c r="SI166" s="253"/>
      <c r="SJ166" s="253"/>
      <c r="SK166" s="253"/>
      <c r="SL166" s="253"/>
      <c r="SM166" s="253"/>
      <c r="SN166" s="253"/>
      <c r="SO166" s="253"/>
      <c r="SP166" s="253"/>
      <c r="SQ166" s="253"/>
      <c r="SR166" s="253"/>
      <c r="SS166" s="253"/>
      <c r="ST166" s="253"/>
      <c r="SU166" s="253"/>
      <c r="SV166" s="253"/>
      <c r="SW166" s="253"/>
      <c r="SX166" s="253"/>
      <c r="SY166" s="253"/>
      <c r="SZ166" s="253"/>
      <c r="TA166" s="253"/>
      <c r="TB166" s="253"/>
      <c r="TC166" s="253"/>
      <c r="TD166" s="253"/>
      <c r="TE166" s="253"/>
      <c r="TF166" s="253"/>
      <c r="TG166" s="253"/>
      <c r="TH166" s="253"/>
      <c r="TI166" s="253"/>
      <c r="TJ166" s="253"/>
      <c r="TK166" s="253"/>
      <c r="TL166" s="253"/>
      <c r="TM166" s="253"/>
      <c r="TN166" s="253"/>
      <c r="TO166" s="253"/>
      <c r="TP166" s="253"/>
      <c r="TQ166" s="253"/>
      <c r="TR166" s="253"/>
      <c r="TS166" s="253"/>
      <c r="TT166" s="253"/>
      <c r="TU166" s="253"/>
      <c r="TV166" s="253"/>
      <c r="TW166" s="253"/>
      <c r="TX166" s="253"/>
      <c r="TY166" s="253"/>
      <c r="TZ166" s="253"/>
      <c r="UA166" s="253"/>
      <c r="UB166" s="253"/>
      <c r="UC166" s="253"/>
      <c r="UD166" s="253"/>
      <c r="UE166" s="253"/>
      <c r="UF166" s="253"/>
      <c r="UG166" s="253"/>
      <c r="UH166" s="253"/>
      <c r="UI166" s="253"/>
      <c r="UJ166" s="253"/>
      <c r="UK166" s="253"/>
      <c r="UL166" s="253"/>
      <c r="UM166" s="253"/>
      <c r="UN166" s="253"/>
      <c r="UO166" s="253"/>
      <c r="UP166" s="253"/>
      <c r="UQ166" s="253"/>
      <c r="UR166" s="253"/>
      <c r="US166" s="253"/>
      <c r="UT166" s="253"/>
      <c r="UU166" s="253"/>
      <c r="UV166" s="253"/>
      <c r="UW166" s="253"/>
      <c r="UX166" s="253"/>
      <c r="UY166" s="253"/>
      <c r="UZ166" s="253"/>
      <c r="VA166" s="253"/>
      <c r="VB166" s="253"/>
      <c r="VC166" s="253"/>
      <c r="VD166" s="253"/>
      <c r="VE166" s="253"/>
      <c r="VF166" s="253"/>
      <c r="VG166" s="253"/>
      <c r="VH166" s="253"/>
      <c r="VI166" s="253"/>
      <c r="VJ166" s="253"/>
      <c r="VK166" s="253"/>
      <c r="VL166" s="253"/>
      <c r="VM166" s="253"/>
      <c r="VN166" s="253"/>
      <c r="VO166" s="253"/>
      <c r="VP166" s="253"/>
      <c r="VQ166" s="253"/>
      <c r="VR166" s="253"/>
      <c r="VS166" s="253"/>
      <c r="VT166" s="253"/>
      <c r="VU166" s="253"/>
      <c r="VV166" s="253"/>
      <c r="VW166" s="253"/>
      <c r="VX166" s="253"/>
      <c r="VY166" s="253"/>
      <c r="VZ166" s="253"/>
      <c r="WA166" s="253"/>
      <c r="WB166" s="253"/>
      <c r="WC166" s="253"/>
      <c r="WD166" s="253"/>
      <c r="WE166" s="253"/>
      <c r="WF166" s="253"/>
      <c r="WG166" s="253"/>
      <c r="WH166" s="253"/>
      <c r="WI166" s="253"/>
      <c r="WJ166" s="253"/>
      <c r="WK166" s="253"/>
      <c r="WL166" s="253"/>
      <c r="WM166" s="253"/>
      <c r="WN166" s="253"/>
      <c r="WO166" s="253"/>
      <c r="WP166" s="253"/>
      <c r="WQ166" s="253"/>
      <c r="WR166" s="253"/>
      <c r="WS166" s="253"/>
      <c r="WT166" s="253"/>
      <c r="WU166" s="253"/>
      <c r="WV166" s="253"/>
      <c r="WW166" s="253"/>
      <c r="WX166" s="253"/>
      <c r="WY166" s="253"/>
      <c r="WZ166" s="253"/>
      <c r="XA166" s="253"/>
      <c r="XB166" s="253"/>
      <c r="XC166" s="253"/>
      <c r="XD166" s="253"/>
      <c r="XE166" s="253"/>
      <c r="XF166" s="253"/>
      <c r="XG166" s="253"/>
      <c r="XH166" s="253"/>
      <c r="XI166" s="253"/>
      <c r="XJ166" s="253"/>
      <c r="XK166" s="253"/>
      <c r="XL166" s="253"/>
      <c r="XM166" s="253"/>
      <c r="XN166" s="253"/>
      <c r="XO166" s="253"/>
      <c r="XP166" s="253"/>
      <c r="XQ166" s="253"/>
      <c r="XR166" s="253"/>
      <c r="XS166" s="253"/>
      <c r="XT166" s="253"/>
      <c r="XU166" s="253"/>
      <c r="XV166" s="253"/>
      <c r="XW166" s="253"/>
      <c r="XX166" s="253"/>
      <c r="XY166" s="253"/>
      <c r="XZ166" s="253"/>
      <c r="YA166" s="253"/>
      <c r="YB166" s="253"/>
      <c r="YC166" s="253"/>
      <c r="YD166" s="253"/>
      <c r="YE166" s="253"/>
      <c r="YF166" s="253"/>
      <c r="YG166" s="253"/>
      <c r="YH166" s="253"/>
      <c r="YI166" s="253"/>
      <c r="YJ166" s="253"/>
      <c r="YK166" s="253"/>
      <c r="YL166" s="253"/>
      <c r="YM166" s="253"/>
      <c r="YN166" s="253"/>
      <c r="YO166" s="253"/>
      <c r="YP166" s="253"/>
      <c r="YQ166" s="253"/>
      <c r="YR166" s="253"/>
      <c r="YS166" s="253"/>
      <c r="YT166" s="253"/>
      <c r="YU166" s="253"/>
      <c r="YV166" s="253"/>
      <c r="YW166" s="253"/>
      <c r="YX166" s="253"/>
      <c r="YY166" s="253"/>
      <c r="YZ166" s="253"/>
      <c r="ZA166" s="253"/>
      <c r="ZB166" s="253"/>
      <c r="ZC166" s="253"/>
      <c r="ZD166" s="253"/>
      <c r="ZE166" s="253"/>
      <c r="ZF166" s="253"/>
      <c r="ZG166" s="253"/>
      <c r="ZH166" s="253"/>
      <c r="ZI166" s="253"/>
      <c r="ZJ166" s="253"/>
      <c r="ZK166" s="253"/>
      <c r="ZL166" s="253"/>
      <c r="ZM166" s="253"/>
      <c r="ZN166" s="253"/>
      <c r="ZO166" s="253"/>
      <c r="ZP166" s="253"/>
      <c r="ZQ166" s="253"/>
      <c r="ZR166" s="253"/>
      <c r="ZS166" s="253"/>
      <c r="ZT166" s="253"/>
      <c r="ZU166" s="253"/>
      <c r="ZV166" s="253"/>
      <c r="ZW166" s="253"/>
      <c r="ZX166" s="253"/>
      <c r="ZY166" s="253"/>
      <c r="ZZ166" s="253"/>
      <c r="AAA166" s="253"/>
      <c r="AAB166" s="253"/>
      <c r="AAC166" s="253"/>
      <c r="AAD166" s="253"/>
      <c r="AAE166" s="253"/>
      <c r="AAF166" s="253"/>
      <c r="AAG166" s="253"/>
      <c r="AAH166" s="253"/>
      <c r="AAI166" s="253"/>
      <c r="AAJ166" s="253"/>
      <c r="AAK166" s="253"/>
      <c r="AAL166" s="253"/>
      <c r="AAM166" s="253"/>
      <c r="AAN166" s="253"/>
      <c r="AAO166" s="253"/>
      <c r="AAP166" s="253"/>
      <c r="AAQ166" s="253"/>
      <c r="AAR166" s="253"/>
      <c r="AAS166" s="253"/>
      <c r="AAT166" s="253"/>
      <c r="AAU166" s="253"/>
      <c r="AAV166" s="253"/>
      <c r="AAW166" s="253"/>
      <c r="AAX166" s="253"/>
      <c r="AAY166" s="253"/>
      <c r="AAZ166" s="253"/>
      <c r="ABA166" s="253"/>
      <c r="ABB166" s="253"/>
      <c r="ABC166" s="253"/>
      <c r="ABD166" s="253"/>
      <c r="ABE166" s="253"/>
      <c r="ABF166" s="253"/>
      <c r="ABG166" s="253"/>
      <c r="ABH166" s="253"/>
      <c r="ABI166" s="253"/>
      <c r="ABJ166" s="253"/>
      <c r="ABK166" s="253"/>
      <c r="ABL166" s="253"/>
      <c r="ABM166" s="253"/>
      <c r="ABN166" s="253"/>
      <c r="ABO166" s="253"/>
      <c r="ABP166" s="253"/>
      <c r="ABQ166" s="253"/>
      <c r="ABR166" s="253"/>
      <c r="ABS166" s="253"/>
      <c r="ABT166" s="253"/>
      <c r="ABU166" s="253"/>
      <c r="ABV166" s="253"/>
      <c r="ABW166" s="253"/>
      <c r="ABX166" s="253"/>
      <c r="ABY166" s="253"/>
      <c r="ABZ166" s="253"/>
      <c r="ACA166" s="253"/>
      <c r="ACB166" s="253"/>
      <c r="ACC166" s="253"/>
      <c r="ACD166" s="253"/>
      <c r="ACE166" s="253"/>
      <c r="ACF166" s="253"/>
      <c r="ACG166" s="253"/>
      <c r="ACH166" s="253"/>
      <c r="ACI166" s="253"/>
      <c r="ACJ166" s="253"/>
      <c r="ACK166" s="253"/>
      <c r="ACL166" s="253"/>
      <c r="ACM166" s="253"/>
      <c r="ACN166" s="253"/>
      <c r="ACO166" s="253"/>
      <c r="ACP166" s="253"/>
      <c r="ACQ166" s="253"/>
      <c r="ACR166" s="253"/>
      <c r="ACS166" s="253"/>
      <c r="ACT166" s="253"/>
      <c r="ACU166" s="253"/>
      <c r="ACV166" s="253"/>
      <c r="ACW166" s="253"/>
      <c r="ACX166" s="253"/>
      <c r="ACY166" s="253"/>
      <c r="ACZ166" s="253"/>
      <c r="ADA166" s="253"/>
      <c r="ADB166" s="253"/>
      <c r="ADC166" s="253"/>
      <c r="ADD166" s="253"/>
      <c r="ADE166" s="253"/>
      <c r="ADF166" s="253"/>
      <c r="ADG166" s="253"/>
      <c r="ADH166" s="253"/>
      <c r="ADI166" s="253"/>
      <c r="ADJ166" s="253"/>
      <c r="ADK166" s="253"/>
      <c r="ADL166" s="253"/>
      <c r="ADM166" s="253"/>
      <c r="ADN166" s="253"/>
      <c r="ADO166" s="253"/>
      <c r="ADP166" s="253"/>
      <c r="ADQ166" s="253"/>
      <c r="ADR166" s="253"/>
      <c r="ADS166" s="253"/>
      <c r="ADT166" s="253"/>
      <c r="ADU166" s="253"/>
      <c r="ADV166" s="253"/>
      <c r="ADW166" s="253"/>
      <c r="ADX166" s="253"/>
      <c r="ADY166" s="253"/>
      <c r="ADZ166" s="253"/>
      <c r="AEA166" s="253"/>
      <c r="AEB166" s="253"/>
      <c r="AEC166" s="253"/>
      <c r="AED166" s="253"/>
      <c r="AEE166" s="253"/>
      <c r="AEF166" s="253"/>
      <c r="AEG166" s="253"/>
      <c r="AEH166" s="253"/>
      <c r="AEI166" s="253"/>
      <c r="AEJ166" s="253"/>
      <c r="AEK166" s="253"/>
      <c r="AEL166" s="253"/>
      <c r="AEM166" s="253"/>
      <c r="AEN166" s="253"/>
      <c r="AEO166" s="253"/>
      <c r="AEP166" s="253"/>
      <c r="AEQ166" s="253"/>
      <c r="AER166" s="253"/>
      <c r="AES166" s="253"/>
      <c r="AET166" s="253"/>
      <c r="AEU166" s="253"/>
      <c r="AEV166" s="253"/>
      <c r="AEW166" s="253"/>
      <c r="AEX166" s="253"/>
      <c r="AEY166" s="253"/>
      <c r="AEZ166" s="253"/>
      <c r="AFA166" s="253"/>
      <c r="AFB166" s="253"/>
      <c r="AFC166" s="253"/>
      <c r="AFD166" s="253"/>
      <c r="AFE166" s="253"/>
      <c r="AFF166" s="253"/>
      <c r="AFG166" s="253"/>
      <c r="AFH166" s="253"/>
      <c r="AFI166" s="253"/>
      <c r="AFJ166" s="253"/>
      <c r="AFK166" s="253"/>
      <c r="AFL166" s="253"/>
      <c r="AFM166" s="253"/>
      <c r="AFN166" s="253"/>
      <c r="AFO166" s="253"/>
      <c r="AFP166" s="253"/>
      <c r="AFQ166" s="253"/>
      <c r="AFR166" s="253"/>
      <c r="AFS166" s="253"/>
      <c r="AFT166" s="253"/>
      <c r="AFU166" s="253"/>
      <c r="AFV166" s="253"/>
      <c r="AFW166" s="253"/>
      <c r="AFX166" s="253"/>
      <c r="AFY166" s="253"/>
      <c r="AFZ166" s="253"/>
      <c r="AGA166" s="253"/>
      <c r="AGB166" s="253"/>
      <c r="AGC166" s="253"/>
      <c r="AGD166" s="253"/>
      <c r="AGE166" s="253"/>
      <c r="AGF166" s="253"/>
      <c r="AGG166" s="253"/>
      <c r="AGH166" s="253"/>
      <c r="AGI166" s="253"/>
      <c r="AGJ166" s="253"/>
      <c r="AGK166" s="253"/>
      <c r="AGL166" s="253"/>
      <c r="AGM166" s="253"/>
      <c r="AGN166" s="253"/>
      <c r="AGO166" s="253"/>
      <c r="AGP166" s="253"/>
      <c r="AGQ166" s="253"/>
      <c r="AGR166" s="253"/>
      <c r="AGS166" s="253"/>
      <c r="AGT166" s="253"/>
      <c r="AGU166" s="253"/>
      <c r="AGV166" s="253"/>
      <c r="AGW166" s="253"/>
      <c r="AGX166" s="253"/>
      <c r="AGY166" s="253"/>
      <c r="AGZ166" s="253"/>
      <c r="AHA166" s="253"/>
      <c r="AHB166" s="253"/>
      <c r="AHC166" s="253"/>
      <c r="AHD166" s="253"/>
      <c r="AHE166" s="253"/>
      <c r="AHF166" s="253"/>
      <c r="AHG166" s="253"/>
      <c r="AHH166" s="253"/>
      <c r="AHI166" s="253"/>
      <c r="AHJ166" s="253"/>
      <c r="AHK166" s="253"/>
      <c r="AHL166" s="253"/>
      <c r="AHM166" s="253"/>
      <c r="AHN166" s="253"/>
      <c r="AHO166" s="253"/>
      <c r="AHP166" s="253"/>
      <c r="AHQ166" s="253"/>
      <c r="AHR166" s="253"/>
      <c r="AHS166" s="253"/>
      <c r="AHT166" s="253"/>
      <c r="AHU166" s="253"/>
      <c r="AHV166" s="253"/>
      <c r="AHW166" s="253"/>
      <c r="AHX166" s="253"/>
      <c r="AHY166" s="253"/>
      <c r="AHZ166" s="253"/>
      <c r="AIA166" s="253"/>
      <c r="AIB166" s="253"/>
      <c r="AIC166" s="253"/>
      <c r="AID166" s="253"/>
      <c r="AIE166" s="253"/>
      <c r="AIF166" s="253"/>
      <c r="AIG166" s="253"/>
      <c r="AIH166" s="253"/>
      <c r="AII166" s="253"/>
      <c r="AIJ166" s="253"/>
      <c r="AIK166" s="253"/>
      <c r="AIL166" s="253"/>
      <c r="AIM166" s="253"/>
      <c r="AIN166" s="253"/>
      <c r="AIO166" s="253"/>
      <c r="AIP166" s="253"/>
      <c r="AIQ166" s="253"/>
      <c r="AIR166" s="253"/>
      <c r="AIS166" s="253"/>
      <c r="AIT166" s="253"/>
      <c r="AIU166" s="253"/>
      <c r="AIV166" s="253"/>
      <c r="AIW166" s="253"/>
      <c r="AIX166" s="253"/>
      <c r="AIY166" s="253"/>
      <c r="AIZ166" s="253"/>
      <c r="AJA166" s="253"/>
      <c r="AJB166" s="253"/>
      <c r="AJC166" s="253"/>
      <c r="AJD166" s="253"/>
      <c r="AJE166" s="253"/>
      <c r="AJF166" s="253"/>
      <c r="AJG166" s="253"/>
      <c r="AJH166" s="253"/>
      <c r="AJI166" s="253"/>
      <c r="AJJ166" s="253"/>
      <c r="AJK166" s="253"/>
      <c r="AJL166" s="253"/>
      <c r="AJM166" s="253"/>
      <c r="AJN166" s="253"/>
      <c r="AJO166" s="253"/>
      <c r="AJP166" s="253"/>
      <c r="AJQ166" s="253"/>
      <c r="AJR166" s="253"/>
      <c r="AJS166" s="253"/>
      <c r="AJT166" s="253"/>
      <c r="AJU166" s="253"/>
      <c r="AJV166" s="253"/>
      <c r="AJW166" s="253"/>
      <c r="AJX166" s="253"/>
      <c r="AJY166" s="253"/>
      <c r="AJZ166" s="253"/>
      <c r="AKA166" s="253"/>
      <c r="AKB166" s="253"/>
      <c r="AKC166" s="253"/>
      <c r="AKD166" s="253"/>
      <c r="AKE166" s="253"/>
      <c r="AKF166" s="253"/>
      <c r="AKG166" s="253"/>
      <c r="AKH166" s="253"/>
      <c r="AKI166" s="253"/>
      <c r="AKJ166" s="253"/>
      <c r="AKK166" s="253"/>
      <c r="AKL166" s="253"/>
      <c r="AKM166" s="253"/>
      <c r="AKN166" s="253"/>
      <c r="AKO166" s="253"/>
      <c r="AKP166" s="253"/>
      <c r="AKQ166" s="253"/>
      <c r="AKR166" s="253"/>
      <c r="AKS166" s="253"/>
      <c r="AKT166" s="253"/>
      <c r="AKU166" s="253"/>
      <c r="AKV166" s="253"/>
      <c r="AKW166" s="253"/>
      <c r="AKX166" s="253"/>
      <c r="AKY166" s="253"/>
      <c r="AKZ166" s="253"/>
      <c r="ALA166" s="253"/>
      <c r="ALB166" s="253"/>
      <c r="ALC166" s="253"/>
      <c r="ALD166" s="253"/>
      <c r="ALE166" s="253"/>
      <c r="ALF166" s="253"/>
      <c r="ALG166" s="253"/>
      <c r="ALH166" s="253"/>
      <c r="ALI166" s="253"/>
      <c r="ALJ166" s="253"/>
      <c r="ALK166" s="253"/>
      <c r="ALL166" s="253"/>
      <c r="ALM166" s="253"/>
      <c r="ALN166" s="253"/>
      <c r="ALO166" s="253"/>
      <c r="ALP166" s="253"/>
      <c r="ALQ166" s="253"/>
      <c r="ALR166" s="253"/>
      <c r="ALS166" s="253"/>
      <c r="ALT166" s="253"/>
      <c r="ALU166" s="253"/>
      <c r="ALV166" s="253"/>
      <c r="ALW166" s="253"/>
      <c r="ALX166" s="253"/>
      <c r="ALY166" s="253"/>
      <c r="ALZ166" s="253"/>
      <c r="AMA166" s="253"/>
      <c r="AMB166" s="253"/>
      <c r="AMC166" s="253"/>
      <c r="AMD166" s="253"/>
      <c r="AME166" s="253"/>
      <c r="AMF166" s="253"/>
      <c r="AMG166" s="253"/>
      <c r="AMH166" s="253"/>
      <c r="AMI166" s="253"/>
      <c r="AMJ166" s="253"/>
    </row>
    <row r="167" spans="2:1024" s="257" customFormat="1" ht="15" hidden="1" customHeight="1">
      <c r="B167" s="290"/>
      <c r="C167" s="290"/>
      <c r="D167" s="291"/>
      <c r="E167" s="252"/>
      <c r="F167" s="253"/>
      <c r="G167" s="253"/>
      <c r="H167" s="253"/>
      <c r="I167" s="253"/>
      <c r="J167" s="253"/>
      <c r="K167" s="253"/>
      <c r="L167" s="253"/>
      <c r="M167" s="253"/>
      <c r="N167" s="253"/>
      <c r="O167" s="253"/>
      <c r="P167" s="253"/>
      <c r="Q167" s="253"/>
      <c r="R167" s="253"/>
      <c r="S167" s="253"/>
      <c r="T167" s="253"/>
      <c r="U167" s="253"/>
      <c r="V167" s="253"/>
      <c r="W167" s="253"/>
      <c r="X167" s="253"/>
      <c r="Y167" s="253"/>
      <c r="Z167" s="253"/>
      <c r="AA167" s="253"/>
      <c r="AB167" s="253"/>
      <c r="AC167" s="253"/>
      <c r="AD167" s="253"/>
      <c r="AE167" s="253"/>
      <c r="AF167" s="253"/>
      <c r="AG167" s="253"/>
      <c r="AH167" s="253"/>
      <c r="AI167" s="253"/>
      <c r="AJ167" s="253"/>
      <c r="AK167" s="253"/>
      <c r="AL167" s="253"/>
      <c r="AM167" s="253"/>
      <c r="AN167" s="253"/>
      <c r="AO167" s="253"/>
      <c r="AP167" s="253"/>
      <c r="AQ167" s="253"/>
      <c r="AR167" s="253"/>
      <c r="AS167" s="253"/>
      <c r="AT167" s="253"/>
      <c r="AU167" s="253"/>
      <c r="AV167" s="253"/>
      <c r="AW167" s="253"/>
      <c r="AX167" s="253"/>
      <c r="AY167" s="253"/>
      <c r="AZ167" s="253"/>
      <c r="BA167" s="253"/>
      <c r="BB167" s="253"/>
      <c r="BC167" s="253"/>
      <c r="BD167" s="253"/>
      <c r="BE167" s="253"/>
      <c r="BF167" s="253"/>
      <c r="BG167" s="253"/>
      <c r="BH167" s="253"/>
      <c r="BI167" s="253"/>
      <c r="BJ167" s="253"/>
      <c r="BK167" s="253"/>
      <c r="BL167" s="253"/>
      <c r="BM167" s="253"/>
      <c r="BN167" s="253"/>
      <c r="BO167" s="253"/>
      <c r="BP167" s="253"/>
      <c r="BQ167" s="253"/>
      <c r="BR167" s="253"/>
      <c r="BS167" s="253"/>
      <c r="BT167" s="253"/>
      <c r="BU167" s="253"/>
      <c r="BV167" s="253"/>
      <c r="BW167" s="253"/>
      <c r="BX167" s="253"/>
      <c r="BY167" s="253"/>
      <c r="BZ167" s="253"/>
      <c r="CA167" s="253"/>
      <c r="CB167" s="253"/>
      <c r="CC167" s="253"/>
      <c r="CD167" s="253"/>
      <c r="CE167" s="253"/>
      <c r="CF167" s="253"/>
      <c r="CG167" s="253"/>
      <c r="CH167" s="253"/>
      <c r="CI167" s="253"/>
      <c r="CJ167" s="253"/>
      <c r="CK167" s="253"/>
      <c r="CL167" s="253"/>
      <c r="CM167" s="253"/>
      <c r="CN167" s="253"/>
      <c r="CO167" s="253"/>
      <c r="CP167" s="253"/>
      <c r="CQ167" s="253"/>
      <c r="CR167" s="253"/>
      <c r="CS167" s="253"/>
      <c r="CT167" s="253"/>
      <c r="CU167" s="253"/>
      <c r="CV167" s="253"/>
      <c r="CW167" s="253"/>
      <c r="CX167" s="253"/>
      <c r="CY167" s="253"/>
      <c r="CZ167" s="253"/>
      <c r="DA167" s="253"/>
      <c r="DB167" s="253"/>
      <c r="DC167" s="253"/>
      <c r="DD167" s="253"/>
      <c r="DE167" s="253"/>
      <c r="DF167" s="253"/>
      <c r="DG167" s="253"/>
      <c r="DH167" s="253"/>
      <c r="DI167" s="253"/>
      <c r="DJ167" s="253"/>
      <c r="DK167" s="253"/>
      <c r="DL167" s="253"/>
      <c r="DM167" s="253"/>
      <c r="DN167" s="253"/>
      <c r="DO167" s="253"/>
      <c r="DP167" s="253"/>
      <c r="DQ167" s="253"/>
      <c r="DR167" s="253"/>
      <c r="DS167" s="253"/>
      <c r="DT167" s="253"/>
      <c r="DU167" s="253"/>
      <c r="DV167" s="253"/>
      <c r="DW167" s="253"/>
      <c r="DX167" s="253"/>
      <c r="DY167" s="253"/>
      <c r="DZ167" s="253"/>
      <c r="EA167" s="253"/>
      <c r="EB167" s="253"/>
      <c r="EC167" s="253"/>
      <c r="ED167" s="253"/>
      <c r="EE167" s="253"/>
      <c r="EF167" s="253"/>
      <c r="EG167" s="253"/>
      <c r="EH167" s="253"/>
      <c r="EI167" s="253"/>
      <c r="EJ167" s="253"/>
      <c r="EK167" s="253"/>
      <c r="EL167" s="253"/>
      <c r="EM167" s="253"/>
      <c r="EN167" s="253"/>
      <c r="EO167" s="253"/>
      <c r="EP167" s="253"/>
      <c r="EQ167" s="253"/>
      <c r="ER167" s="253"/>
      <c r="ES167" s="253"/>
      <c r="ET167" s="253"/>
      <c r="EU167" s="253"/>
      <c r="EV167" s="253"/>
      <c r="EW167" s="253"/>
      <c r="EX167" s="253"/>
      <c r="EY167" s="253"/>
      <c r="EZ167" s="253"/>
      <c r="FA167" s="253"/>
      <c r="FB167" s="253"/>
      <c r="FC167" s="253"/>
      <c r="FD167" s="253"/>
      <c r="FE167" s="253"/>
      <c r="FF167" s="253"/>
      <c r="FG167" s="253"/>
      <c r="FH167" s="253"/>
      <c r="FI167" s="253"/>
      <c r="FJ167" s="253"/>
      <c r="FK167" s="253"/>
      <c r="FL167" s="253"/>
      <c r="FM167" s="253"/>
      <c r="FN167" s="253"/>
      <c r="FO167" s="253"/>
      <c r="FP167" s="253"/>
      <c r="FQ167" s="253"/>
      <c r="FR167" s="253"/>
      <c r="FS167" s="253"/>
      <c r="FT167" s="253"/>
      <c r="FU167" s="253"/>
      <c r="FV167" s="253"/>
      <c r="FW167" s="253"/>
      <c r="FX167" s="253"/>
      <c r="FY167" s="253"/>
      <c r="FZ167" s="253"/>
      <c r="GA167" s="253"/>
      <c r="GB167" s="253"/>
      <c r="GC167" s="253"/>
      <c r="GD167" s="253"/>
      <c r="GE167" s="253"/>
      <c r="GF167" s="253"/>
      <c r="GG167" s="253"/>
      <c r="GH167" s="253"/>
      <c r="GI167" s="253"/>
      <c r="GJ167" s="253"/>
      <c r="GK167" s="253"/>
      <c r="GL167" s="253"/>
      <c r="GM167" s="253"/>
      <c r="GN167" s="253"/>
      <c r="GO167" s="253"/>
      <c r="GP167" s="253"/>
      <c r="GQ167" s="253"/>
      <c r="GR167" s="253"/>
      <c r="GS167" s="253"/>
      <c r="GT167" s="253"/>
      <c r="GU167" s="253"/>
      <c r="GV167" s="253"/>
      <c r="GW167" s="253"/>
      <c r="GX167" s="253"/>
      <c r="GY167" s="253"/>
      <c r="GZ167" s="253"/>
      <c r="HA167" s="253"/>
      <c r="HB167" s="253"/>
      <c r="HC167" s="253"/>
      <c r="HD167" s="253"/>
      <c r="HE167" s="253"/>
      <c r="HF167" s="253"/>
      <c r="HG167" s="253"/>
      <c r="HH167" s="253"/>
      <c r="HI167" s="253"/>
      <c r="HJ167" s="253"/>
      <c r="HK167" s="253"/>
      <c r="HL167" s="253"/>
      <c r="HM167" s="253"/>
      <c r="HN167" s="253"/>
      <c r="HO167" s="253"/>
      <c r="HP167" s="253"/>
      <c r="HQ167" s="253"/>
      <c r="HR167" s="253"/>
      <c r="HS167" s="253"/>
      <c r="HT167" s="253"/>
      <c r="HU167" s="253"/>
      <c r="HV167" s="253"/>
      <c r="HW167" s="253"/>
      <c r="HX167" s="253"/>
      <c r="HY167" s="253"/>
      <c r="HZ167" s="253"/>
      <c r="IA167" s="253"/>
      <c r="IB167" s="253"/>
      <c r="IC167" s="253"/>
      <c r="ID167" s="253"/>
      <c r="IE167" s="253"/>
      <c r="IF167" s="253"/>
      <c r="IG167" s="253"/>
      <c r="IH167" s="253"/>
      <c r="II167" s="253"/>
      <c r="IJ167" s="253"/>
      <c r="IK167" s="253"/>
      <c r="IL167" s="253"/>
      <c r="IM167" s="253"/>
      <c r="IN167" s="253"/>
      <c r="IO167" s="253"/>
      <c r="IP167" s="253"/>
      <c r="IQ167" s="253"/>
      <c r="IR167" s="253"/>
      <c r="IS167" s="253"/>
      <c r="IT167" s="253"/>
      <c r="IU167" s="253"/>
      <c r="IV167" s="253"/>
      <c r="IW167" s="253"/>
      <c r="IX167" s="253"/>
      <c r="IY167" s="253"/>
      <c r="IZ167" s="253"/>
      <c r="JA167" s="253"/>
      <c r="JB167" s="253"/>
      <c r="JC167" s="253"/>
      <c r="JD167" s="253"/>
      <c r="JE167" s="253"/>
      <c r="JF167" s="253"/>
      <c r="JG167" s="253"/>
      <c r="JH167" s="253"/>
      <c r="JI167" s="253"/>
      <c r="JJ167" s="253"/>
      <c r="JK167" s="253"/>
      <c r="JL167" s="253"/>
      <c r="JM167" s="253"/>
      <c r="JN167" s="253"/>
      <c r="JO167" s="253"/>
      <c r="JP167" s="253"/>
      <c r="JQ167" s="253"/>
      <c r="JR167" s="253"/>
      <c r="JS167" s="253"/>
      <c r="JT167" s="253"/>
      <c r="JU167" s="253"/>
      <c r="JV167" s="253"/>
      <c r="JW167" s="253"/>
      <c r="JX167" s="253"/>
      <c r="JY167" s="253"/>
      <c r="JZ167" s="253"/>
      <c r="KA167" s="253"/>
      <c r="KB167" s="253"/>
      <c r="KC167" s="253"/>
      <c r="KD167" s="253"/>
      <c r="KE167" s="253"/>
      <c r="KF167" s="253"/>
      <c r="KG167" s="253"/>
      <c r="KH167" s="253"/>
      <c r="KI167" s="253"/>
      <c r="KJ167" s="253"/>
      <c r="KK167" s="253"/>
      <c r="KL167" s="253"/>
      <c r="KM167" s="253"/>
      <c r="KN167" s="253"/>
      <c r="KO167" s="253"/>
      <c r="KP167" s="253"/>
      <c r="KQ167" s="253"/>
      <c r="KR167" s="253"/>
      <c r="KS167" s="253"/>
      <c r="KT167" s="253"/>
      <c r="KU167" s="253"/>
      <c r="KV167" s="253"/>
      <c r="KW167" s="253"/>
      <c r="KX167" s="253"/>
      <c r="KY167" s="253"/>
      <c r="KZ167" s="253"/>
      <c r="LA167" s="253"/>
      <c r="LB167" s="253"/>
      <c r="LC167" s="253"/>
      <c r="LD167" s="253"/>
      <c r="LE167" s="253"/>
      <c r="LF167" s="253"/>
      <c r="LG167" s="253"/>
      <c r="LH167" s="253"/>
      <c r="LI167" s="253"/>
      <c r="LJ167" s="253"/>
      <c r="LK167" s="253"/>
      <c r="LL167" s="253"/>
      <c r="LM167" s="253"/>
      <c r="LN167" s="253"/>
      <c r="LO167" s="253"/>
      <c r="LP167" s="253"/>
      <c r="LQ167" s="253"/>
      <c r="LR167" s="253"/>
      <c r="LS167" s="253"/>
      <c r="LT167" s="253"/>
      <c r="LU167" s="253"/>
      <c r="LV167" s="253"/>
      <c r="LW167" s="253"/>
      <c r="LX167" s="253"/>
      <c r="LY167" s="253"/>
      <c r="LZ167" s="253"/>
      <c r="MA167" s="253"/>
      <c r="MB167" s="253"/>
      <c r="MC167" s="253"/>
      <c r="MD167" s="253"/>
      <c r="ME167" s="253"/>
      <c r="MF167" s="253"/>
      <c r="MG167" s="253"/>
      <c r="MH167" s="253"/>
      <c r="MI167" s="253"/>
      <c r="MJ167" s="253"/>
      <c r="MK167" s="253"/>
      <c r="ML167" s="253"/>
      <c r="MM167" s="253"/>
      <c r="MN167" s="253"/>
      <c r="MO167" s="253"/>
      <c r="MP167" s="253"/>
      <c r="MQ167" s="253"/>
      <c r="MR167" s="253"/>
      <c r="MS167" s="253"/>
      <c r="MT167" s="253"/>
      <c r="MU167" s="253"/>
      <c r="MV167" s="253"/>
      <c r="MW167" s="253"/>
      <c r="MX167" s="253"/>
      <c r="MY167" s="253"/>
      <c r="MZ167" s="253"/>
      <c r="NA167" s="253"/>
      <c r="NB167" s="253"/>
      <c r="NC167" s="253"/>
      <c r="ND167" s="253"/>
      <c r="NE167" s="253"/>
      <c r="NF167" s="253"/>
      <c r="NG167" s="253"/>
      <c r="NH167" s="253"/>
      <c r="NI167" s="253"/>
      <c r="NJ167" s="253"/>
      <c r="NK167" s="253"/>
      <c r="NL167" s="253"/>
      <c r="NM167" s="253"/>
      <c r="NN167" s="253"/>
      <c r="NO167" s="253"/>
      <c r="NP167" s="253"/>
      <c r="NQ167" s="253"/>
      <c r="NR167" s="253"/>
      <c r="NS167" s="253"/>
      <c r="NT167" s="253"/>
      <c r="NU167" s="253"/>
      <c r="NV167" s="253"/>
      <c r="NW167" s="253"/>
      <c r="NX167" s="253"/>
      <c r="NY167" s="253"/>
      <c r="NZ167" s="253"/>
      <c r="OA167" s="253"/>
      <c r="OB167" s="253"/>
      <c r="OC167" s="253"/>
      <c r="OD167" s="253"/>
      <c r="OE167" s="253"/>
      <c r="OF167" s="253"/>
      <c r="OG167" s="253"/>
      <c r="OH167" s="253"/>
      <c r="OI167" s="253"/>
      <c r="OJ167" s="253"/>
      <c r="OK167" s="253"/>
      <c r="OL167" s="253"/>
      <c r="OM167" s="253"/>
      <c r="ON167" s="253"/>
      <c r="OO167" s="253"/>
      <c r="OP167" s="253"/>
      <c r="OQ167" s="253"/>
      <c r="OR167" s="253"/>
      <c r="OS167" s="253"/>
      <c r="OT167" s="253"/>
      <c r="OU167" s="253"/>
      <c r="OV167" s="253"/>
      <c r="OW167" s="253"/>
      <c r="OX167" s="253"/>
      <c r="OY167" s="253"/>
      <c r="OZ167" s="253"/>
      <c r="PA167" s="253"/>
      <c r="PB167" s="253"/>
      <c r="PC167" s="253"/>
      <c r="PD167" s="253"/>
      <c r="PE167" s="253"/>
      <c r="PF167" s="253"/>
      <c r="PG167" s="253"/>
      <c r="PH167" s="253"/>
      <c r="PI167" s="253"/>
      <c r="PJ167" s="253"/>
      <c r="PK167" s="253"/>
      <c r="PL167" s="253"/>
      <c r="PM167" s="253"/>
      <c r="PN167" s="253"/>
      <c r="PO167" s="253"/>
      <c r="PP167" s="253"/>
      <c r="PQ167" s="253"/>
      <c r="PR167" s="253"/>
      <c r="PS167" s="253"/>
      <c r="PT167" s="253"/>
      <c r="PU167" s="253"/>
      <c r="PV167" s="253"/>
      <c r="PW167" s="253"/>
      <c r="PX167" s="253"/>
      <c r="PY167" s="253"/>
      <c r="PZ167" s="253"/>
      <c r="QA167" s="253"/>
      <c r="QB167" s="253"/>
      <c r="QC167" s="253"/>
      <c r="QD167" s="253"/>
      <c r="QE167" s="253"/>
      <c r="QF167" s="253"/>
      <c r="QG167" s="253"/>
      <c r="QH167" s="253"/>
      <c r="QI167" s="253"/>
      <c r="QJ167" s="253"/>
      <c r="QK167" s="253"/>
      <c r="QL167" s="253"/>
      <c r="QM167" s="253"/>
      <c r="QN167" s="253"/>
      <c r="QO167" s="253"/>
      <c r="QP167" s="253"/>
      <c r="QQ167" s="253"/>
      <c r="QR167" s="253"/>
      <c r="QS167" s="253"/>
      <c r="QT167" s="253"/>
      <c r="QU167" s="253"/>
      <c r="QV167" s="253"/>
      <c r="QW167" s="253"/>
      <c r="QX167" s="253"/>
      <c r="QY167" s="253"/>
      <c r="QZ167" s="253"/>
      <c r="RA167" s="253"/>
      <c r="RB167" s="253"/>
      <c r="RC167" s="253"/>
      <c r="RD167" s="253"/>
      <c r="RE167" s="253"/>
      <c r="RF167" s="253"/>
      <c r="RG167" s="253"/>
      <c r="RH167" s="253"/>
      <c r="RI167" s="253"/>
      <c r="RJ167" s="253"/>
      <c r="RK167" s="253"/>
      <c r="RL167" s="253"/>
      <c r="RM167" s="253"/>
      <c r="RN167" s="253"/>
      <c r="RO167" s="253"/>
      <c r="RP167" s="253"/>
      <c r="RQ167" s="253"/>
      <c r="RR167" s="253"/>
      <c r="RS167" s="253"/>
      <c r="RT167" s="253"/>
      <c r="RU167" s="253"/>
      <c r="RV167" s="253"/>
      <c r="RW167" s="253"/>
      <c r="RX167" s="253"/>
      <c r="RY167" s="253"/>
      <c r="RZ167" s="253"/>
      <c r="SA167" s="253"/>
      <c r="SB167" s="253"/>
      <c r="SC167" s="253"/>
      <c r="SD167" s="253"/>
      <c r="SE167" s="253"/>
      <c r="SF167" s="253"/>
      <c r="SG167" s="253"/>
      <c r="SH167" s="253"/>
      <c r="SI167" s="253"/>
      <c r="SJ167" s="253"/>
      <c r="SK167" s="253"/>
      <c r="SL167" s="253"/>
      <c r="SM167" s="253"/>
      <c r="SN167" s="253"/>
      <c r="SO167" s="253"/>
      <c r="SP167" s="253"/>
      <c r="SQ167" s="253"/>
      <c r="SR167" s="253"/>
      <c r="SS167" s="253"/>
      <c r="ST167" s="253"/>
      <c r="SU167" s="253"/>
      <c r="SV167" s="253"/>
      <c r="SW167" s="253"/>
      <c r="SX167" s="253"/>
      <c r="SY167" s="253"/>
      <c r="SZ167" s="253"/>
      <c r="TA167" s="253"/>
      <c r="TB167" s="253"/>
      <c r="TC167" s="253"/>
      <c r="TD167" s="253"/>
      <c r="TE167" s="253"/>
      <c r="TF167" s="253"/>
      <c r="TG167" s="253"/>
      <c r="TH167" s="253"/>
      <c r="TI167" s="253"/>
      <c r="TJ167" s="253"/>
      <c r="TK167" s="253"/>
      <c r="TL167" s="253"/>
      <c r="TM167" s="253"/>
      <c r="TN167" s="253"/>
      <c r="TO167" s="253"/>
      <c r="TP167" s="253"/>
      <c r="TQ167" s="253"/>
      <c r="TR167" s="253"/>
      <c r="TS167" s="253"/>
      <c r="TT167" s="253"/>
      <c r="TU167" s="253"/>
      <c r="TV167" s="253"/>
      <c r="TW167" s="253"/>
      <c r="TX167" s="253"/>
      <c r="TY167" s="253"/>
      <c r="TZ167" s="253"/>
      <c r="UA167" s="253"/>
      <c r="UB167" s="253"/>
      <c r="UC167" s="253"/>
      <c r="UD167" s="253"/>
      <c r="UE167" s="253"/>
      <c r="UF167" s="253"/>
      <c r="UG167" s="253"/>
      <c r="UH167" s="253"/>
      <c r="UI167" s="253"/>
      <c r="UJ167" s="253"/>
      <c r="UK167" s="253"/>
      <c r="UL167" s="253"/>
      <c r="UM167" s="253"/>
      <c r="UN167" s="253"/>
      <c r="UO167" s="253"/>
      <c r="UP167" s="253"/>
      <c r="UQ167" s="253"/>
      <c r="UR167" s="253"/>
      <c r="US167" s="253"/>
      <c r="UT167" s="253"/>
      <c r="UU167" s="253"/>
      <c r="UV167" s="253"/>
      <c r="UW167" s="253"/>
      <c r="UX167" s="253"/>
      <c r="UY167" s="253"/>
      <c r="UZ167" s="253"/>
      <c r="VA167" s="253"/>
      <c r="VB167" s="253"/>
      <c r="VC167" s="253"/>
      <c r="VD167" s="253"/>
      <c r="VE167" s="253"/>
      <c r="VF167" s="253"/>
      <c r="VG167" s="253"/>
      <c r="VH167" s="253"/>
      <c r="VI167" s="253"/>
      <c r="VJ167" s="253"/>
      <c r="VK167" s="253"/>
      <c r="VL167" s="253"/>
      <c r="VM167" s="253"/>
      <c r="VN167" s="253"/>
      <c r="VO167" s="253"/>
      <c r="VP167" s="253"/>
      <c r="VQ167" s="253"/>
      <c r="VR167" s="253"/>
      <c r="VS167" s="253"/>
      <c r="VT167" s="253"/>
      <c r="VU167" s="253"/>
      <c r="VV167" s="253"/>
      <c r="VW167" s="253"/>
      <c r="VX167" s="253"/>
      <c r="VY167" s="253"/>
      <c r="VZ167" s="253"/>
      <c r="WA167" s="253"/>
      <c r="WB167" s="253"/>
      <c r="WC167" s="253"/>
      <c r="WD167" s="253"/>
      <c r="WE167" s="253"/>
      <c r="WF167" s="253"/>
      <c r="WG167" s="253"/>
      <c r="WH167" s="253"/>
      <c r="WI167" s="253"/>
      <c r="WJ167" s="253"/>
      <c r="WK167" s="253"/>
      <c r="WL167" s="253"/>
      <c r="WM167" s="253"/>
      <c r="WN167" s="253"/>
      <c r="WO167" s="253"/>
      <c r="WP167" s="253"/>
      <c r="WQ167" s="253"/>
      <c r="WR167" s="253"/>
      <c r="WS167" s="253"/>
      <c r="WT167" s="253"/>
      <c r="WU167" s="253"/>
      <c r="WV167" s="253"/>
      <c r="WW167" s="253"/>
      <c r="WX167" s="253"/>
      <c r="WY167" s="253"/>
      <c r="WZ167" s="253"/>
      <c r="XA167" s="253"/>
      <c r="XB167" s="253"/>
      <c r="XC167" s="253"/>
      <c r="XD167" s="253"/>
      <c r="XE167" s="253"/>
      <c r="XF167" s="253"/>
      <c r="XG167" s="253"/>
      <c r="XH167" s="253"/>
      <c r="XI167" s="253"/>
      <c r="XJ167" s="253"/>
      <c r="XK167" s="253"/>
      <c r="XL167" s="253"/>
      <c r="XM167" s="253"/>
      <c r="XN167" s="253"/>
      <c r="XO167" s="253"/>
      <c r="XP167" s="253"/>
      <c r="XQ167" s="253"/>
      <c r="XR167" s="253"/>
      <c r="XS167" s="253"/>
      <c r="XT167" s="253"/>
      <c r="XU167" s="253"/>
      <c r="XV167" s="253"/>
      <c r="XW167" s="253"/>
      <c r="XX167" s="253"/>
      <c r="XY167" s="253"/>
      <c r="XZ167" s="253"/>
      <c r="YA167" s="253"/>
      <c r="YB167" s="253"/>
      <c r="YC167" s="253"/>
      <c r="YD167" s="253"/>
      <c r="YE167" s="253"/>
      <c r="YF167" s="253"/>
      <c r="YG167" s="253"/>
      <c r="YH167" s="253"/>
      <c r="YI167" s="253"/>
      <c r="YJ167" s="253"/>
      <c r="YK167" s="253"/>
      <c r="YL167" s="253"/>
      <c r="YM167" s="253"/>
      <c r="YN167" s="253"/>
      <c r="YO167" s="253"/>
      <c r="YP167" s="253"/>
      <c r="YQ167" s="253"/>
      <c r="YR167" s="253"/>
      <c r="YS167" s="253"/>
      <c r="YT167" s="253"/>
      <c r="YU167" s="253"/>
      <c r="YV167" s="253"/>
      <c r="YW167" s="253"/>
      <c r="YX167" s="253"/>
      <c r="YY167" s="253"/>
      <c r="YZ167" s="253"/>
      <c r="ZA167" s="253"/>
      <c r="ZB167" s="253"/>
      <c r="ZC167" s="253"/>
      <c r="ZD167" s="253"/>
      <c r="ZE167" s="253"/>
      <c r="ZF167" s="253"/>
      <c r="ZG167" s="253"/>
      <c r="ZH167" s="253"/>
      <c r="ZI167" s="253"/>
      <c r="ZJ167" s="253"/>
      <c r="ZK167" s="253"/>
      <c r="ZL167" s="253"/>
      <c r="ZM167" s="253"/>
      <c r="ZN167" s="253"/>
      <c r="ZO167" s="253"/>
      <c r="ZP167" s="253"/>
      <c r="ZQ167" s="253"/>
      <c r="ZR167" s="253"/>
      <c r="ZS167" s="253"/>
      <c r="ZT167" s="253"/>
      <c r="ZU167" s="253"/>
      <c r="ZV167" s="253"/>
      <c r="ZW167" s="253"/>
      <c r="ZX167" s="253"/>
      <c r="ZY167" s="253"/>
      <c r="ZZ167" s="253"/>
      <c r="AAA167" s="253"/>
      <c r="AAB167" s="253"/>
      <c r="AAC167" s="253"/>
      <c r="AAD167" s="253"/>
      <c r="AAE167" s="253"/>
      <c r="AAF167" s="253"/>
      <c r="AAG167" s="253"/>
      <c r="AAH167" s="253"/>
      <c r="AAI167" s="253"/>
      <c r="AAJ167" s="253"/>
      <c r="AAK167" s="253"/>
      <c r="AAL167" s="253"/>
      <c r="AAM167" s="253"/>
      <c r="AAN167" s="253"/>
      <c r="AAO167" s="253"/>
      <c r="AAP167" s="253"/>
      <c r="AAQ167" s="253"/>
      <c r="AAR167" s="253"/>
      <c r="AAS167" s="253"/>
      <c r="AAT167" s="253"/>
      <c r="AAU167" s="253"/>
      <c r="AAV167" s="253"/>
      <c r="AAW167" s="253"/>
      <c r="AAX167" s="253"/>
      <c r="AAY167" s="253"/>
      <c r="AAZ167" s="253"/>
      <c r="ABA167" s="253"/>
      <c r="ABB167" s="253"/>
      <c r="ABC167" s="253"/>
      <c r="ABD167" s="253"/>
      <c r="ABE167" s="253"/>
      <c r="ABF167" s="253"/>
      <c r="ABG167" s="253"/>
      <c r="ABH167" s="253"/>
      <c r="ABI167" s="253"/>
      <c r="ABJ167" s="253"/>
      <c r="ABK167" s="253"/>
      <c r="ABL167" s="253"/>
      <c r="ABM167" s="253"/>
      <c r="ABN167" s="253"/>
      <c r="ABO167" s="253"/>
      <c r="ABP167" s="253"/>
      <c r="ABQ167" s="253"/>
      <c r="ABR167" s="253"/>
      <c r="ABS167" s="253"/>
      <c r="ABT167" s="253"/>
      <c r="ABU167" s="253"/>
      <c r="ABV167" s="253"/>
      <c r="ABW167" s="253"/>
      <c r="ABX167" s="253"/>
      <c r="ABY167" s="253"/>
      <c r="ABZ167" s="253"/>
      <c r="ACA167" s="253"/>
      <c r="ACB167" s="253"/>
      <c r="ACC167" s="253"/>
      <c r="ACD167" s="253"/>
      <c r="ACE167" s="253"/>
      <c r="ACF167" s="253"/>
      <c r="ACG167" s="253"/>
      <c r="ACH167" s="253"/>
      <c r="ACI167" s="253"/>
      <c r="ACJ167" s="253"/>
      <c r="ACK167" s="253"/>
      <c r="ACL167" s="253"/>
      <c r="ACM167" s="253"/>
      <c r="ACN167" s="253"/>
      <c r="ACO167" s="253"/>
      <c r="ACP167" s="253"/>
      <c r="ACQ167" s="253"/>
      <c r="ACR167" s="253"/>
      <c r="ACS167" s="253"/>
      <c r="ACT167" s="253"/>
      <c r="ACU167" s="253"/>
      <c r="ACV167" s="253"/>
      <c r="ACW167" s="253"/>
      <c r="ACX167" s="253"/>
      <c r="ACY167" s="253"/>
      <c r="ACZ167" s="253"/>
      <c r="ADA167" s="253"/>
      <c r="ADB167" s="253"/>
      <c r="ADC167" s="253"/>
      <c r="ADD167" s="253"/>
      <c r="ADE167" s="253"/>
      <c r="ADF167" s="253"/>
      <c r="ADG167" s="253"/>
      <c r="ADH167" s="253"/>
      <c r="ADI167" s="253"/>
      <c r="ADJ167" s="253"/>
      <c r="ADK167" s="253"/>
      <c r="ADL167" s="253"/>
      <c r="ADM167" s="253"/>
      <c r="ADN167" s="253"/>
      <c r="ADO167" s="253"/>
      <c r="ADP167" s="253"/>
      <c r="ADQ167" s="253"/>
      <c r="ADR167" s="253"/>
      <c r="ADS167" s="253"/>
      <c r="ADT167" s="253"/>
      <c r="ADU167" s="253"/>
      <c r="ADV167" s="253"/>
      <c r="ADW167" s="253"/>
      <c r="ADX167" s="253"/>
      <c r="ADY167" s="253"/>
      <c r="ADZ167" s="253"/>
      <c r="AEA167" s="253"/>
      <c r="AEB167" s="253"/>
      <c r="AEC167" s="253"/>
      <c r="AED167" s="253"/>
      <c r="AEE167" s="253"/>
      <c r="AEF167" s="253"/>
      <c r="AEG167" s="253"/>
      <c r="AEH167" s="253"/>
      <c r="AEI167" s="253"/>
      <c r="AEJ167" s="253"/>
      <c r="AEK167" s="253"/>
      <c r="AEL167" s="253"/>
      <c r="AEM167" s="253"/>
      <c r="AEN167" s="253"/>
      <c r="AEO167" s="253"/>
      <c r="AEP167" s="253"/>
      <c r="AEQ167" s="253"/>
      <c r="AER167" s="253"/>
      <c r="AES167" s="253"/>
      <c r="AET167" s="253"/>
      <c r="AEU167" s="253"/>
      <c r="AEV167" s="253"/>
      <c r="AEW167" s="253"/>
      <c r="AEX167" s="253"/>
      <c r="AEY167" s="253"/>
      <c r="AEZ167" s="253"/>
      <c r="AFA167" s="253"/>
      <c r="AFB167" s="253"/>
      <c r="AFC167" s="253"/>
      <c r="AFD167" s="253"/>
      <c r="AFE167" s="253"/>
      <c r="AFF167" s="253"/>
      <c r="AFG167" s="253"/>
      <c r="AFH167" s="253"/>
      <c r="AFI167" s="253"/>
      <c r="AFJ167" s="253"/>
      <c r="AFK167" s="253"/>
      <c r="AFL167" s="253"/>
      <c r="AFM167" s="253"/>
      <c r="AFN167" s="253"/>
      <c r="AFO167" s="253"/>
      <c r="AFP167" s="253"/>
      <c r="AFQ167" s="253"/>
      <c r="AFR167" s="253"/>
      <c r="AFS167" s="253"/>
      <c r="AFT167" s="253"/>
      <c r="AFU167" s="253"/>
      <c r="AFV167" s="253"/>
      <c r="AFW167" s="253"/>
      <c r="AFX167" s="253"/>
      <c r="AFY167" s="253"/>
      <c r="AFZ167" s="253"/>
      <c r="AGA167" s="253"/>
      <c r="AGB167" s="253"/>
      <c r="AGC167" s="253"/>
      <c r="AGD167" s="253"/>
      <c r="AGE167" s="253"/>
      <c r="AGF167" s="253"/>
      <c r="AGG167" s="253"/>
      <c r="AGH167" s="253"/>
      <c r="AGI167" s="253"/>
      <c r="AGJ167" s="253"/>
      <c r="AGK167" s="253"/>
      <c r="AGL167" s="253"/>
      <c r="AGM167" s="253"/>
      <c r="AGN167" s="253"/>
      <c r="AGO167" s="253"/>
      <c r="AGP167" s="253"/>
      <c r="AGQ167" s="253"/>
      <c r="AGR167" s="253"/>
      <c r="AGS167" s="253"/>
      <c r="AGT167" s="253"/>
      <c r="AGU167" s="253"/>
      <c r="AGV167" s="253"/>
      <c r="AGW167" s="253"/>
      <c r="AGX167" s="253"/>
      <c r="AGY167" s="253"/>
      <c r="AGZ167" s="253"/>
      <c r="AHA167" s="253"/>
      <c r="AHB167" s="253"/>
      <c r="AHC167" s="253"/>
      <c r="AHD167" s="253"/>
      <c r="AHE167" s="253"/>
      <c r="AHF167" s="253"/>
      <c r="AHG167" s="253"/>
      <c r="AHH167" s="253"/>
      <c r="AHI167" s="253"/>
      <c r="AHJ167" s="253"/>
      <c r="AHK167" s="253"/>
      <c r="AHL167" s="253"/>
      <c r="AHM167" s="253"/>
      <c r="AHN167" s="253"/>
      <c r="AHO167" s="253"/>
      <c r="AHP167" s="253"/>
      <c r="AHQ167" s="253"/>
      <c r="AHR167" s="253"/>
      <c r="AHS167" s="253"/>
      <c r="AHT167" s="253"/>
      <c r="AHU167" s="253"/>
      <c r="AHV167" s="253"/>
      <c r="AHW167" s="253"/>
      <c r="AHX167" s="253"/>
      <c r="AHY167" s="253"/>
      <c r="AHZ167" s="253"/>
      <c r="AIA167" s="253"/>
      <c r="AIB167" s="253"/>
      <c r="AIC167" s="253"/>
      <c r="AID167" s="253"/>
      <c r="AIE167" s="253"/>
      <c r="AIF167" s="253"/>
      <c r="AIG167" s="253"/>
      <c r="AIH167" s="253"/>
      <c r="AII167" s="253"/>
      <c r="AIJ167" s="253"/>
      <c r="AIK167" s="253"/>
      <c r="AIL167" s="253"/>
      <c r="AIM167" s="253"/>
      <c r="AIN167" s="253"/>
      <c r="AIO167" s="253"/>
      <c r="AIP167" s="253"/>
      <c r="AIQ167" s="253"/>
      <c r="AIR167" s="253"/>
      <c r="AIS167" s="253"/>
      <c r="AIT167" s="253"/>
      <c r="AIU167" s="253"/>
      <c r="AIV167" s="253"/>
      <c r="AIW167" s="253"/>
      <c r="AIX167" s="253"/>
      <c r="AIY167" s="253"/>
      <c r="AIZ167" s="253"/>
      <c r="AJA167" s="253"/>
      <c r="AJB167" s="253"/>
      <c r="AJC167" s="253"/>
      <c r="AJD167" s="253"/>
      <c r="AJE167" s="253"/>
      <c r="AJF167" s="253"/>
      <c r="AJG167" s="253"/>
      <c r="AJH167" s="253"/>
      <c r="AJI167" s="253"/>
      <c r="AJJ167" s="253"/>
      <c r="AJK167" s="253"/>
      <c r="AJL167" s="253"/>
      <c r="AJM167" s="253"/>
      <c r="AJN167" s="253"/>
      <c r="AJO167" s="253"/>
      <c r="AJP167" s="253"/>
      <c r="AJQ167" s="253"/>
      <c r="AJR167" s="253"/>
      <c r="AJS167" s="253"/>
      <c r="AJT167" s="253"/>
      <c r="AJU167" s="253"/>
      <c r="AJV167" s="253"/>
      <c r="AJW167" s="253"/>
      <c r="AJX167" s="253"/>
      <c r="AJY167" s="253"/>
      <c r="AJZ167" s="253"/>
      <c r="AKA167" s="253"/>
      <c r="AKB167" s="253"/>
      <c r="AKC167" s="253"/>
      <c r="AKD167" s="253"/>
      <c r="AKE167" s="253"/>
      <c r="AKF167" s="253"/>
      <c r="AKG167" s="253"/>
      <c r="AKH167" s="253"/>
      <c r="AKI167" s="253"/>
      <c r="AKJ167" s="253"/>
      <c r="AKK167" s="253"/>
      <c r="AKL167" s="253"/>
      <c r="AKM167" s="253"/>
      <c r="AKN167" s="253"/>
      <c r="AKO167" s="253"/>
      <c r="AKP167" s="253"/>
      <c r="AKQ167" s="253"/>
      <c r="AKR167" s="253"/>
      <c r="AKS167" s="253"/>
      <c r="AKT167" s="253"/>
      <c r="AKU167" s="253"/>
      <c r="AKV167" s="253"/>
      <c r="AKW167" s="253"/>
      <c r="AKX167" s="253"/>
      <c r="AKY167" s="253"/>
      <c r="AKZ167" s="253"/>
      <c r="ALA167" s="253"/>
      <c r="ALB167" s="253"/>
      <c r="ALC167" s="253"/>
      <c r="ALD167" s="253"/>
      <c r="ALE167" s="253"/>
      <c r="ALF167" s="253"/>
      <c r="ALG167" s="253"/>
      <c r="ALH167" s="253"/>
      <c r="ALI167" s="253"/>
      <c r="ALJ167" s="253"/>
      <c r="ALK167" s="253"/>
      <c r="ALL167" s="253"/>
      <c r="ALM167" s="253"/>
      <c r="ALN167" s="253"/>
      <c r="ALO167" s="253"/>
      <c r="ALP167" s="253"/>
      <c r="ALQ167" s="253"/>
      <c r="ALR167" s="253"/>
      <c r="ALS167" s="253"/>
      <c r="ALT167" s="253"/>
      <c r="ALU167" s="253"/>
      <c r="ALV167" s="253"/>
      <c r="ALW167" s="253"/>
      <c r="ALX167" s="253"/>
      <c r="ALY167" s="253"/>
      <c r="ALZ167" s="253"/>
      <c r="AMA167" s="253"/>
      <c r="AMB167" s="253"/>
      <c r="AMC167" s="253"/>
      <c r="AMD167" s="253"/>
      <c r="AME167" s="253"/>
      <c r="AMF167" s="253"/>
      <c r="AMG167" s="253"/>
      <c r="AMH167" s="253"/>
      <c r="AMI167" s="253"/>
      <c r="AMJ167" s="253"/>
    </row>
  </sheetData>
  <sheetProtection algorithmName="SHA-512" hashValue="/kZu2IpbDrr+sGxY3wjpjpQ1J+uZ0FF9JiOB9/0PWixuxIFNxqJwkZLdg3HHVBONSEPmXDmWqaNdGXBdPJYAGg==" saltValue="RvcDES4Mk5cTBAEXKQlmMw==" spinCount="100000" sheet="1" objects="1" scenarios="1" formatCells="0"/>
  <mergeCells count="1">
    <mergeCell ref="A3:A4"/>
  </mergeCells>
  <pageMargins left="0.69930555555555496" right="0.69930555555555496" top="0.75" bottom="0.75" header="0.51180555555555496" footer="0.51180555555555496"/>
  <pageSetup firstPageNumber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F497D"/>
  </sheetPr>
  <dimension ref="A1:AMK100"/>
  <sheetViews>
    <sheetView showGridLines="0" zoomScale="90" zoomScaleNormal="90" workbookViewId="0">
      <selection activeCell="C14" sqref="C14:F14"/>
    </sheetView>
  </sheetViews>
  <sheetFormatPr defaultColWidth="8.85546875" defaultRowHeight="15"/>
  <cols>
    <col min="1" max="1" width="9.140625" style="449" customWidth="1"/>
    <col min="2" max="2" width="56.140625" style="417" customWidth="1"/>
    <col min="3" max="3" width="14.7109375" style="417" customWidth="1"/>
    <col min="4" max="4" width="23.85546875" style="417" customWidth="1"/>
    <col min="5" max="5" width="16.140625" style="417" customWidth="1"/>
    <col min="6" max="6" width="35.140625" style="417" customWidth="1"/>
    <col min="7" max="239" width="9.140625" style="417" customWidth="1"/>
    <col min="240" max="240" width="46" style="417" customWidth="1"/>
    <col min="241" max="241" width="16.5703125" style="417" customWidth="1"/>
    <col min="242" max="242" width="23.85546875" style="417" customWidth="1"/>
    <col min="243" max="243" width="16.140625" style="417" customWidth="1"/>
    <col min="244" max="244" width="16.42578125" style="417" customWidth="1"/>
    <col min="245" max="495" width="9.140625" style="417" customWidth="1"/>
    <col min="496" max="496" width="46" style="417" customWidth="1"/>
    <col min="497" max="497" width="16.5703125" style="417" customWidth="1"/>
    <col min="498" max="498" width="23.85546875" style="417" customWidth="1"/>
    <col min="499" max="499" width="16.140625" style="417" customWidth="1"/>
    <col min="500" max="500" width="16.42578125" style="417" customWidth="1"/>
    <col min="501" max="751" width="9.140625" style="417" customWidth="1"/>
    <col min="752" max="752" width="46" style="417" customWidth="1"/>
    <col min="753" max="753" width="16.5703125" style="417" customWidth="1"/>
    <col min="754" max="754" width="23.85546875" style="417" customWidth="1"/>
    <col min="755" max="755" width="16.140625" style="417" customWidth="1"/>
    <col min="756" max="756" width="16.42578125" style="417" customWidth="1"/>
    <col min="757" max="1007" width="9.140625" style="417" customWidth="1"/>
    <col min="1008" max="1008" width="46" style="417" customWidth="1"/>
    <col min="1009" max="1009" width="16.5703125" style="417" customWidth="1"/>
    <col min="1010" max="1010" width="23.85546875" style="417" customWidth="1"/>
    <col min="1011" max="1011" width="16.140625" style="417" customWidth="1"/>
    <col min="1012" max="1012" width="16.42578125" style="417" customWidth="1"/>
    <col min="1013" max="1025" width="9.140625" style="417" customWidth="1"/>
    <col min="1026" max="16384" width="8.85546875" style="467"/>
  </cols>
  <sheetData>
    <row r="1" spans="1:6" ht="15" customHeight="1">
      <c r="A1" s="416" t="s">
        <v>71</v>
      </c>
      <c r="B1" s="568" t="s">
        <v>72</v>
      </c>
      <c r="C1" s="568"/>
      <c r="D1" s="568"/>
      <c r="E1" s="568"/>
      <c r="F1" s="568"/>
    </row>
    <row r="2" spans="1:6">
      <c r="A2" s="418">
        <v>1</v>
      </c>
      <c r="B2" s="419" t="s">
        <v>73</v>
      </c>
      <c r="C2" s="563">
        <f>'Customer Details'!B8</f>
        <v>0</v>
      </c>
      <c r="D2" s="563"/>
      <c r="E2" s="563"/>
      <c r="F2" s="563"/>
    </row>
    <row r="3" spans="1:6" ht="33.75" customHeight="1">
      <c r="A3" s="418">
        <v>2</v>
      </c>
      <c r="B3" s="419" t="s">
        <v>74</v>
      </c>
      <c r="C3" s="569" t="str">
        <f>'Customer Details'!B9&amp;", "&amp;'Customer Details'!B10&amp;", "&amp;'Customer Details'!B11&amp;", "&amp;'Customer Details'!B12&amp;", "&amp;'Customer Details'!B13</f>
        <v xml:space="preserve">, , , , </v>
      </c>
      <c r="D3" s="569"/>
      <c r="E3" s="569"/>
      <c r="F3" s="569"/>
    </row>
    <row r="4" spans="1:6">
      <c r="A4" s="418">
        <v>3</v>
      </c>
      <c r="B4" s="419" t="s">
        <v>12</v>
      </c>
      <c r="C4" s="563" t="str">
        <f>'Customer Details'!F4</f>
        <v>LAEP (Non Exclusive)</v>
      </c>
      <c r="D4" s="563"/>
      <c r="E4" s="563"/>
      <c r="F4" s="563"/>
    </row>
    <row r="5" spans="1:6">
      <c r="A5" s="418">
        <v>4</v>
      </c>
      <c r="B5" s="419" t="s">
        <v>17</v>
      </c>
      <c r="C5" s="563">
        <f>'Customer Details'!F5</f>
        <v>0</v>
      </c>
      <c r="D5" s="563"/>
      <c r="E5" s="563"/>
      <c r="F5" s="563"/>
    </row>
    <row r="6" spans="1:6">
      <c r="A6" s="418">
        <v>5</v>
      </c>
      <c r="B6" s="419" t="s">
        <v>75</v>
      </c>
      <c r="C6" s="561">
        <f>'Customer Details'!F3</f>
        <v>0</v>
      </c>
      <c r="D6" s="561"/>
      <c r="E6" s="561"/>
      <c r="F6" s="561"/>
    </row>
    <row r="7" spans="1:6">
      <c r="A7" s="418">
        <v>6</v>
      </c>
      <c r="B7" s="420" t="s">
        <v>76</v>
      </c>
      <c r="C7" s="560">
        <v>0</v>
      </c>
      <c r="D7" s="560"/>
      <c r="E7" s="560"/>
      <c r="F7" s="560"/>
    </row>
    <row r="8" spans="1:6">
      <c r="A8" s="418">
        <v>7</v>
      </c>
      <c r="B8" s="420" t="s">
        <v>2121</v>
      </c>
      <c r="C8" s="561">
        <f>C6+C7</f>
        <v>0</v>
      </c>
      <c r="D8" s="561"/>
      <c r="E8" s="561"/>
      <c r="F8" s="561"/>
    </row>
    <row r="9" spans="1:6">
      <c r="A9" s="418">
        <v>8</v>
      </c>
      <c r="B9" s="419" t="s">
        <v>19</v>
      </c>
      <c r="C9" s="562" t="e">
        <f>'Customer Details'!L5</f>
        <v>#NUM!</v>
      </c>
      <c r="D9" s="562"/>
      <c r="E9" s="562"/>
      <c r="F9" s="562"/>
    </row>
    <row r="10" spans="1:6">
      <c r="A10" s="418">
        <v>9</v>
      </c>
      <c r="B10" s="419" t="str">
        <f>'[1]Customer Details'!K4</f>
        <v>Tenor (in days)</v>
      </c>
      <c r="C10" s="563">
        <f>'Customer Details'!L4</f>
        <v>0</v>
      </c>
      <c r="D10" s="563"/>
      <c r="E10" s="563"/>
      <c r="F10" s="563"/>
    </row>
    <row r="11" spans="1:6">
      <c r="A11" s="418">
        <v>10</v>
      </c>
      <c r="B11" s="419" t="s">
        <v>10</v>
      </c>
      <c r="C11" s="564">
        <f>'Customer Details'!L3</f>
        <v>0</v>
      </c>
      <c r="D11" s="564"/>
      <c r="E11" s="564"/>
      <c r="F11" s="564"/>
    </row>
    <row r="12" spans="1:6">
      <c r="A12" s="418">
        <v>11</v>
      </c>
      <c r="B12" s="419" t="s">
        <v>77</v>
      </c>
      <c r="C12" s="565" t="s">
        <v>40</v>
      </c>
      <c r="D12" s="566"/>
      <c r="E12" s="566"/>
      <c r="F12" s="566"/>
    </row>
    <row r="13" spans="1:6">
      <c r="A13" s="418">
        <v>12</v>
      </c>
      <c r="B13" s="419" t="s">
        <v>78</v>
      </c>
      <c r="C13" s="565" t="s">
        <v>40</v>
      </c>
      <c r="D13" s="566"/>
      <c r="E13" s="566"/>
      <c r="F13" s="566"/>
    </row>
    <row r="14" spans="1:6">
      <c r="A14" s="418">
        <v>13</v>
      </c>
      <c r="B14" s="419" t="s">
        <v>26</v>
      </c>
      <c r="C14" s="563" t="str">
        <f>'Customer Details'!E9&amp;", "&amp;'Customer Details'!E10&amp;", "&amp;'Customer Details'!E11&amp;", "&amp;'Customer Details'!E12&amp;", "&amp;'Customer Details'!E13</f>
        <v xml:space="preserve">, , , , </v>
      </c>
      <c r="D14" s="563"/>
      <c r="E14" s="563"/>
      <c r="F14" s="563"/>
    </row>
    <row r="15" spans="1:6">
      <c r="A15" s="418">
        <v>14</v>
      </c>
      <c r="B15" s="419" t="s">
        <v>20</v>
      </c>
      <c r="C15" s="561">
        <f>'Customer Details'!C6</f>
        <v>0</v>
      </c>
      <c r="D15" s="561"/>
      <c r="E15" s="561"/>
      <c r="F15" s="561"/>
    </row>
    <row r="16" spans="1:6">
      <c r="A16" s="418">
        <v>15</v>
      </c>
      <c r="B16" s="419" t="s">
        <v>79</v>
      </c>
      <c r="C16" s="560"/>
      <c r="D16" s="560"/>
      <c r="E16" s="560"/>
      <c r="F16" s="560"/>
    </row>
    <row r="18" spans="1:12">
      <c r="A18" s="567" t="s">
        <v>80</v>
      </c>
      <c r="B18" s="567"/>
      <c r="C18" s="567"/>
      <c r="D18" s="421"/>
      <c r="E18" s="421"/>
      <c r="F18" s="421"/>
    </row>
    <row r="19" spans="1:12">
      <c r="A19" s="422" t="s">
        <v>71</v>
      </c>
      <c r="B19" s="423" t="s">
        <v>81</v>
      </c>
      <c r="C19" s="423" t="s">
        <v>82</v>
      </c>
      <c r="D19" s="556" t="s">
        <v>83</v>
      </c>
      <c r="E19" s="556"/>
      <c r="F19" s="556"/>
    </row>
    <row r="20" spans="1:12">
      <c r="A20" s="424">
        <v>1</v>
      </c>
      <c r="B20" s="425" t="s">
        <v>84</v>
      </c>
      <c r="C20" s="426" t="s">
        <v>2159</v>
      </c>
      <c r="D20" s="546"/>
      <c r="E20" s="546"/>
      <c r="F20" s="546"/>
      <c r="L20" s="516" t="s">
        <v>2158</v>
      </c>
    </row>
    <row r="21" spans="1:12">
      <c r="A21" s="424">
        <v>2</v>
      </c>
      <c r="B21" s="425" t="s">
        <v>85</v>
      </c>
      <c r="C21" s="426" t="s">
        <v>2159</v>
      </c>
      <c r="D21" s="554"/>
      <c r="E21" s="554"/>
      <c r="F21" s="554"/>
      <c r="L21" s="516" t="s">
        <v>2159</v>
      </c>
    </row>
    <row r="22" spans="1:12">
      <c r="A22" s="424">
        <v>3</v>
      </c>
      <c r="B22" s="425" t="s">
        <v>86</v>
      </c>
      <c r="C22" s="426" t="s">
        <v>2159</v>
      </c>
      <c r="D22" s="554"/>
      <c r="E22" s="554"/>
      <c r="F22" s="554"/>
      <c r="L22" s="516" t="s">
        <v>2160</v>
      </c>
    </row>
    <row r="23" spans="1:12">
      <c r="A23" s="424">
        <v>4</v>
      </c>
      <c r="B23" s="425" t="s">
        <v>87</v>
      </c>
      <c r="C23" s="426" t="s">
        <v>2159</v>
      </c>
      <c r="D23" s="546"/>
      <c r="E23" s="546"/>
      <c r="F23" s="546"/>
      <c r="L23" s="516" t="s">
        <v>2161</v>
      </c>
    </row>
    <row r="24" spans="1:12">
      <c r="A24" s="424">
        <v>5</v>
      </c>
      <c r="B24" s="425" t="s">
        <v>88</v>
      </c>
      <c r="C24" s="426" t="s">
        <v>2158</v>
      </c>
      <c r="D24" s="555"/>
      <c r="E24" s="555"/>
      <c r="F24" s="555"/>
      <c r="L24" s="516" t="s">
        <v>2132</v>
      </c>
    </row>
    <row r="25" spans="1:12">
      <c r="A25" s="424">
        <v>6</v>
      </c>
      <c r="B25" s="425" t="s">
        <v>89</v>
      </c>
      <c r="C25" s="426" t="s">
        <v>2158</v>
      </c>
      <c r="D25" s="555"/>
      <c r="E25" s="555"/>
      <c r="F25" s="555"/>
      <c r="L25" s="516"/>
    </row>
    <row r="26" spans="1:12">
      <c r="A26" s="424">
        <v>7</v>
      </c>
      <c r="B26" s="425" t="s">
        <v>90</v>
      </c>
      <c r="C26" s="426" t="s">
        <v>2160</v>
      </c>
      <c r="D26" s="558"/>
      <c r="E26" s="555"/>
      <c r="F26" s="555"/>
      <c r="L26" s="516" t="s">
        <v>2162</v>
      </c>
    </row>
    <row r="27" spans="1:12">
      <c r="A27" s="424">
        <v>8</v>
      </c>
      <c r="B27" s="425" t="s">
        <v>91</v>
      </c>
      <c r="C27" s="426" t="s">
        <v>2160</v>
      </c>
      <c r="D27" s="559"/>
      <c r="E27" s="554"/>
      <c r="F27" s="554"/>
      <c r="L27" s="516" t="s">
        <v>2163</v>
      </c>
    </row>
    <row r="28" spans="1:12">
      <c r="A28" s="424">
        <v>9</v>
      </c>
      <c r="B28" s="425" t="s">
        <v>92</v>
      </c>
      <c r="C28" s="426" t="s">
        <v>2158</v>
      </c>
      <c r="D28" s="554"/>
      <c r="E28" s="554"/>
      <c r="F28" s="554"/>
      <c r="L28" s="516" t="s">
        <v>2164</v>
      </c>
    </row>
    <row r="29" spans="1:12">
      <c r="A29" s="424">
        <v>10</v>
      </c>
      <c r="B29" s="425" t="s">
        <v>93</v>
      </c>
      <c r="C29" s="426" t="s">
        <v>2158</v>
      </c>
      <c r="D29" s="554"/>
      <c r="E29" s="554"/>
      <c r="F29" s="554"/>
    </row>
    <row r="30" spans="1:12">
      <c r="A30" s="424">
        <v>11</v>
      </c>
      <c r="B30" s="425" t="s">
        <v>94</v>
      </c>
      <c r="C30" s="426" t="s">
        <v>2158</v>
      </c>
      <c r="D30" s="555"/>
      <c r="E30" s="555"/>
      <c r="F30" s="555"/>
    </row>
    <row r="31" spans="1:12">
      <c r="A31" s="424">
        <v>12</v>
      </c>
      <c r="B31" s="425" t="s">
        <v>95</v>
      </c>
      <c r="C31" s="426" t="s">
        <v>2158</v>
      </c>
      <c r="D31" s="554"/>
      <c r="E31" s="554"/>
      <c r="F31" s="554"/>
    </row>
    <row r="32" spans="1:12">
      <c r="A32" s="424">
        <v>13</v>
      </c>
      <c r="B32" s="425" t="s">
        <v>96</v>
      </c>
      <c r="C32" s="426" t="s">
        <v>2158</v>
      </c>
      <c r="D32" s="554"/>
      <c r="E32" s="554"/>
      <c r="F32" s="554"/>
    </row>
    <row r="33" spans="1:6">
      <c r="A33" s="424">
        <v>14</v>
      </c>
      <c r="B33" s="425" t="s">
        <v>97</v>
      </c>
      <c r="C33" s="426" t="s">
        <v>40</v>
      </c>
      <c r="D33" s="428"/>
      <c r="E33" s="429"/>
      <c r="F33" s="430"/>
    </row>
    <row r="34" spans="1:6" s="433" customFormat="1">
      <c r="A34" s="431">
        <v>15</v>
      </c>
      <c r="B34" s="425" t="s">
        <v>98</v>
      </c>
      <c r="C34" s="432" t="s">
        <v>2162</v>
      </c>
      <c r="D34" s="555"/>
      <c r="E34" s="555"/>
      <c r="F34" s="555"/>
    </row>
    <row r="35" spans="1:6" s="433" customFormat="1">
      <c r="A35" s="434"/>
      <c r="B35" s="435"/>
      <c r="C35" s="436"/>
      <c r="D35" s="437"/>
      <c r="E35" s="437"/>
      <c r="F35" s="437"/>
    </row>
    <row r="36" spans="1:6">
      <c r="A36" s="438" t="s">
        <v>99</v>
      </c>
      <c r="B36" s="438"/>
      <c r="C36" s="439"/>
      <c r="D36" s="439"/>
      <c r="E36" s="439"/>
      <c r="F36" s="439"/>
    </row>
    <row r="37" spans="1:6" s="433" customFormat="1">
      <c r="A37" s="422" t="s">
        <v>71</v>
      </c>
      <c r="B37" s="423" t="s">
        <v>81</v>
      </c>
      <c r="C37" s="423" t="s">
        <v>82</v>
      </c>
      <c r="D37" s="556" t="s">
        <v>83</v>
      </c>
      <c r="E37" s="556"/>
      <c r="F37" s="556"/>
    </row>
    <row r="38" spans="1:6" s="433" customFormat="1" ht="15" customHeight="1">
      <c r="A38" s="424">
        <v>1</v>
      </c>
      <c r="B38" s="425" t="s">
        <v>100</v>
      </c>
      <c r="C38" s="427" t="s">
        <v>101</v>
      </c>
      <c r="D38" s="546" t="s">
        <v>102</v>
      </c>
      <c r="E38" s="546"/>
      <c r="F38" s="546"/>
    </row>
    <row r="39" spans="1:6" s="433" customFormat="1">
      <c r="A39" s="424">
        <v>2</v>
      </c>
      <c r="B39" s="425" t="s">
        <v>103</v>
      </c>
      <c r="C39" s="426" t="s">
        <v>2</v>
      </c>
      <c r="D39" s="554"/>
      <c r="E39" s="554"/>
      <c r="F39" s="554"/>
    </row>
    <row r="40" spans="1:6" s="433" customFormat="1">
      <c r="A40" s="424">
        <v>3</v>
      </c>
      <c r="B40" s="425" t="s">
        <v>104</v>
      </c>
      <c r="C40" s="426" t="s">
        <v>6</v>
      </c>
      <c r="D40" s="554"/>
      <c r="E40" s="554"/>
      <c r="F40" s="554"/>
    </row>
    <row r="41" spans="1:6" s="433" customFormat="1">
      <c r="A41" s="424">
        <v>4</v>
      </c>
      <c r="B41" s="425" t="s">
        <v>105</v>
      </c>
      <c r="C41" s="426" t="s">
        <v>6</v>
      </c>
      <c r="D41" s="554"/>
      <c r="E41" s="554"/>
      <c r="F41" s="554"/>
    </row>
    <row r="42" spans="1:6" s="433" customFormat="1">
      <c r="A42" s="424">
        <v>5</v>
      </c>
      <c r="B42" s="425" t="s">
        <v>106</v>
      </c>
      <c r="C42" s="426" t="s">
        <v>2</v>
      </c>
      <c r="D42" s="554"/>
      <c r="E42" s="554"/>
      <c r="F42" s="554"/>
    </row>
    <row r="43" spans="1:6" s="433" customFormat="1">
      <c r="A43" s="424">
        <v>6</v>
      </c>
      <c r="B43" s="425" t="s">
        <v>107</v>
      </c>
      <c r="C43" s="554"/>
      <c r="D43" s="554"/>
      <c r="E43" s="554"/>
      <c r="F43" s="554"/>
    </row>
    <row r="44" spans="1:6" s="433" customFormat="1">
      <c r="A44" s="434"/>
      <c r="B44" s="435"/>
      <c r="C44" s="436"/>
      <c r="D44" s="437"/>
      <c r="E44" s="437"/>
      <c r="F44" s="437"/>
    </row>
    <row r="45" spans="1:6">
      <c r="A45" s="438" t="s">
        <v>108</v>
      </c>
      <c r="B45" s="438"/>
      <c r="C45" s="439"/>
      <c r="D45" s="439"/>
      <c r="E45" s="439"/>
      <c r="F45" s="439"/>
    </row>
    <row r="46" spans="1:6" ht="45" customHeight="1">
      <c r="A46" s="440" t="s">
        <v>71</v>
      </c>
      <c r="B46" s="441" t="s">
        <v>109</v>
      </c>
      <c r="C46" s="557" t="s">
        <v>110</v>
      </c>
      <c r="D46" s="557"/>
      <c r="E46" s="557"/>
      <c r="F46" s="557"/>
    </row>
    <row r="47" spans="1:6" ht="180.75" customHeight="1">
      <c r="A47" s="442">
        <v>1</v>
      </c>
      <c r="B47" s="443" t="s">
        <v>111</v>
      </c>
      <c r="C47" s="547" t="s">
        <v>2142</v>
      </c>
      <c r="D47" s="547"/>
      <c r="E47" s="547"/>
      <c r="F47" s="547"/>
    </row>
    <row r="48" spans="1:6" ht="371.25" customHeight="1">
      <c r="A48" s="442">
        <v>2</v>
      </c>
      <c r="B48" s="443" t="s">
        <v>112</v>
      </c>
      <c r="C48" s="547" t="s">
        <v>2152</v>
      </c>
      <c r="D48" s="547"/>
      <c r="E48" s="547"/>
      <c r="F48" s="547"/>
    </row>
    <row r="49" spans="1:6" ht="56.25" customHeight="1">
      <c r="A49" s="442">
        <v>3</v>
      </c>
      <c r="B49" s="443" t="s">
        <v>4</v>
      </c>
      <c r="C49" s="547" t="s">
        <v>2143</v>
      </c>
      <c r="D49" s="547"/>
      <c r="E49" s="547"/>
      <c r="F49" s="547"/>
    </row>
    <row r="50" spans="1:6" ht="197.25" customHeight="1">
      <c r="A50" s="442">
        <v>4</v>
      </c>
      <c r="B50" s="443" t="s">
        <v>113</v>
      </c>
      <c r="C50" s="547" t="s">
        <v>2151</v>
      </c>
      <c r="D50" s="547"/>
      <c r="E50" s="547"/>
      <c r="F50" s="547"/>
    </row>
    <row r="51" spans="1:6" ht="169.5" customHeight="1">
      <c r="A51" s="548">
        <v>5</v>
      </c>
      <c r="B51" s="549" t="s">
        <v>114</v>
      </c>
      <c r="C51" s="550" t="str">
        <f>IFERROR(("Top line for the Business is Changed from Rs "&amp;TRUNC('Fin-1'!C11,2)&amp;" Lacs in "&amp;TEXT('Fin-1'!C7,"dd/mm/yyyy")&amp;" to Rs "&amp;TRUNC('Fin-1'!D11,2)&amp;" Lacs in "&amp;TEXT('Fin-1'!D7,"dd/mm/yyyy")&amp;" with Annualised Sales of Rs "&amp;TRUNC(VAT!B16,2)&amp;" Lacs in the latest year.
EBIDTA for the Business is Changed from Rs "&amp;TRUNC('Fin-1'!C26,2)&amp;" Lacs in "&amp;TEXT('Fin-1'!C7,"dd/mm/yyyy")&amp;" to Rs "&amp;TRUNC('Fin-1'!D26,2)&amp;" Lacs in "&amp;TEXT('Fin-1'!D7,"dd/mm/yyyy")&amp;"
Leverage is of "&amp;TRUNC('Fin-1'!D106,2)&amp;" with Interest Coverage is of "&amp;TRUNC('Fin-1'!D107,2)&amp;"
Debtors is of "&amp;TRUNC('Fin-1'!D108,0)&amp;" Days with NWC cycle at "&amp;TRUNC('Fin-1'!D111,0)&amp;" Days.
DSCR is of "&amp;TRUNC(IF('Eligibility (LAEP)'!H29&gt;1,'Eligibility (LAEP)'!H29,'Eligibility (LAEP)'!H29),2)&amp;" under "&amp;'Customer Details'!F5),"")</f>
        <v/>
      </c>
      <c r="D51" s="550"/>
      <c r="E51" s="550"/>
      <c r="F51" s="550"/>
    </row>
    <row r="52" spans="1:6" ht="26.25" customHeight="1">
      <c r="A52" s="548"/>
      <c r="B52" s="549"/>
      <c r="C52" s="552"/>
      <c r="D52" s="552"/>
      <c r="E52" s="552"/>
      <c r="F52" s="552"/>
    </row>
    <row r="53" spans="1:6" ht="69" customHeight="1">
      <c r="A53" s="442">
        <v>6</v>
      </c>
      <c r="B53" s="443" t="s">
        <v>115</v>
      </c>
      <c r="C53" s="547" t="s">
        <v>2150</v>
      </c>
      <c r="D53" s="547"/>
      <c r="E53" s="547"/>
      <c r="F53" s="547"/>
    </row>
    <row r="54" spans="1:6" ht="108" customHeight="1">
      <c r="A54" s="548">
        <v>7</v>
      </c>
      <c r="B54" s="549" t="s">
        <v>116</v>
      </c>
      <c r="C54" s="550" t="str">
        <f ca="1">IFERROR(("Customer has maintained "&amp;COUNTIF(Banking!J23:N88,"CC/OD Account")&amp;" CC/OD Account with Overall limit of Rs "&amp;SUMIF(Banking!J23:JN89,"CC/OD Account",Banking!M23:M75)&amp;" Lacs and has "&amp;COUNTIF(Banking!J16:M88,"Current Account ")&amp;" Current Account(s).
Avg Peak CC/OD utilisation is at "&amp;TRUNC(Banking!H10*100,2)&amp;"% for past 6 Months. Inward Bounces is at "&amp;TRUNC(Banking!M9*100,2)&amp;"% with Outward Bounces of "&amp;TRUNC(Banking!N9*100,2)&amp;"%.
BTO is of "&amp;TRUNC(Banking!S9*100)&amp;"%"),"")</f>
        <v/>
      </c>
      <c r="D54" s="550"/>
      <c r="E54" s="550"/>
      <c r="F54" s="550"/>
    </row>
    <row r="55" spans="1:6" ht="26.25" customHeight="1">
      <c r="A55" s="548"/>
      <c r="B55" s="549"/>
      <c r="C55" s="547" t="s">
        <v>117</v>
      </c>
      <c r="D55" s="547"/>
      <c r="E55" s="547"/>
      <c r="F55" s="547"/>
    </row>
    <row r="56" spans="1:6" ht="126" customHeight="1">
      <c r="A56" s="548">
        <v>8</v>
      </c>
      <c r="B56" s="549" t="s">
        <v>118</v>
      </c>
      <c r="C56" s="551" t="str">
        <f ca="1">IFERROR(("Customer has maintained "&amp;COUNTIF(Banking!L17:O127,"CC/OD Account")&amp;" CC/OD Account with Overall limit of Rs "&amp;SUMIF(Banking!L17:O128,"CC/OD Account",Banking!P17:P128)&amp;" Lacs
Customer has "&amp;COUNTIF('Existing Loans'!X4:X135,C2&amp;"Unsecured")&amp;" Unsecured Loans with total Sanctioned Amount of Rs "&amp;SUMIF('Existing Loans'!X4:X135,C2&amp;"Unsecured",'Existing Loans'!G4:G135)&amp;" Lacs and has "&amp;COUNTIF('Existing Loans'!X4:X135,C2&amp;"Secured")&amp;" Secured Loans with total Sanctioned Amount of Rs "&amp;SUMIF('Existing Loans'!X4:X135,C2&amp;"Secured",'Existing Loans'!G4:G135)&amp;" Lacs
Avg MOB for Active Loans is "&amp;TRUNC(AVERAGEIF('Existing Loans'!B4:B135,C2,'Existing Loans'!M4:M135),2)&amp;" Months and No of Bounces found in Last 6 Months is  "&amp;COUNTIF('Existing Loans'!Q4:V135,"Bounce")&amp;"
All Other Loan are either in name of Group Company or in Name of Partner/Director "),"")</f>
        <v/>
      </c>
      <c r="D56" s="551"/>
      <c r="E56" s="551"/>
      <c r="F56" s="551"/>
    </row>
    <row r="57" spans="1:6" ht="27" customHeight="1">
      <c r="A57" s="548"/>
      <c r="B57" s="549"/>
      <c r="C57" s="552" t="s">
        <v>119</v>
      </c>
      <c r="D57" s="552"/>
      <c r="E57" s="552"/>
      <c r="F57" s="552"/>
    </row>
    <row r="58" spans="1:6" s="444" customFormat="1" ht="72" customHeight="1">
      <c r="A58" s="442">
        <v>9</v>
      </c>
      <c r="B58" s="443" t="s">
        <v>120</v>
      </c>
      <c r="C58" s="547"/>
      <c r="D58" s="547"/>
      <c r="E58" s="547"/>
      <c r="F58" s="547"/>
    </row>
    <row r="59" spans="1:6" s="444" customFormat="1">
      <c r="A59" s="544" t="s">
        <v>121</v>
      </c>
      <c r="B59" s="544"/>
      <c r="C59" s="445"/>
      <c r="D59" s="445"/>
      <c r="E59" s="445"/>
      <c r="F59" s="445"/>
    </row>
    <row r="60" spans="1:6" s="444" customFormat="1">
      <c r="A60" s="446" t="s">
        <v>71</v>
      </c>
      <c r="B60" s="553" t="s">
        <v>122</v>
      </c>
      <c r="C60" s="553"/>
      <c r="D60" s="553"/>
      <c r="E60" s="553"/>
      <c r="F60" s="553"/>
    </row>
    <row r="61" spans="1:6" s="444" customFormat="1" ht="25.5" customHeight="1">
      <c r="A61" s="424">
        <v>1</v>
      </c>
      <c r="B61" s="542"/>
      <c r="C61" s="542"/>
      <c r="D61" s="542"/>
      <c r="E61" s="542"/>
      <c r="F61" s="542"/>
    </row>
    <row r="62" spans="1:6" s="444" customFormat="1" ht="30" customHeight="1">
      <c r="A62" s="424">
        <v>2</v>
      </c>
      <c r="B62" s="542"/>
      <c r="C62" s="542"/>
      <c r="D62" s="542"/>
      <c r="E62" s="542"/>
      <c r="F62" s="542"/>
    </row>
    <row r="63" spans="1:6" s="444" customFormat="1" ht="32.25" customHeight="1">
      <c r="A63" s="424">
        <v>3</v>
      </c>
      <c r="B63" s="542"/>
      <c r="C63" s="542"/>
      <c r="D63" s="542"/>
      <c r="E63" s="542"/>
      <c r="F63" s="542"/>
    </row>
    <row r="64" spans="1:6" s="444" customFormat="1" ht="33.75" customHeight="1">
      <c r="A64" s="424">
        <v>4</v>
      </c>
      <c r="B64" s="542"/>
      <c r="C64" s="542"/>
      <c r="D64" s="542"/>
      <c r="E64" s="542"/>
      <c r="F64" s="542"/>
    </row>
    <row r="65" spans="1:6" s="444" customFormat="1" ht="28.5" customHeight="1">
      <c r="A65" s="424">
        <v>5</v>
      </c>
      <c r="B65" s="542"/>
      <c r="C65" s="542"/>
      <c r="D65" s="542"/>
      <c r="E65" s="542"/>
      <c r="F65" s="542"/>
    </row>
    <row r="66" spans="1:6" s="444" customFormat="1" ht="30.75" customHeight="1">
      <c r="A66" s="424">
        <v>6</v>
      </c>
      <c r="B66" s="543"/>
      <c r="C66" s="543"/>
      <c r="D66" s="543"/>
      <c r="E66" s="543"/>
      <c r="F66" s="543"/>
    </row>
    <row r="67" spans="1:6" s="444" customFormat="1">
      <c r="A67" s="544" t="s">
        <v>123</v>
      </c>
      <c r="B67" s="544"/>
      <c r="C67" s="445"/>
      <c r="D67" s="445"/>
      <c r="E67" s="445"/>
      <c r="F67" s="445"/>
    </row>
    <row r="68" spans="1:6" s="444" customFormat="1" ht="15" customHeight="1">
      <c r="A68" s="446" t="s">
        <v>71</v>
      </c>
      <c r="B68" s="447" t="s">
        <v>124</v>
      </c>
      <c r="C68" s="545" t="s">
        <v>125</v>
      </c>
      <c r="D68" s="545"/>
      <c r="E68" s="545"/>
      <c r="F68" s="545"/>
    </row>
    <row r="69" spans="1:6" s="444" customFormat="1" ht="51.75" customHeight="1">
      <c r="A69" s="424">
        <v>1</v>
      </c>
      <c r="B69" s="427"/>
      <c r="C69" s="546"/>
      <c r="D69" s="546"/>
      <c r="E69" s="546"/>
      <c r="F69" s="546"/>
    </row>
    <row r="70" spans="1:6" s="444" customFormat="1" ht="39.75" customHeight="1">
      <c r="A70" s="424">
        <v>2</v>
      </c>
      <c r="B70" s="426"/>
      <c r="C70" s="538"/>
      <c r="D70" s="538"/>
      <c r="E70" s="538"/>
      <c r="F70" s="538"/>
    </row>
    <row r="71" spans="1:6" s="444" customFormat="1" ht="39.75" customHeight="1">
      <c r="A71" s="424">
        <v>3</v>
      </c>
      <c r="B71" s="448"/>
      <c r="C71" s="538"/>
      <c r="D71" s="538"/>
      <c r="E71" s="538"/>
      <c r="F71" s="538"/>
    </row>
    <row r="72" spans="1:6" s="444" customFormat="1" ht="39.75" customHeight="1">
      <c r="A72" s="424">
        <v>4</v>
      </c>
      <c r="B72" s="426"/>
      <c r="C72" s="538"/>
      <c r="D72" s="538"/>
      <c r="E72" s="538"/>
      <c r="F72" s="538"/>
    </row>
    <row r="73" spans="1:6" s="444" customFormat="1">
      <c r="A73" s="449"/>
      <c r="B73" s="450"/>
      <c r="C73" s="539" t="str">
        <f>IFERROR(VLOOKUP(B73,'[1]Deviation Sheet'!B1:C25,3,0),"")</f>
        <v/>
      </c>
      <c r="D73" s="539"/>
      <c r="E73" s="539"/>
      <c r="F73" s="539"/>
    </row>
    <row r="74" spans="1:6" s="444" customFormat="1">
      <c r="A74" s="540" t="s">
        <v>126</v>
      </c>
      <c r="B74" s="540"/>
      <c r="C74" s="451"/>
      <c r="D74" s="439"/>
      <c r="E74" s="439"/>
      <c r="F74" s="439"/>
    </row>
    <row r="75" spans="1:6" s="444" customFormat="1">
      <c r="A75" s="446" t="s">
        <v>71</v>
      </c>
      <c r="B75" s="447" t="s">
        <v>127</v>
      </c>
      <c r="C75" s="440" t="s">
        <v>128</v>
      </c>
      <c r="D75" s="452" t="s">
        <v>1973</v>
      </c>
      <c r="E75" s="541" t="s">
        <v>1974</v>
      </c>
      <c r="F75" s="541"/>
    </row>
    <row r="76" spans="1:6" s="444" customFormat="1" ht="39.75" customHeight="1">
      <c r="A76" s="424">
        <v>1</v>
      </c>
      <c r="B76" s="453" t="s">
        <v>375</v>
      </c>
      <c r="C76" s="454" t="str">
        <f>VLOOKUP(B76,'Deviation Sheet'!C$2:D$25,2,0)</f>
        <v>ZCM</v>
      </c>
      <c r="D76" s="454" t="str">
        <f>VLOOKUP(B76,'Deviation Sheet'!C$2:E$25,3,0)</f>
        <v>No Deviation</v>
      </c>
      <c r="E76" s="536"/>
      <c r="F76" s="537"/>
    </row>
    <row r="77" spans="1:6" s="444" customFormat="1" ht="58.5" customHeight="1">
      <c r="A77" s="424">
        <v>2</v>
      </c>
      <c r="B77" s="453" t="s">
        <v>375</v>
      </c>
      <c r="C77" s="454" t="str">
        <f>VLOOKUP(B77,'Deviation Sheet'!C$2:D$25,2,0)</f>
        <v>ZCM</v>
      </c>
      <c r="D77" s="454" t="str">
        <f>VLOOKUP(B77,'Deviation Sheet'!C$2:E$25,3,0)</f>
        <v>No Deviation</v>
      </c>
      <c r="E77" s="536"/>
      <c r="F77" s="537"/>
    </row>
    <row r="78" spans="1:6" s="444" customFormat="1" ht="39.75" customHeight="1">
      <c r="A78" s="424">
        <v>3</v>
      </c>
      <c r="B78" s="453" t="s">
        <v>375</v>
      </c>
      <c r="C78" s="454" t="str">
        <f>VLOOKUP(B78,'Deviation Sheet'!C$2:D$25,2,0)</f>
        <v>ZCM</v>
      </c>
      <c r="D78" s="454" t="str">
        <f>VLOOKUP(B78,'Deviation Sheet'!C$2:E$25,3,0)</f>
        <v>No Deviation</v>
      </c>
      <c r="E78" s="536"/>
      <c r="F78" s="537"/>
    </row>
    <row r="79" spans="1:6" s="444" customFormat="1" ht="39.75" customHeight="1">
      <c r="A79" s="424">
        <v>4</v>
      </c>
      <c r="B79" s="453" t="s">
        <v>375</v>
      </c>
      <c r="C79" s="454" t="str">
        <f>VLOOKUP(B79,'Deviation Sheet'!C$2:D$25,2,0)</f>
        <v>ZCM</v>
      </c>
      <c r="D79" s="454" t="str">
        <f>VLOOKUP(B79,'Deviation Sheet'!C$2:E$25,3,0)</f>
        <v>No Deviation</v>
      </c>
      <c r="E79" s="536"/>
      <c r="F79" s="537"/>
    </row>
    <row r="80" spans="1:6" s="444" customFormat="1" ht="39.75" customHeight="1">
      <c r="A80" s="424">
        <v>5</v>
      </c>
      <c r="B80" s="453" t="s">
        <v>375</v>
      </c>
      <c r="C80" s="454" t="str">
        <f>VLOOKUP(B80,'Deviation Sheet'!C$2:D$25,2,0)</f>
        <v>ZCM</v>
      </c>
      <c r="D80" s="454" t="str">
        <f>VLOOKUP(B80,'Deviation Sheet'!C$2:E$25,3,0)</f>
        <v>No Deviation</v>
      </c>
      <c r="E80" s="536"/>
      <c r="F80" s="537"/>
    </row>
    <row r="81" spans="1:6" s="444" customFormat="1" ht="39.75" customHeight="1">
      <c r="A81" s="424">
        <v>6</v>
      </c>
      <c r="B81" s="453" t="s">
        <v>375</v>
      </c>
      <c r="C81" s="454" t="str">
        <f>VLOOKUP(B81,'Deviation Sheet'!C$2:D$25,2,0)</f>
        <v>ZCM</v>
      </c>
      <c r="D81" s="454" t="str">
        <f>VLOOKUP(B81,'Deviation Sheet'!C$2:E$25,3,0)</f>
        <v>No Deviation</v>
      </c>
      <c r="E81" s="536"/>
      <c r="F81" s="537"/>
    </row>
    <row r="82" spans="1:6" s="444" customFormat="1" ht="39.75" customHeight="1">
      <c r="A82" s="424">
        <v>7</v>
      </c>
      <c r="B82" s="453" t="s">
        <v>375</v>
      </c>
      <c r="C82" s="454" t="str">
        <f>VLOOKUP(B82,'Deviation Sheet'!C$2:D$25,2,0)</f>
        <v>ZCM</v>
      </c>
      <c r="D82" s="454" t="str">
        <f>VLOOKUP(B82,'Deviation Sheet'!C$2:E$25,3,0)</f>
        <v>No Deviation</v>
      </c>
      <c r="E82" s="536"/>
      <c r="F82" s="537"/>
    </row>
    <row r="83" spans="1:6" s="444" customFormat="1" ht="39.75" customHeight="1">
      <c r="A83" s="424">
        <v>8</v>
      </c>
      <c r="B83" s="453" t="s">
        <v>375</v>
      </c>
      <c r="C83" s="454" t="str">
        <f>VLOOKUP(B83,'Deviation Sheet'!C$2:D$25,2,0)</f>
        <v>ZCM</v>
      </c>
      <c r="D83" s="454" t="str">
        <f>VLOOKUP(B83,'Deviation Sheet'!C$2:E$25,3,0)</f>
        <v>No Deviation</v>
      </c>
      <c r="E83" s="536"/>
      <c r="F83" s="537"/>
    </row>
    <row r="84" spans="1:6" s="444" customFormat="1" ht="39.75" customHeight="1">
      <c r="A84" s="424">
        <v>9</v>
      </c>
      <c r="B84" s="453" t="s">
        <v>375</v>
      </c>
      <c r="C84" s="454" t="str">
        <f>VLOOKUP(B84,'Deviation Sheet'!C$2:D$25,2,0)</f>
        <v>ZCM</v>
      </c>
      <c r="D84" s="454" t="str">
        <f>VLOOKUP(B84,'Deviation Sheet'!C$2:E$25,3,0)</f>
        <v>No Deviation</v>
      </c>
      <c r="E84" s="536"/>
      <c r="F84" s="537"/>
    </row>
    <row r="85" spans="1:6" s="444" customFormat="1" ht="39.75" customHeight="1">
      <c r="A85" s="424">
        <v>10</v>
      </c>
      <c r="B85" s="453" t="s">
        <v>375</v>
      </c>
      <c r="C85" s="454" t="str">
        <f>VLOOKUP(B85,'Deviation Sheet'!C$2:D$25,2,0)</f>
        <v>ZCM</v>
      </c>
      <c r="D85" s="454" t="str">
        <f>VLOOKUP(B85,'Deviation Sheet'!C$2:E$25,3,0)</f>
        <v>No Deviation</v>
      </c>
      <c r="E85" s="536"/>
      <c r="F85" s="537"/>
    </row>
    <row r="86" spans="1:6" s="444" customFormat="1" ht="39.75" customHeight="1">
      <c r="A86" s="424">
        <v>11</v>
      </c>
      <c r="B86" s="453" t="s">
        <v>375</v>
      </c>
      <c r="C86" s="454" t="str">
        <f>VLOOKUP(B86,'Deviation Sheet'!C$2:D$25,2,0)</f>
        <v>ZCM</v>
      </c>
      <c r="D86" s="454" t="str">
        <f>VLOOKUP(B86,'Deviation Sheet'!C$2:E$25,3,0)</f>
        <v>No Deviation</v>
      </c>
      <c r="E86" s="536"/>
      <c r="F86" s="537"/>
    </row>
    <row r="87" spans="1:6" s="444" customFormat="1">
      <c r="A87" s="437"/>
      <c r="C87" s="455"/>
      <c r="D87" s="456"/>
      <c r="E87" s="457"/>
      <c r="F87" s="457"/>
    </row>
    <row r="88" spans="1:6" s="463" customFormat="1" ht="15.75">
      <c r="A88" s="458"/>
      <c r="B88" s="459" t="s">
        <v>1975</v>
      </c>
      <c r="C88" s="460"/>
      <c r="D88" s="461">
        <f>COUNTIF(D76:D86,"Yes")</f>
        <v>0</v>
      </c>
      <c r="E88" s="462"/>
      <c r="F88" s="462"/>
    </row>
    <row r="89" spans="1:6" s="444" customFormat="1">
      <c r="A89" s="464" t="s">
        <v>129</v>
      </c>
      <c r="B89" s="439"/>
      <c r="C89" s="439"/>
      <c r="D89" s="439"/>
      <c r="E89" s="439"/>
      <c r="F89" s="439"/>
    </row>
    <row r="90" spans="1:6" s="444" customFormat="1">
      <c r="A90" s="465" t="s">
        <v>71</v>
      </c>
      <c r="B90" s="466" t="s">
        <v>130</v>
      </c>
      <c r="C90" s="466"/>
      <c r="D90" s="466"/>
      <c r="E90" s="466"/>
      <c r="F90" s="466"/>
    </row>
    <row r="91" spans="1:6" s="444" customFormat="1">
      <c r="A91" s="424">
        <v>1</v>
      </c>
      <c r="B91" s="485"/>
      <c r="C91" s="486"/>
      <c r="D91" s="486"/>
      <c r="E91" s="486"/>
      <c r="F91" s="487"/>
    </row>
    <row r="92" spans="1:6" s="444" customFormat="1">
      <c r="A92" s="424">
        <v>2</v>
      </c>
      <c r="B92" s="485"/>
      <c r="C92" s="486"/>
      <c r="D92" s="486"/>
      <c r="E92" s="486"/>
      <c r="F92" s="487"/>
    </row>
    <row r="93" spans="1:6" s="444" customFormat="1" ht="15" customHeight="1">
      <c r="A93" s="424">
        <v>3</v>
      </c>
      <c r="B93" s="485"/>
      <c r="C93" s="486"/>
      <c r="D93" s="486"/>
      <c r="E93" s="486"/>
      <c r="F93" s="487"/>
    </row>
    <row r="94" spans="1:6" s="444" customFormat="1" ht="15" customHeight="1">
      <c r="A94" s="424">
        <v>4</v>
      </c>
      <c r="B94" s="485"/>
      <c r="C94" s="486"/>
      <c r="D94" s="486"/>
      <c r="E94" s="486"/>
      <c r="F94" s="487"/>
    </row>
    <row r="95" spans="1:6" s="444" customFormat="1">
      <c r="A95" s="424">
        <v>5</v>
      </c>
      <c r="B95" s="488"/>
      <c r="C95" s="486"/>
      <c r="D95" s="486"/>
      <c r="E95" s="486"/>
      <c r="F95" s="487"/>
    </row>
    <row r="96" spans="1:6" s="444" customFormat="1">
      <c r="A96" s="424">
        <v>6</v>
      </c>
      <c r="B96" s="488"/>
      <c r="C96" s="489"/>
      <c r="D96" s="489"/>
      <c r="E96" s="489"/>
      <c r="F96" s="490"/>
    </row>
    <row r="97" spans="1:6" s="444" customFormat="1">
      <c r="A97" s="424">
        <v>7</v>
      </c>
      <c r="B97" s="488"/>
      <c r="C97" s="489"/>
      <c r="D97" s="489"/>
      <c r="E97" s="489"/>
      <c r="F97" s="490"/>
    </row>
    <row r="98" spans="1:6" s="444" customFormat="1">
      <c r="A98" s="424">
        <v>8</v>
      </c>
      <c r="B98" s="488"/>
      <c r="C98" s="489"/>
      <c r="D98" s="489"/>
      <c r="E98" s="489"/>
      <c r="F98" s="490"/>
    </row>
    <row r="99" spans="1:6" s="444" customFormat="1">
      <c r="A99" s="424">
        <v>9</v>
      </c>
      <c r="B99" s="488"/>
      <c r="C99" s="489"/>
      <c r="D99" s="489"/>
      <c r="E99" s="489"/>
      <c r="F99" s="490"/>
    </row>
    <row r="100" spans="1:6" s="444" customFormat="1">
      <c r="A100" s="424">
        <v>10</v>
      </c>
      <c r="B100" s="417"/>
      <c r="C100" s="489"/>
      <c r="D100" s="489"/>
      <c r="E100" s="489"/>
      <c r="F100" s="490"/>
    </row>
  </sheetData>
  <sheetProtection password="857C" sheet="1" objects="1" scenarios="1" formatCells="0" formatColumns="0" formatRows="0"/>
  <mergeCells count="86">
    <mergeCell ref="C6:F6"/>
    <mergeCell ref="B1:F1"/>
    <mergeCell ref="C2:F2"/>
    <mergeCell ref="C3:F3"/>
    <mergeCell ref="C4:F4"/>
    <mergeCell ref="C5:F5"/>
    <mergeCell ref="D19:F19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A18:C18"/>
    <mergeCell ref="D31:F31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C48:F48"/>
    <mergeCell ref="D32:F32"/>
    <mergeCell ref="D34:F34"/>
    <mergeCell ref="D37:F37"/>
    <mergeCell ref="D38:F38"/>
    <mergeCell ref="D39:F39"/>
    <mergeCell ref="D40:F40"/>
    <mergeCell ref="D41:F41"/>
    <mergeCell ref="D42:F42"/>
    <mergeCell ref="C43:F43"/>
    <mergeCell ref="C46:F46"/>
    <mergeCell ref="C47:F47"/>
    <mergeCell ref="C49:F49"/>
    <mergeCell ref="C50:F50"/>
    <mergeCell ref="A51:A52"/>
    <mergeCell ref="B51:B52"/>
    <mergeCell ref="C51:F51"/>
    <mergeCell ref="C52:F52"/>
    <mergeCell ref="B63:F63"/>
    <mergeCell ref="C53:F53"/>
    <mergeCell ref="A54:A55"/>
    <mergeCell ref="B54:B55"/>
    <mergeCell ref="C54:F54"/>
    <mergeCell ref="C55:F55"/>
    <mergeCell ref="A56:A57"/>
    <mergeCell ref="B56:B57"/>
    <mergeCell ref="C56:F56"/>
    <mergeCell ref="C57:F57"/>
    <mergeCell ref="C58:F58"/>
    <mergeCell ref="A59:B59"/>
    <mergeCell ref="B60:F60"/>
    <mergeCell ref="B61:F61"/>
    <mergeCell ref="B62:F62"/>
    <mergeCell ref="A74:B74"/>
    <mergeCell ref="E75:F75"/>
    <mergeCell ref="B64:F64"/>
    <mergeCell ref="B65:F65"/>
    <mergeCell ref="B66:F66"/>
    <mergeCell ref="A67:B67"/>
    <mergeCell ref="C68:F68"/>
    <mergeCell ref="C69:F69"/>
    <mergeCell ref="E81:F81"/>
    <mergeCell ref="C70:F70"/>
    <mergeCell ref="C71:F71"/>
    <mergeCell ref="C72:F72"/>
    <mergeCell ref="C73:F73"/>
    <mergeCell ref="E76:F76"/>
    <mergeCell ref="E77:F77"/>
    <mergeCell ref="E78:F78"/>
    <mergeCell ref="E79:F79"/>
    <mergeCell ref="E80:F80"/>
    <mergeCell ref="E82:F82"/>
    <mergeCell ref="E83:F83"/>
    <mergeCell ref="E84:F84"/>
    <mergeCell ref="E85:F85"/>
    <mergeCell ref="E86:F86"/>
  </mergeCells>
  <conditionalFormatting sqref="C12:F12">
    <cfRule type="cellIs" dxfId="34" priority="4" operator="greaterThanOrEqual">
      <formula>75</formula>
    </cfRule>
    <cfRule type="cellIs" dxfId="33" priority="5" operator="between">
      <formula>64.9999999</formula>
      <formula>75</formula>
    </cfRule>
    <cfRule type="cellIs" dxfId="32" priority="6" operator="lessThan">
      <formula>65</formula>
    </cfRule>
  </conditionalFormatting>
  <conditionalFormatting sqref="C13:F13">
    <cfRule type="cellIs" dxfId="31" priority="1" operator="greaterThanOrEqual">
      <formula>75</formula>
    </cfRule>
    <cfRule type="cellIs" dxfId="30" priority="2" operator="between">
      <formula>64.9999999</formula>
      <formula>75</formula>
    </cfRule>
    <cfRule type="cellIs" dxfId="29" priority="3" operator="lessThan">
      <formula>65</formula>
    </cfRule>
  </conditionalFormatting>
  <dataValidations count="11">
    <dataValidation type="list" allowBlank="1" showInputMessage="1" showErrorMessage="1" sqref="C76:C88" xr:uid="{00000000-0002-0000-0400-000000000000}">
      <formula1>Deviation</formula1>
      <formula2>0</formula2>
    </dataValidation>
    <dataValidation type="list" allowBlank="1" showInputMessage="1" showErrorMessage="1" sqref="C39:C42" xr:uid="{00000000-0002-0000-0400-000001000000}">
      <formula1>"Yes,No"</formula1>
      <formula2>0</formula2>
    </dataValidation>
    <dataValidation type="list" allowBlank="1" showInputMessage="1" showErrorMessage="1" sqref="C38" xr:uid="{00000000-0002-0000-0400-000002000000}">
      <formula1>"Match,No Match"</formula1>
      <formula2>0</formula2>
    </dataValidation>
    <dataValidation type="list" allowBlank="1" showInputMessage="1" showErrorMessage="1" sqref="E33" xr:uid="{00000000-0002-0000-0400-000003000000}">
      <formula1>"Mfg - Micro Enterprises,Mfg - Small Enterprises,Mfg - Medium Enterprises,Services - Micro Enterprises,Services - Small Enterprises,Services - Medium Enterprises"</formula1>
      <formula2>0</formula2>
    </dataValidation>
    <dataValidation type="list" allowBlank="1" showInputMessage="1" showErrorMessage="1" sqref="IG91:IG100 SC91:SC100 ABY91:ABY100 ALU91:ALU100" xr:uid="{00000000-0002-0000-0400-000004000000}">
      <formula1>Level</formula1>
      <formula2>0</formula2>
    </dataValidation>
    <dataValidation type="list" allowBlank="1" showInputMessage="1" showErrorMessage="1" sqref="IG34:IG57 SC34:SC57 ABY34:ABY57 ALU34:ALU57" xr:uid="{00000000-0002-0000-0400-000005000000}">
      <formula1>CAM!Status</formula1>
      <formula2>0</formula2>
    </dataValidation>
    <dataValidation type="list" allowBlank="1" showInputMessage="1" showErrorMessage="1" sqref="C44 C35" xr:uid="{00000000-0002-0000-0400-000006000000}">
      <formula1>Medium</formula1>
      <formula2>0</formula2>
    </dataValidation>
    <dataValidation type="list" allowBlank="1" showInputMessage="1" showErrorMessage="1" sqref="B76:B86" xr:uid="{00000000-0002-0000-0400-000007000000}">
      <formula1>Deviation_Detail</formula1>
    </dataValidation>
    <dataValidation type="list" allowBlank="1" showInputMessage="1" showErrorMessage="1" sqref="C20:C32" xr:uid="{00000000-0002-0000-0400-000008000000}">
      <formula1>$L$20:$L$24</formula1>
    </dataValidation>
    <dataValidation type="list" allowBlank="1" showInputMessage="1" showErrorMessage="1" sqref="C33" xr:uid="{00000000-0002-0000-0400-000009000000}">
      <formula1>"Applicable,Not Applicable"</formula1>
    </dataValidation>
    <dataValidation type="list" allowBlank="1" showInputMessage="1" showErrorMessage="1" sqref="C34" xr:uid="{00000000-0002-0000-0400-00000A000000}">
      <formula1>$L$26:$L$28</formula1>
    </dataValidation>
  </dataValidations>
  <pageMargins left="0.69930555555555496" right="0.69930555555555496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rgb="FF333399"/>
  </sheetPr>
  <dimension ref="A1:AMK41"/>
  <sheetViews>
    <sheetView zoomScaleNormal="100" workbookViewId="0">
      <selection activeCell="F12" sqref="F12"/>
    </sheetView>
  </sheetViews>
  <sheetFormatPr defaultRowHeight="15"/>
  <cols>
    <col min="1" max="1" width="66.140625" style="123" customWidth="1"/>
    <col min="2" max="3" width="22.5703125" style="124" customWidth="1"/>
    <col min="4" max="4" width="21.5703125" style="123" customWidth="1"/>
    <col min="5" max="5" width="25.7109375" style="123" hidden="1" customWidth="1"/>
    <col min="6" max="6" width="9.42578125" style="123" customWidth="1"/>
    <col min="7" max="7" width="24.28515625" style="123" customWidth="1"/>
    <col min="8" max="9" width="19.42578125" style="123" customWidth="1"/>
    <col min="10" max="1025" width="9.140625" style="123" customWidth="1"/>
  </cols>
  <sheetData>
    <row r="1" spans="1:10">
      <c r="A1" s="125" t="s">
        <v>1982</v>
      </c>
      <c r="B1" s="128">
        <f>'Customer Details'!I8</f>
        <v>0</v>
      </c>
      <c r="D1" s="125"/>
      <c r="F1" s="126" t="s">
        <v>248</v>
      </c>
      <c r="G1" s="127" t="s">
        <v>249</v>
      </c>
    </row>
    <row r="2" spans="1:10" s="130" customFormat="1" ht="75">
      <c r="A2" s="125" t="s">
        <v>250</v>
      </c>
      <c r="B2" s="128">
        <f>'Customer Details'!F3</f>
        <v>0</v>
      </c>
      <c r="C2" s="124"/>
      <c r="D2" s="129" t="s">
        <v>251</v>
      </c>
      <c r="F2" s="131">
        <f>'Fin-1'!B1</f>
        <v>0</v>
      </c>
      <c r="G2" s="132" t="s">
        <v>2</v>
      </c>
      <c r="H2" s="123"/>
      <c r="I2" s="123"/>
      <c r="J2" s="123"/>
    </row>
    <row r="3" spans="1:10" s="130" customFormat="1" ht="30">
      <c r="A3" s="125" t="s">
        <v>14</v>
      </c>
      <c r="B3" s="133">
        <f>'Customer Details'!L4</f>
        <v>0</v>
      </c>
      <c r="C3" s="124"/>
      <c r="D3" s="339" t="s">
        <v>252</v>
      </c>
      <c r="F3" s="340">
        <f>'Fin-2'!B1</f>
        <v>0</v>
      </c>
      <c r="G3" s="341" t="s">
        <v>2</v>
      </c>
      <c r="H3" s="123"/>
      <c r="I3" s="123"/>
      <c r="J3" s="123"/>
    </row>
    <row r="4" spans="1:10" s="130" customFormat="1">
      <c r="A4" s="125" t="s">
        <v>10</v>
      </c>
      <c r="B4" s="129">
        <f>'Customer Details'!L3</f>
        <v>0</v>
      </c>
      <c r="C4" s="124"/>
      <c r="D4" s="342" t="s">
        <v>2030</v>
      </c>
      <c r="E4" s="343"/>
      <c r="F4" s="570" t="e">
        <f>(C8-B8)/B8</f>
        <v>#VALUE!</v>
      </c>
      <c r="G4" s="570"/>
      <c r="H4" s="123"/>
      <c r="I4" s="123"/>
      <c r="J4" s="123"/>
    </row>
    <row r="5" spans="1:10" s="130" customFormat="1">
      <c r="A5" s="123"/>
      <c r="B5" s="124"/>
      <c r="C5" s="124"/>
      <c r="D5" s="342" t="s">
        <v>2033</v>
      </c>
      <c r="E5" s="123"/>
      <c r="F5" s="571"/>
      <c r="G5" s="572"/>
      <c r="H5" s="123"/>
      <c r="I5" s="123"/>
    </row>
    <row r="6" spans="1:10" ht="45">
      <c r="A6" s="125"/>
      <c r="B6" s="134" t="s">
        <v>253</v>
      </c>
      <c r="C6" s="134" t="s">
        <v>1979</v>
      </c>
      <c r="D6" s="134" t="s">
        <v>254</v>
      </c>
      <c r="E6" s="134" t="s">
        <v>255</v>
      </c>
      <c r="G6" s="307"/>
    </row>
    <row r="7" spans="1:10">
      <c r="A7" s="127" t="str">
        <f>"FIRM 1"&amp;"--- "&amp;'Fin-1'!B1</f>
        <v>FIRM 1--- 0</v>
      </c>
      <c r="B7" s="134"/>
      <c r="C7" s="134"/>
      <c r="D7" s="134"/>
      <c r="E7" s="134"/>
      <c r="G7" s="308"/>
    </row>
    <row r="8" spans="1:10">
      <c r="A8" s="125" t="s">
        <v>256</v>
      </c>
      <c r="B8" s="128">
        <f>IF(G2="Yes",('Fin-1'!D8+'Fin-1'!D9),"")</f>
        <v>0</v>
      </c>
      <c r="C8" s="135" t="e">
        <f>IF(G2="Yes",IF('Fin-1'!B1="",0,(IF('Fin-1'!B1=VAT!B2,VAT!B16,0)+IF('Fin-1'!B1=VAT!C2,VAT!C16,0)+IF('Fin-1'!B1=VAT!D2,VAT!D16,0))),"")</f>
        <v>#VALUE!</v>
      </c>
      <c r="D8" s="136">
        <f>IF(G2="Yes",IF('Fin-1'!B1="",0,(IF(Banking!C3='Fin-1'!B1,Banking!S3,0)+IF(Banking!C4='Fin-1'!B1,Banking!S4,0)+IF(Banking!C5='Fin-1'!B1,Banking!S5,0)+IF(Banking!C6='Fin-1'!B1,Banking!S6,0)+IF(Banking!C7='Fin-1'!B1,Banking!S7,0))),"")</f>
        <v>0</v>
      </c>
      <c r="E8" s="53"/>
      <c r="F8" s="123">
        <f>4308*1.5</f>
        <v>6462</v>
      </c>
      <c r="G8" s="308"/>
    </row>
    <row r="9" spans="1:10">
      <c r="A9" s="349" t="s">
        <v>2032</v>
      </c>
      <c r="B9" s="128">
        <f>B8</f>
        <v>0</v>
      </c>
      <c r="C9" s="135" t="e">
        <f>IF(F4&gt;50%,IF(F5="Yes",C8,B8*1.5),C8)</f>
        <v>#VALUE!</v>
      </c>
      <c r="D9" s="136">
        <f>D8</f>
        <v>0</v>
      </c>
      <c r="E9" s="333"/>
      <c r="G9" s="308"/>
    </row>
    <row r="10" spans="1:10">
      <c r="A10" s="125" t="s">
        <v>257</v>
      </c>
      <c r="B10" s="129" t="e">
        <f>IF($G2="Yes",'Fin-1'!D103)</f>
        <v>#DIV/0!</v>
      </c>
      <c r="C10" s="129" t="e">
        <f>B10</f>
        <v>#DIV/0!</v>
      </c>
      <c r="D10" s="137" t="e">
        <f>C10</f>
        <v>#DIV/0!</v>
      </c>
      <c r="E10" s="137" t="e">
        <f>D10</f>
        <v>#DIV/0!</v>
      </c>
      <c r="G10" s="309" t="b">
        <f>IF(AND(B1="Trading",B2&lt;30),MIN(B10*3,'Customer Details'!M8),IF(AND(B1="Manufacturing",B2&lt;30),MIN(B10*4,'Customer Details'!M8),IF(AND(B1="Service",B2&lt;30),'Customer Details'!M8)))</f>
        <v>0</v>
      </c>
    </row>
    <row r="11" spans="1:10">
      <c r="A11" s="125" t="s">
        <v>258</v>
      </c>
      <c r="B11" s="129">
        <f>IF(G10="FALSE",G11,MIN(G10:G11))</f>
        <v>0</v>
      </c>
      <c r="C11" s="129">
        <f>IF(G2="Yes",B11,"")</f>
        <v>0</v>
      </c>
      <c r="D11" s="137">
        <f>IF(G2="Yes",C11,"")</f>
        <v>0</v>
      </c>
      <c r="E11" s="138"/>
      <c r="G11" s="309">
        <f>IF(AND(G2="Yes",B2&gt;=30),MIN('Fin-1'!C4,'Fin-1'!D103*3),'Fin-1'!C4)</f>
        <v>0</v>
      </c>
    </row>
    <row r="12" spans="1:10">
      <c r="A12" s="125" t="s">
        <v>259</v>
      </c>
      <c r="B12" s="139">
        <f>'Fin-1'!D41</f>
        <v>0</v>
      </c>
      <c r="C12" s="139">
        <f>B12</f>
        <v>0</v>
      </c>
      <c r="D12" s="140">
        <f>C12</f>
        <v>0</v>
      </c>
      <c r="E12" s="140">
        <f>D12</f>
        <v>0</v>
      </c>
      <c r="G12" s="310"/>
    </row>
    <row r="13" spans="1:10">
      <c r="A13" s="125" t="s">
        <v>260</v>
      </c>
      <c r="B13" s="139" t="e">
        <f>IF(G2="Yes",IF(B10="",0,B9*B10-B12),0)</f>
        <v>#DIV/0!</v>
      </c>
      <c r="C13" s="139" t="e">
        <f>IF(G2="Yes",IF(C10="",0,C9*C10-C12),0)</f>
        <v>#DIV/0!</v>
      </c>
      <c r="D13" s="139" t="e">
        <f>IF(G2="Yes",IF(D10="",0,D9*D10-D12),0)</f>
        <v>#DIV/0!</v>
      </c>
      <c r="E13" s="139" t="e">
        <f>IF(E10="",0,E8*E10-E12)</f>
        <v>#DIV/0!</v>
      </c>
      <c r="G13" s="308"/>
    </row>
    <row r="14" spans="1:10">
      <c r="A14" s="125" t="s">
        <v>261</v>
      </c>
      <c r="B14" s="139">
        <f>IF(G2="Yes",IF(B9="",0,(IF(B9=0,0,B9*B11-B12))),0)</f>
        <v>0</v>
      </c>
      <c r="C14" s="139" t="e">
        <f>IF(G2="Yes",IF(C9="",0,(IF(C9=0,0,C9*C11-C12))),0)</f>
        <v>#VALUE!</v>
      </c>
      <c r="D14" s="139">
        <f>IF(G2="Yes",IF(D9="",0,(IF(D9=0,0,D9*D11-D12))),0)</f>
        <v>0</v>
      </c>
      <c r="E14" s="139">
        <f>IF(E8="",0,(IF(E8=0,0,E8*E11-E12)))</f>
        <v>0</v>
      </c>
      <c r="G14" s="311"/>
      <c r="H14" s="246"/>
    </row>
    <row r="15" spans="1:10">
      <c r="A15" s="125"/>
      <c r="B15" s="139"/>
      <c r="C15" s="139"/>
      <c r="D15" s="139"/>
      <c r="E15" s="139"/>
      <c r="G15" s="308"/>
    </row>
    <row r="16" spans="1:10">
      <c r="A16" s="127" t="str">
        <f>"FIRM 2"&amp;"--- "&amp;'Fin-2'!B1</f>
        <v>FIRM 2--- 0</v>
      </c>
      <c r="B16" s="134"/>
      <c r="C16" s="134"/>
      <c r="D16" s="134"/>
      <c r="E16" s="134"/>
      <c r="G16" s="308"/>
    </row>
    <row r="17" spans="1:7">
      <c r="A17" s="125" t="s">
        <v>256</v>
      </c>
      <c r="B17" s="128">
        <f>IF(G3="Yes",('Fin-2'!D8+'Fin-2'!D9),"")</f>
        <v>0</v>
      </c>
      <c r="C17" s="135" t="e">
        <f>IF(G2="Yes",IF('Fin-1'!B1="",0,(IF('Fin-1'!B1=VAT!B2,VAT!B16,0)+IF('Fin-1'!B1=VAT!C2,VAT!C16,0)+IF('Fin-1'!B1=VAT!D2,VAT!D16,0))),"")</f>
        <v>#VALUE!</v>
      </c>
      <c r="D17" s="136">
        <f>IF(G2="Yes",IF('Fin-2'!B1="",0,(IF(Banking!C3='Fin-2'!B1,Banking!S3,0)+IF(Banking!C4='Fin-2'!B1,Banking!S4,0)+IF(Banking!C5='Fin-2'!B1,Banking!S5,0)+IF(Banking!C6='Fin-2'!B1,Banking!S6,0)+IF(Banking!C7='Fin-2'!B1,Banking!S7,0))),"")</f>
        <v>0</v>
      </c>
      <c r="E17" s="53"/>
      <c r="G17" s="308"/>
    </row>
    <row r="18" spans="1:7">
      <c r="A18" s="349" t="s">
        <v>2032</v>
      </c>
      <c r="B18" s="128"/>
      <c r="C18" s="135" t="e">
        <f>IF(F4&gt;50%,IF(F5="Yes",C17,B17*1.5),C17)</f>
        <v>#VALUE!</v>
      </c>
      <c r="D18" s="136"/>
      <c r="E18" s="333"/>
      <c r="G18" s="308"/>
    </row>
    <row r="19" spans="1:7">
      <c r="A19" s="125" t="s">
        <v>257</v>
      </c>
      <c r="B19" s="129" t="e">
        <f>IF($G2="Yes",'Fin-2'!D103)</f>
        <v>#DIV/0!</v>
      </c>
      <c r="C19" s="129" t="e">
        <f>B19</f>
        <v>#DIV/0!</v>
      </c>
      <c r="D19" s="137" t="e">
        <f>C19</f>
        <v>#DIV/0!</v>
      </c>
      <c r="E19" s="137" t="e">
        <f>D19</f>
        <v>#DIV/0!</v>
      </c>
      <c r="G19" s="312" t="b">
        <f>IF(AND(B1="Trading",B2&lt;30),MIN(B19*3,'Customer Details'!M9),IF(AND(B1="Manufacturing",B2&lt;30),MIN(B19*4,'Customer Details'!M9),IF(AND(B1="Service",B2&lt;30),'Customer Details'!M9)))</f>
        <v>0</v>
      </c>
    </row>
    <row r="20" spans="1:7">
      <c r="A20" s="125" t="s">
        <v>258</v>
      </c>
      <c r="B20" s="129">
        <f>IF(G19="FALSE",G20,MIN(G19:G20))</f>
        <v>0</v>
      </c>
      <c r="C20" s="129">
        <f>B20</f>
        <v>0</v>
      </c>
      <c r="D20" s="137">
        <f>C20</f>
        <v>0</v>
      </c>
      <c r="E20" s="138"/>
      <c r="G20" s="309">
        <f>IF(AND(G2="Yes",B2&gt;=30),MIN('Fin-2'!C4,'Fin-2'!D103*3),'Fin-2'!C4)</f>
        <v>0</v>
      </c>
    </row>
    <row r="21" spans="1:7">
      <c r="A21" s="125" t="s">
        <v>259</v>
      </c>
      <c r="B21" s="139">
        <f>IF(G3="Yes",'Fin-2'!D41,"")</f>
        <v>0</v>
      </c>
      <c r="C21" s="139">
        <f>B21</f>
        <v>0</v>
      </c>
      <c r="D21" s="140">
        <f>C21</f>
        <v>0</v>
      </c>
      <c r="E21" s="140">
        <f>D21</f>
        <v>0</v>
      </c>
      <c r="G21" s="308"/>
    </row>
    <row r="22" spans="1:7">
      <c r="A22" s="125" t="s">
        <v>260</v>
      </c>
      <c r="B22" s="139" t="e">
        <f>IF(G3="Yes",IF(B19="",0,B18*B19-B21),0)</f>
        <v>#DIV/0!</v>
      </c>
      <c r="C22" s="139" t="e">
        <f>IF(G3="Yes",IF(C19="",0,C18*C19-C21),0)</f>
        <v>#DIV/0!</v>
      </c>
      <c r="D22" s="139" t="e">
        <f>IF(G3="Yes",IF(D19="",0,D18*D19-D21),0)</f>
        <v>#DIV/0!</v>
      </c>
      <c r="E22" s="139" t="e">
        <f>IF(E19="",0,E17*E19-E21)</f>
        <v>#DIV/0!</v>
      </c>
      <c r="G22" s="313"/>
    </row>
    <row r="23" spans="1:7">
      <c r="A23" s="125" t="s">
        <v>261</v>
      </c>
      <c r="B23" s="139">
        <f>IF(G3="Yes",IF(B18="",0,(IF(B18=0,0,B18*B20-B21))),0)</f>
        <v>0</v>
      </c>
      <c r="C23" s="139" t="e">
        <f>IF(G3="Yes",IF(C18="",0,(IF(C18=0,0,C18*C20-C21))),0)</f>
        <v>#VALUE!</v>
      </c>
      <c r="D23" s="139">
        <f>IF(G3="Yes",IF(D18="",0,(IF(D18=0,0,D18*D20-D21))),0)</f>
        <v>0</v>
      </c>
      <c r="E23" s="139">
        <f>IF(E17="",0,(IF(E17=0,0,E17*E20-E21)))</f>
        <v>0</v>
      </c>
      <c r="G23" s="247"/>
    </row>
    <row r="24" spans="1:7" ht="15.75" customHeight="1">
      <c r="A24" s="125"/>
      <c r="B24" s="139"/>
      <c r="C24" s="139"/>
      <c r="D24" s="139"/>
      <c r="E24" s="139"/>
    </row>
    <row r="25" spans="1:7" ht="15.75" customHeight="1">
      <c r="A25" s="125" t="s">
        <v>262</v>
      </c>
      <c r="B25" s="139" t="e">
        <f>B13+B22</f>
        <v>#DIV/0!</v>
      </c>
      <c r="C25" s="139" t="e">
        <f>C13+C22</f>
        <v>#DIV/0!</v>
      </c>
      <c r="D25" s="139" t="e">
        <f>D13+D22</f>
        <v>#DIV/0!</v>
      </c>
      <c r="E25" s="139" t="e">
        <f>E13+E22+#REF!</f>
        <v>#DIV/0!</v>
      </c>
    </row>
    <row r="26" spans="1:7" ht="15.75" customHeight="1">
      <c r="A26" s="125" t="s">
        <v>263</v>
      </c>
      <c r="B26" s="139">
        <f>+B23+B14</f>
        <v>0</v>
      </c>
      <c r="C26" s="139" t="e">
        <f>+C23+C14</f>
        <v>#VALUE!</v>
      </c>
      <c r="D26" s="139">
        <f>+D23+D14</f>
        <v>0</v>
      </c>
      <c r="E26" s="139" t="e">
        <f>#REF!+E23+E14</f>
        <v>#REF!</v>
      </c>
    </row>
    <row r="27" spans="1:7" ht="15.75" customHeight="1">
      <c r="A27" s="125"/>
      <c r="B27" s="139"/>
      <c r="C27" s="139"/>
      <c r="D27" s="139"/>
      <c r="E27" s="139"/>
    </row>
    <row r="28" spans="1:7" ht="15.75" customHeight="1">
      <c r="A28" s="125" t="s">
        <v>264</v>
      </c>
      <c r="B28" s="139">
        <v>0</v>
      </c>
      <c r="C28" s="139">
        <v>0</v>
      </c>
      <c r="D28" s="139">
        <v>0</v>
      </c>
      <c r="E28" s="141">
        <v>300</v>
      </c>
    </row>
    <row r="29" spans="1:7" ht="15.75" customHeight="1">
      <c r="A29" s="125"/>
      <c r="B29" s="129"/>
      <c r="C29" s="129"/>
      <c r="D29" s="137"/>
      <c r="E29" s="137"/>
    </row>
    <row r="30" spans="1:7">
      <c r="A30" s="125" t="s">
        <v>265</v>
      </c>
      <c r="B30" s="139" t="e">
        <f>+B22+B13</f>
        <v>#DIV/0!</v>
      </c>
      <c r="C30" s="139" t="e">
        <f>+C22+C13</f>
        <v>#DIV/0!</v>
      </c>
      <c r="D30" s="139" t="e">
        <f>+D22+D13</f>
        <v>#DIV/0!</v>
      </c>
      <c r="E30" s="139" t="e">
        <f>E25+E28</f>
        <v>#DIV/0!</v>
      </c>
    </row>
    <row r="31" spans="1:7">
      <c r="A31" s="125" t="s">
        <v>266</v>
      </c>
      <c r="B31" s="139">
        <f>B14+B23</f>
        <v>0</v>
      </c>
      <c r="C31" s="139" t="e">
        <f>C14+C23</f>
        <v>#VALUE!</v>
      </c>
      <c r="D31" s="139">
        <f>D14+D23</f>
        <v>0</v>
      </c>
      <c r="E31" s="139" t="e">
        <f>E26+E28</f>
        <v>#REF!</v>
      </c>
    </row>
    <row r="32" spans="1:7">
      <c r="A32" s="125"/>
      <c r="B32" s="139"/>
      <c r="C32" s="139"/>
      <c r="D32" s="139"/>
      <c r="E32" s="139"/>
    </row>
    <row r="33" spans="1:1025">
      <c r="A33" s="125" t="s">
        <v>267</v>
      </c>
      <c r="B33" s="139">
        <f>'Existing Loans'!W136*12/100000</f>
        <v>0</v>
      </c>
      <c r="C33" s="139">
        <f t="shared" ref="C33:E34" si="0">B33</f>
        <v>0</v>
      </c>
      <c r="D33" s="140">
        <f t="shared" si="0"/>
        <v>0</v>
      </c>
      <c r="E33" s="140">
        <f t="shared" si="0"/>
        <v>0</v>
      </c>
    </row>
    <row r="34" spans="1:1025">
      <c r="A34" s="125" t="s">
        <v>268</v>
      </c>
      <c r="B34" s="139" t="e">
        <f>ROUND(PMT(B4/12,B3,-B2)*12,2)</f>
        <v>#NUM!</v>
      </c>
      <c r="C34" s="139" t="e">
        <f t="shared" si="0"/>
        <v>#NUM!</v>
      </c>
      <c r="D34" s="140" t="e">
        <f t="shared" si="0"/>
        <v>#NUM!</v>
      </c>
      <c r="E34" s="140" t="e">
        <f t="shared" si="0"/>
        <v>#NUM!</v>
      </c>
    </row>
    <row r="35" spans="1:1025">
      <c r="A35" s="125" t="s">
        <v>269</v>
      </c>
      <c r="B35" s="139" t="e">
        <f>SUM(B33:B34)</f>
        <v>#NUM!</v>
      </c>
      <c r="C35" s="139" t="e">
        <f>SUM(C33:C34)</f>
        <v>#NUM!</v>
      </c>
      <c r="D35" s="140" t="e">
        <f>SUM(D33:D34)</f>
        <v>#NUM!</v>
      </c>
      <c r="E35" s="140" t="e">
        <f>SUM(E33:E34)</f>
        <v>#NUM!</v>
      </c>
    </row>
    <row r="36" spans="1:1025">
      <c r="A36" s="142"/>
      <c r="B36" s="143"/>
      <c r="C36" s="143"/>
      <c r="D36" s="144"/>
      <c r="E36" s="144"/>
    </row>
    <row r="37" spans="1:1025" s="123" customFormat="1"/>
    <row r="38" spans="1:1025">
      <c r="A38" s="125"/>
      <c r="B38" s="145"/>
      <c r="C38" s="145"/>
      <c r="D38" s="146"/>
      <c r="E38" s="146"/>
    </row>
    <row r="39" spans="1:1025" ht="18.75">
      <c r="A39" s="147" t="s">
        <v>270</v>
      </c>
      <c r="B39" s="148" t="e">
        <f>B30/B35</f>
        <v>#DIV/0!</v>
      </c>
      <c r="C39" s="148" t="e">
        <f>C30/C35</f>
        <v>#DIV/0!</v>
      </c>
      <c r="D39" s="148" t="e">
        <f>D30/D35</f>
        <v>#DIV/0!</v>
      </c>
      <c r="E39" s="148" t="e">
        <f>E30/E35</f>
        <v>#DIV/0!</v>
      </c>
    </row>
    <row r="40" spans="1:1025" ht="18.75">
      <c r="A40" s="147" t="s">
        <v>271</v>
      </c>
      <c r="B40" s="148" t="e">
        <f>B31/B35</f>
        <v>#NUM!</v>
      </c>
      <c r="C40" s="148" t="e">
        <f>C31/C35</f>
        <v>#VALUE!</v>
      </c>
      <c r="D40" s="148" t="e">
        <f>D31/D35</f>
        <v>#NUM!</v>
      </c>
      <c r="E40" s="148" t="e">
        <f>E31/E35</f>
        <v>#REF!</v>
      </c>
    </row>
    <row r="41" spans="1:1025" s="242" customFormat="1">
      <c r="A41" s="239" t="s">
        <v>272</v>
      </c>
      <c r="B41" s="240"/>
      <c r="C41" s="241" t="str">
        <f>IF('Customer Details'!F5="GST Program","Applicable for Eligibility under GST Prg","-")</f>
        <v>-</v>
      </c>
      <c r="D41" s="239"/>
      <c r="E41" s="239"/>
      <c r="F41" s="239"/>
      <c r="G41" s="239"/>
      <c r="H41" s="239"/>
      <c r="I41" s="239"/>
      <c r="J41" s="239"/>
      <c r="K41" s="239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39"/>
      <c r="AA41" s="239"/>
      <c r="AB41" s="239"/>
      <c r="AC41" s="239"/>
      <c r="AD41" s="239"/>
      <c r="AE41" s="239"/>
      <c r="AF41" s="239"/>
      <c r="AG41" s="239"/>
      <c r="AH41" s="239"/>
      <c r="AI41" s="239"/>
      <c r="AJ41" s="239"/>
      <c r="AK41" s="239"/>
      <c r="AL41" s="239"/>
      <c r="AM41" s="239"/>
      <c r="AN41" s="239"/>
      <c r="AO41" s="239"/>
      <c r="AP41" s="239"/>
      <c r="AQ41" s="239"/>
      <c r="AR41" s="239"/>
      <c r="AS41" s="239"/>
      <c r="AT41" s="239"/>
      <c r="AU41" s="239"/>
      <c r="AV41" s="239"/>
      <c r="AW41" s="239"/>
      <c r="AX41" s="239"/>
      <c r="AY41" s="239"/>
      <c r="AZ41" s="239"/>
      <c r="BA41" s="239"/>
      <c r="BB41" s="239"/>
      <c r="BC41" s="239"/>
      <c r="BD41" s="239"/>
      <c r="BE41" s="239"/>
      <c r="BF41" s="239"/>
      <c r="BG41" s="239"/>
      <c r="BH41" s="239"/>
      <c r="BI41" s="239"/>
      <c r="BJ41" s="239"/>
      <c r="BK41" s="239"/>
      <c r="BL41" s="239"/>
      <c r="BM41" s="239"/>
      <c r="BN41" s="239"/>
      <c r="BO41" s="239"/>
      <c r="BP41" s="239"/>
      <c r="BQ41" s="239"/>
      <c r="BR41" s="239"/>
      <c r="BS41" s="239"/>
      <c r="BT41" s="239"/>
      <c r="BU41" s="239"/>
      <c r="BV41" s="239"/>
      <c r="BW41" s="239"/>
      <c r="BX41" s="239"/>
      <c r="BY41" s="239"/>
      <c r="BZ41" s="239"/>
      <c r="CA41" s="239"/>
      <c r="CB41" s="239"/>
      <c r="CC41" s="239"/>
      <c r="CD41" s="239"/>
      <c r="CE41" s="239"/>
      <c r="CF41" s="239"/>
      <c r="CG41" s="239"/>
      <c r="CH41" s="239"/>
      <c r="CI41" s="239"/>
      <c r="CJ41" s="239"/>
      <c r="CK41" s="239"/>
      <c r="CL41" s="239"/>
      <c r="CM41" s="239"/>
      <c r="CN41" s="239"/>
      <c r="CO41" s="239"/>
      <c r="CP41" s="239"/>
      <c r="CQ41" s="239"/>
      <c r="CR41" s="239"/>
      <c r="CS41" s="239"/>
      <c r="CT41" s="239"/>
      <c r="CU41" s="239"/>
      <c r="CV41" s="239"/>
      <c r="CW41" s="239"/>
      <c r="CX41" s="239"/>
      <c r="CY41" s="239"/>
      <c r="CZ41" s="239"/>
      <c r="DA41" s="239"/>
      <c r="DB41" s="239"/>
      <c r="DC41" s="239"/>
      <c r="DD41" s="239"/>
      <c r="DE41" s="239"/>
      <c r="DF41" s="239"/>
      <c r="DG41" s="239"/>
      <c r="DH41" s="239"/>
      <c r="DI41" s="239"/>
      <c r="DJ41" s="239"/>
      <c r="DK41" s="239"/>
      <c r="DL41" s="239"/>
      <c r="DM41" s="239"/>
      <c r="DN41" s="239"/>
      <c r="DO41" s="239"/>
      <c r="DP41" s="239"/>
      <c r="DQ41" s="239"/>
      <c r="DR41" s="239"/>
      <c r="DS41" s="239"/>
      <c r="DT41" s="239"/>
      <c r="DU41" s="239"/>
      <c r="DV41" s="239"/>
      <c r="DW41" s="239"/>
      <c r="DX41" s="239"/>
      <c r="DY41" s="239"/>
      <c r="DZ41" s="239"/>
      <c r="EA41" s="239"/>
      <c r="EB41" s="239"/>
      <c r="EC41" s="239"/>
      <c r="ED41" s="239"/>
      <c r="EE41" s="239"/>
      <c r="EF41" s="239"/>
      <c r="EG41" s="239"/>
      <c r="EH41" s="239"/>
      <c r="EI41" s="239"/>
      <c r="EJ41" s="239"/>
      <c r="EK41" s="239"/>
      <c r="EL41" s="239"/>
      <c r="EM41" s="239"/>
      <c r="EN41" s="239"/>
      <c r="EO41" s="239"/>
      <c r="EP41" s="239"/>
      <c r="EQ41" s="239"/>
      <c r="ER41" s="239"/>
      <c r="ES41" s="239"/>
      <c r="ET41" s="239"/>
      <c r="EU41" s="239"/>
      <c r="EV41" s="239"/>
      <c r="EW41" s="239"/>
      <c r="EX41" s="239"/>
      <c r="EY41" s="239"/>
      <c r="EZ41" s="239"/>
      <c r="FA41" s="239"/>
      <c r="FB41" s="239"/>
      <c r="FC41" s="239"/>
      <c r="FD41" s="239"/>
      <c r="FE41" s="239"/>
      <c r="FF41" s="239"/>
      <c r="FG41" s="239"/>
      <c r="FH41" s="239"/>
      <c r="FI41" s="239"/>
      <c r="FJ41" s="239"/>
      <c r="FK41" s="239"/>
      <c r="FL41" s="239"/>
      <c r="FM41" s="239"/>
      <c r="FN41" s="239"/>
      <c r="FO41" s="239"/>
      <c r="FP41" s="239"/>
      <c r="FQ41" s="239"/>
      <c r="FR41" s="239"/>
      <c r="FS41" s="239"/>
      <c r="FT41" s="239"/>
      <c r="FU41" s="239"/>
      <c r="FV41" s="239"/>
      <c r="FW41" s="239"/>
      <c r="FX41" s="239"/>
      <c r="FY41" s="239"/>
      <c r="FZ41" s="239"/>
      <c r="GA41" s="239"/>
      <c r="GB41" s="239"/>
      <c r="GC41" s="239"/>
      <c r="GD41" s="239"/>
      <c r="GE41" s="239"/>
      <c r="GF41" s="239"/>
      <c r="GG41" s="239"/>
      <c r="GH41" s="239"/>
      <c r="GI41" s="239"/>
      <c r="GJ41" s="239"/>
      <c r="GK41" s="239"/>
      <c r="GL41" s="239"/>
      <c r="GM41" s="239"/>
      <c r="GN41" s="239"/>
      <c r="GO41" s="239"/>
      <c r="GP41" s="239"/>
      <c r="GQ41" s="239"/>
      <c r="GR41" s="239"/>
      <c r="GS41" s="239"/>
      <c r="GT41" s="239"/>
      <c r="GU41" s="239"/>
      <c r="GV41" s="239"/>
      <c r="GW41" s="239"/>
      <c r="GX41" s="239"/>
      <c r="GY41" s="239"/>
      <c r="GZ41" s="239"/>
      <c r="HA41" s="239"/>
      <c r="HB41" s="239"/>
      <c r="HC41" s="239"/>
      <c r="HD41" s="239"/>
      <c r="HE41" s="239"/>
      <c r="HF41" s="239"/>
      <c r="HG41" s="239"/>
      <c r="HH41" s="239"/>
      <c r="HI41" s="239"/>
      <c r="HJ41" s="239"/>
      <c r="HK41" s="239"/>
      <c r="HL41" s="239"/>
      <c r="HM41" s="239"/>
      <c r="HN41" s="239"/>
      <c r="HO41" s="239"/>
      <c r="HP41" s="239"/>
      <c r="HQ41" s="239"/>
      <c r="HR41" s="239"/>
      <c r="HS41" s="239"/>
      <c r="HT41" s="239"/>
      <c r="HU41" s="239"/>
      <c r="HV41" s="239"/>
      <c r="HW41" s="239"/>
      <c r="HX41" s="239"/>
      <c r="HY41" s="239"/>
      <c r="HZ41" s="239"/>
      <c r="IA41" s="239"/>
      <c r="IB41" s="239"/>
      <c r="IC41" s="239"/>
      <c r="ID41" s="239"/>
      <c r="IE41" s="239"/>
      <c r="IF41" s="239"/>
      <c r="IG41" s="239"/>
      <c r="IH41" s="239"/>
      <c r="II41" s="239"/>
      <c r="IJ41" s="239"/>
      <c r="IK41" s="239"/>
      <c r="IL41" s="239"/>
      <c r="IM41" s="239"/>
      <c r="IN41" s="239"/>
      <c r="IO41" s="239"/>
      <c r="IP41" s="239"/>
      <c r="IQ41" s="239"/>
      <c r="IR41" s="239"/>
      <c r="IS41" s="239"/>
      <c r="IT41" s="239"/>
      <c r="IU41" s="239"/>
      <c r="IV41" s="239"/>
      <c r="IW41" s="239"/>
      <c r="IX41" s="239"/>
      <c r="IY41" s="239"/>
      <c r="IZ41" s="239"/>
      <c r="JA41" s="239"/>
      <c r="JB41" s="239"/>
      <c r="JC41" s="239"/>
      <c r="JD41" s="239"/>
      <c r="JE41" s="239"/>
      <c r="JF41" s="239"/>
      <c r="JG41" s="239"/>
      <c r="JH41" s="239"/>
      <c r="JI41" s="239"/>
      <c r="JJ41" s="239"/>
      <c r="JK41" s="239"/>
      <c r="JL41" s="239"/>
      <c r="JM41" s="239"/>
      <c r="JN41" s="239"/>
      <c r="JO41" s="239"/>
      <c r="JP41" s="239"/>
      <c r="JQ41" s="239"/>
      <c r="JR41" s="239"/>
      <c r="JS41" s="239"/>
      <c r="JT41" s="239"/>
      <c r="JU41" s="239"/>
      <c r="JV41" s="239"/>
      <c r="JW41" s="239"/>
      <c r="JX41" s="239"/>
      <c r="JY41" s="239"/>
      <c r="JZ41" s="239"/>
      <c r="KA41" s="239"/>
      <c r="KB41" s="239"/>
      <c r="KC41" s="239"/>
      <c r="KD41" s="239"/>
      <c r="KE41" s="239"/>
      <c r="KF41" s="239"/>
      <c r="KG41" s="239"/>
      <c r="KH41" s="239"/>
      <c r="KI41" s="239"/>
      <c r="KJ41" s="239"/>
      <c r="KK41" s="239"/>
      <c r="KL41" s="239"/>
      <c r="KM41" s="239"/>
      <c r="KN41" s="239"/>
      <c r="KO41" s="239"/>
      <c r="KP41" s="239"/>
      <c r="KQ41" s="239"/>
      <c r="KR41" s="239"/>
      <c r="KS41" s="239"/>
      <c r="KT41" s="239"/>
      <c r="KU41" s="239"/>
      <c r="KV41" s="239"/>
      <c r="KW41" s="239"/>
      <c r="KX41" s="239"/>
      <c r="KY41" s="239"/>
      <c r="KZ41" s="239"/>
      <c r="LA41" s="239"/>
      <c r="LB41" s="239"/>
      <c r="LC41" s="239"/>
      <c r="LD41" s="239"/>
      <c r="LE41" s="239"/>
      <c r="LF41" s="239"/>
      <c r="LG41" s="239"/>
      <c r="LH41" s="239"/>
      <c r="LI41" s="239"/>
      <c r="LJ41" s="239"/>
      <c r="LK41" s="239"/>
      <c r="LL41" s="239"/>
      <c r="LM41" s="239"/>
      <c r="LN41" s="239"/>
      <c r="LO41" s="239"/>
      <c r="LP41" s="239"/>
      <c r="LQ41" s="239"/>
      <c r="LR41" s="239"/>
      <c r="LS41" s="239"/>
      <c r="LT41" s="239"/>
      <c r="LU41" s="239"/>
      <c r="LV41" s="239"/>
      <c r="LW41" s="239"/>
      <c r="LX41" s="239"/>
      <c r="LY41" s="239"/>
      <c r="LZ41" s="239"/>
      <c r="MA41" s="239"/>
      <c r="MB41" s="239"/>
      <c r="MC41" s="239"/>
      <c r="MD41" s="239"/>
      <c r="ME41" s="239"/>
      <c r="MF41" s="239"/>
      <c r="MG41" s="239"/>
      <c r="MH41" s="239"/>
      <c r="MI41" s="239"/>
      <c r="MJ41" s="239"/>
      <c r="MK41" s="239"/>
      <c r="ML41" s="239"/>
      <c r="MM41" s="239"/>
      <c r="MN41" s="239"/>
      <c r="MO41" s="239"/>
      <c r="MP41" s="239"/>
      <c r="MQ41" s="239"/>
      <c r="MR41" s="239"/>
      <c r="MS41" s="239"/>
      <c r="MT41" s="239"/>
      <c r="MU41" s="239"/>
      <c r="MV41" s="239"/>
      <c r="MW41" s="239"/>
      <c r="MX41" s="239"/>
      <c r="MY41" s="239"/>
      <c r="MZ41" s="239"/>
      <c r="NA41" s="239"/>
      <c r="NB41" s="239"/>
      <c r="NC41" s="239"/>
      <c r="ND41" s="239"/>
      <c r="NE41" s="239"/>
      <c r="NF41" s="239"/>
      <c r="NG41" s="239"/>
      <c r="NH41" s="239"/>
      <c r="NI41" s="239"/>
      <c r="NJ41" s="239"/>
      <c r="NK41" s="239"/>
      <c r="NL41" s="239"/>
      <c r="NM41" s="239"/>
      <c r="NN41" s="239"/>
      <c r="NO41" s="239"/>
      <c r="NP41" s="239"/>
      <c r="NQ41" s="239"/>
      <c r="NR41" s="239"/>
      <c r="NS41" s="239"/>
      <c r="NT41" s="239"/>
      <c r="NU41" s="239"/>
      <c r="NV41" s="239"/>
      <c r="NW41" s="239"/>
      <c r="NX41" s="239"/>
      <c r="NY41" s="239"/>
      <c r="NZ41" s="239"/>
      <c r="OA41" s="239"/>
      <c r="OB41" s="239"/>
      <c r="OC41" s="239"/>
      <c r="OD41" s="239"/>
      <c r="OE41" s="239"/>
      <c r="OF41" s="239"/>
      <c r="OG41" s="239"/>
      <c r="OH41" s="239"/>
      <c r="OI41" s="239"/>
      <c r="OJ41" s="239"/>
      <c r="OK41" s="239"/>
      <c r="OL41" s="239"/>
      <c r="OM41" s="239"/>
      <c r="ON41" s="239"/>
      <c r="OO41" s="239"/>
      <c r="OP41" s="239"/>
      <c r="OQ41" s="239"/>
      <c r="OR41" s="239"/>
      <c r="OS41" s="239"/>
      <c r="OT41" s="239"/>
      <c r="OU41" s="239"/>
      <c r="OV41" s="239"/>
      <c r="OW41" s="239"/>
      <c r="OX41" s="239"/>
      <c r="OY41" s="239"/>
      <c r="OZ41" s="239"/>
      <c r="PA41" s="239"/>
      <c r="PB41" s="239"/>
      <c r="PC41" s="239"/>
      <c r="PD41" s="239"/>
      <c r="PE41" s="239"/>
      <c r="PF41" s="239"/>
      <c r="PG41" s="239"/>
      <c r="PH41" s="239"/>
      <c r="PI41" s="239"/>
      <c r="PJ41" s="239"/>
      <c r="PK41" s="239"/>
      <c r="PL41" s="239"/>
      <c r="PM41" s="239"/>
      <c r="PN41" s="239"/>
      <c r="PO41" s="239"/>
      <c r="PP41" s="239"/>
      <c r="PQ41" s="239"/>
      <c r="PR41" s="239"/>
      <c r="PS41" s="239"/>
      <c r="PT41" s="239"/>
      <c r="PU41" s="239"/>
      <c r="PV41" s="239"/>
      <c r="PW41" s="239"/>
      <c r="PX41" s="239"/>
      <c r="PY41" s="239"/>
      <c r="PZ41" s="239"/>
      <c r="QA41" s="239"/>
      <c r="QB41" s="239"/>
      <c r="QC41" s="239"/>
      <c r="QD41" s="239"/>
      <c r="QE41" s="239"/>
      <c r="QF41" s="239"/>
      <c r="QG41" s="239"/>
      <c r="QH41" s="239"/>
      <c r="QI41" s="239"/>
      <c r="QJ41" s="239"/>
      <c r="QK41" s="239"/>
      <c r="QL41" s="239"/>
      <c r="QM41" s="239"/>
      <c r="QN41" s="239"/>
      <c r="QO41" s="239"/>
      <c r="QP41" s="239"/>
      <c r="QQ41" s="239"/>
      <c r="QR41" s="239"/>
      <c r="QS41" s="239"/>
      <c r="QT41" s="239"/>
      <c r="QU41" s="239"/>
      <c r="QV41" s="239"/>
      <c r="QW41" s="239"/>
      <c r="QX41" s="239"/>
      <c r="QY41" s="239"/>
      <c r="QZ41" s="239"/>
      <c r="RA41" s="239"/>
      <c r="RB41" s="239"/>
      <c r="RC41" s="239"/>
      <c r="RD41" s="239"/>
      <c r="RE41" s="239"/>
      <c r="RF41" s="239"/>
      <c r="RG41" s="239"/>
      <c r="RH41" s="239"/>
      <c r="RI41" s="239"/>
      <c r="RJ41" s="239"/>
      <c r="RK41" s="239"/>
      <c r="RL41" s="239"/>
      <c r="RM41" s="239"/>
      <c r="RN41" s="239"/>
      <c r="RO41" s="239"/>
      <c r="RP41" s="239"/>
      <c r="RQ41" s="239"/>
      <c r="RR41" s="239"/>
      <c r="RS41" s="239"/>
      <c r="RT41" s="239"/>
      <c r="RU41" s="239"/>
      <c r="RV41" s="239"/>
      <c r="RW41" s="239"/>
      <c r="RX41" s="239"/>
      <c r="RY41" s="239"/>
      <c r="RZ41" s="239"/>
      <c r="SA41" s="239"/>
      <c r="SB41" s="239"/>
      <c r="SC41" s="239"/>
      <c r="SD41" s="239"/>
      <c r="SE41" s="239"/>
      <c r="SF41" s="239"/>
      <c r="SG41" s="239"/>
      <c r="SH41" s="239"/>
      <c r="SI41" s="239"/>
      <c r="SJ41" s="239"/>
      <c r="SK41" s="239"/>
      <c r="SL41" s="239"/>
      <c r="SM41" s="239"/>
      <c r="SN41" s="239"/>
      <c r="SO41" s="239"/>
      <c r="SP41" s="239"/>
      <c r="SQ41" s="239"/>
      <c r="SR41" s="239"/>
      <c r="SS41" s="239"/>
      <c r="ST41" s="239"/>
      <c r="SU41" s="239"/>
      <c r="SV41" s="239"/>
      <c r="SW41" s="239"/>
      <c r="SX41" s="239"/>
      <c r="SY41" s="239"/>
      <c r="SZ41" s="239"/>
      <c r="TA41" s="239"/>
      <c r="TB41" s="239"/>
      <c r="TC41" s="239"/>
      <c r="TD41" s="239"/>
      <c r="TE41" s="239"/>
      <c r="TF41" s="239"/>
      <c r="TG41" s="239"/>
      <c r="TH41" s="239"/>
      <c r="TI41" s="239"/>
      <c r="TJ41" s="239"/>
      <c r="TK41" s="239"/>
      <c r="TL41" s="239"/>
      <c r="TM41" s="239"/>
      <c r="TN41" s="239"/>
      <c r="TO41" s="239"/>
      <c r="TP41" s="239"/>
      <c r="TQ41" s="239"/>
      <c r="TR41" s="239"/>
      <c r="TS41" s="239"/>
      <c r="TT41" s="239"/>
      <c r="TU41" s="239"/>
      <c r="TV41" s="239"/>
      <c r="TW41" s="239"/>
      <c r="TX41" s="239"/>
      <c r="TY41" s="239"/>
      <c r="TZ41" s="239"/>
      <c r="UA41" s="239"/>
      <c r="UB41" s="239"/>
      <c r="UC41" s="239"/>
      <c r="UD41" s="239"/>
      <c r="UE41" s="239"/>
      <c r="UF41" s="239"/>
      <c r="UG41" s="239"/>
      <c r="UH41" s="239"/>
      <c r="UI41" s="239"/>
      <c r="UJ41" s="239"/>
      <c r="UK41" s="239"/>
      <c r="UL41" s="239"/>
      <c r="UM41" s="239"/>
      <c r="UN41" s="239"/>
      <c r="UO41" s="239"/>
      <c r="UP41" s="239"/>
      <c r="UQ41" s="239"/>
      <c r="UR41" s="239"/>
      <c r="US41" s="239"/>
      <c r="UT41" s="239"/>
      <c r="UU41" s="239"/>
      <c r="UV41" s="239"/>
      <c r="UW41" s="239"/>
      <c r="UX41" s="239"/>
      <c r="UY41" s="239"/>
      <c r="UZ41" s="239"/>
      <c r="VA41" s="239"/>
      <c r="VB41" s="239"/>
      <c r="VC41" s="239"/>
      <c r="VD41" s="239"/>
      <c r="VE41" s="239"/>
      <c r="VF41" s="239"/>
      <c r="VG41" s="239"/>
      <c r="VH41" s="239"/>
      <c r="VI41" s="239"/>
      <c r="VJ41" s="239"/>
      <c r="VK41" s="239"/>
      <c r="VL41" s="239"/>
      <c r="VM41" s="239"/>
      <c r="VN41" s="239"/>
      <c r="VO41" s="239"/>
      <c r="VP41" s="239"/>
      <c r="VQ41" s="239"/>
      <c r="VR41" s="239"/>
      <c r="VS41" s="239"/>
      <c r="VT41" s="239"/>
      <c r="VU41" s="239"/>
      <c r="VV41" s="239"/>
      <c r="VW41" s="239"/>
      <c r="VX41" s="239"/>
      <c r="VY41" s="239"/>
      <c r="VZ41" s="239"/>
      <c r="WA41" s="239"/>
      <c r="WB41" s="239"/>
      <c r="WC41" s="239"/>
      <c r="WD41" s="239"/>
      <c r="WE41" s="239"/>
      <c r="WF41" s="239"/>
      <c r="WG41" s="239"/>
      <c r="WH41" s="239"/>
      <c r="WI41" s="239"/>
      <c r="WJ41" s="239"/>
      <c r="WK41" s="239"/>
      <c r="WL41" s="239"/>
      <c r="WM41" s="239"/>
      <c r="WN41" s="239"/>
      <c r="WO41" s="239"/>
      <c r="WP41" s="239"/>
      <c r="WQ41" s="239"/>
      <c r="WR41" s="239"/>
      <c r="WS41" s="239"/>
      <c r="WT41" s="239"/>
      <c r="WU41" s="239"/>
      <c r="WV41" s="239"/>
      <c r="WW41" s="239"/>
      <c r="WX41" s="239"/>
      <c r="WY41" s="239"/>
      <c r="WZ41" s="239"/>
      <c r="XA41" s="239"/>
      <c r="XB41" s="239"/>
      <c r="XC41" s="239"/>
      <c r="XD41" s="239"/>
      <c r="XE41" s="239"/>
      <c r="XF41" s="239"/>
      <c r="XG41" s="239"/>
      <c r="XH41" s="239"/>
      <c r="XI41" s="239"/>
      <c r="XJ41" s="239"/>
      <c r="XK41" s="239"/>
      <c r="XL41" s="239"/>
      <c r="XM41" s="239"/>
      <c r="XN41" s="239"/>
      <c r="XO41" s="239"/>
      <c r="XP41" s="239"/>
      <c r="XQ41" s="239"/>
      <c r="XR41" s="239"/>
      <c r="XS41" s="239"/>
      <c r="XT41" s="239"/>
      <c r="XU41" s="239"/>
      <c r="XV41" s="239"/>
      <c r="XW41" s="239"/>
      <c r="XX41" s="239"/>
      <c r="XY41" s="239"/>
      <c r="XZ41" s="239"/>
      <c r="YA41" s="239"/>
      <c r="YB41" s="239"/>
      <c r="YC41" s="239"/>
      <c r="YD41" s="239"/>
      <c r="YE41" s="239"/>
      <c r="YF41" s="239"/>
      <c r="YG41" s="239"/>
      <c r="YH41" s="239"/>
      <c r="YI41" s="239"/>
      <c r="YJ41" s="239"/>
      <c r="YK41" s="239"/>
      <c r="YL41" s="239"/>
      <c r="YM41" s="239"/>
      <c r="YN41" s="239"/>
      <c r="YO41" s="239"/>
      <c r="YP41" s="239"/>
      <c r="YQ41" s="239"/>
      <c r="YR41" s="239"/>
      <c r="YS41" s="239"/>
      <c r="YT41" s="239"/>
      <c r="YU41" s="239"/>
      <c r="YV41" s="239"/>
      <c r="YW41" s="239"/>
      <c r="YX41" s="239"/>
      <c r="YY41" s="239"/>
      <c r="YZ41" s="239"/>
      <c r="ZA41" s="239"/>
      <c r="ZB41" s="239"/>
      <c r="ZC41" s="239"/>
      <c r="ZD41" s="239"/>
      <c r="ZE41" s="239"/>
      <c r="ZF41" s="239"/>
      <c r="ZG41" s="239"/>
      <c r="ZH41" s="239"/>
      <c r="ZI41" s="239"/>
      <c r="ZJ41" s="239"/>
      <c r="ZK41" s="239"/>
      <c r="ZL41" s="239"/>
      <c r="ZM41" s="239"/>
      <c r="ZN41" s="239"/>
      <c r="ZO41" s="239"/>
      <c r="ZP41" s="239"/>
      <c r="ZQ41" s="239"/>
      <c r="ZR41" s="239"/>
      <c r="ZS41" s="239"/>
      <c r="ZT41" s="239"/>
      <c r="ZU41" s="239"/>
      <c r="ZV41" s="239"/>
      <c r="ZW41" s="239"/>
      <c r="ZX41" s="239"/>
      <c r="ZY41" s="239"/>
      <c r="ZZ41" s="239"/>
      <c r="AAA41" s="239"/>
      <c r="AAB41" s="239"/>
      <c r="AAC41" s="239"/>
      <c r="AAD41" s="239"/>
      <c r="AAE41" s="239"/>
      <c r="AAF41" s="239"/>
      <c r="AAG41" s="239"/>
      <c r="AAH41" s="239"/>
      <c r="AAI41" s="239"/>
      <c r="AAJ41" s="239"/>
      <c r="AAK41" s="239"/>
      <c r="AAL41" s="239"/>
      <c r="AAM41" s="239"/>
      <c r="AAN41" s="239"/>
      <c r="AAO41" s="239"/>
      <c r="AAP41" s="239"/>
      <c r="AAQ41" s="239"/>
      <c r="AAR41" s="239"/>
      <c r="AAS41" s="239"/>
      <c r="AAT41" s="239"/>
      <c r="AAU41" s="239"/>
      <c r="AAV41" s="239"/>
      <c r="AAW41" s="239"/>
      <c r="AAX41" s="239"/>
      <c r="AAY41" s="239"/>
      <c r="AAZ41" s="239"/>
      <c r="ABA41" s="239"/>
      <c r="ABB41" s="239"/>
      <c r="ABC41" s="239"/>
      <c r="ABD41" s="239"/>
      <c r="ABE41" s="239"/>
      <c r="ABF41" s="239"/>
      <c r="ABG41" s="239"/>
      <c r="ABH41" s="239"/>
      <c r="ABI41" s="239"/>
      <c r="ABJ41" s="239"/>
      <c r="ABK41" s="239"/>
      <c r="ABL41" s="239"/>
      <c r="ABM41" s="239"/>
      <c r="ABN41" s="239"/>
      <c r="ABO41" s="239"/>
      <c r="ABP41" s="239"/>
      <c r="ABQ41" s="239"/>
      <c r="ABR41" s="239"/>
      <c r="ABS41" s="239"/>
      <c r="ABT41" s="239"/>
      <c r="ABU41" s="239"/>
      <c r="ABV41" s="239"/>
      <c r="ABW41" s="239"/>
      <c r="ABX41" s="239"/>
      <c r="ABY41" s="239"/>
      <c r="ABZ41" s="239"/>
      <c r="ACA41" s="239"/>
      <c r="ACB41" s="239"/>
      <c r="ACC41" s="239"/>
      <c r="ACD41" s="239"/>
      <c r="ACE41" s="239"/>
      <c r="ACF41" s="239"/>
      <c r="ACG41" s="239"/>
      <c r="ACH41" s="239"/>
      <c r="ACI41" s="239"/>
      <c r="ACJ41" s="239"/>
      <c r="ACK41" s="239"/>
      <c r="ACL41" s="239"/>
      <c r="ACM41" s="239"/>
      <c r="ACN41" s="239"/>
      <c r="ACO41" s="239"/>
      <c r="ACP41" s="239"/>
      <c r="ACQ41" s="239"/>
      <c r="ACR41" s="239"/>
      <c r="ACS41" s="239"/>
      <c r="ACT41" s="239"/>
      <c r="ACU41" s="239"/>
      <c r="ACV41" s="239"/>
      <c r="ACW41" s="239"/>
      <c r="ACX41" s="239"/>
      <c r="ACY41" s="239"/>
      <c r="ACZ41" s="239"/>
      <c r="ADA41" s="239"/>
      <c r="ADB41" s="239"/>
      <c r="ADC41" s="239"/>
      <c r="ADD41" s="239"/>
      <c r="ADE41" s="239"/>
      <c r="ADF41" s="239"/>
      <c r="ADG41" s="239"/>
      <c r="ADH41" s="239"/>
      <c r="ADI41" s="239"/>
      <c r="ADJ41" s="239"/>
      <c r="ADK41" s="239"/>
      <c r="ADL41" s="239"/>
      <c r="ADM41" s="239"/>
      <c r="ADN41" s="239"/>
      <c r="ADO41" s="239"/>
      <c r="ADP41" s="239"/>
      <c r="ADQ41" s="239"/>
      <c r="ADR41" s="239"/>
      <c r="ADS41" s="239"/>
      <c r="ADT41" s="239"/>
      <c r="ADU41" s="239"/>
      <c r="ADV41" s="239"/>
      <c r="ADW41" s="239"/>
      <c r="ADX41" s="239"/>
      <c r="ADY41" s="239"/>
      <c r="ADZ41" s="239"/>
      <c r="AEA41" s="239"/>
      <c r="AEB41" s="239"/>
      <c r="AEC41" s="239"/>
      <c r="AED41" s="239"/>
      <c r="AEE41" s="239"/>
      <c r="AEF41" s="239"/>
      <c r="AEG41" s="239"/>
      <c r="AEH41" s="239"/>
      <c r="AEI41" s="239"/>
      <c r="AEJ41" s="239"/>
      <c r="AEK41" s="239"/>
      <c r="AEL41" s="239"/>
      <c r="AEM41" s="239"/>
      <c r="AEN41" s="239"/>
      <c r="AEO41" s="239"/>
      <c r="AEP41" s="239"/>
      <c r="AEQ41" s="239"/>
      <c r="AER41" s="239"/>
      <c r="AES41" s="239"/>
      <c r="AET41" s="239"/>
      <c r="AEU41" s="239"/>
      <c r="AEV41" s="239"/>
      <c r="AEW41" s="239"/>
      <c r="AEX41" s="239"/>
      <c r="AEY41" s="239"/>
      <c r="AEZ41" s="239"/>
      <c r="AFA41" s="239"/>
      <c r="AFB41" s="239"/>
      <c r="AFC41" s="239"/>
      <c r="AFD41" s="239"/>
      <c r="AFE41" s="239"/>
      <c r="AFF41" s="239"/>
      <c r="AFG41" s="239"/>
      <c r="AFH41" s="239"/>
      <c r="AFI41" s="239"/>
      <c r="AFJ41" s="239"/>
      <c r="AFK41" s="239"/>
      <c r="AFL41" s="239"/>
      <c r="AFM41" s="239"/>
      <c r="AFN41" s="239"/>
      <c r="AFO41" s="239"/>
      <c r="AFP41" s="239"/>
      <c r="AFQ41" s="239"/>
      <c r="AFR41" s="239"/>
      <c r="AFS41" s="239"/>
      <c r="AFT41" s="239"/>
      <c r="AFU41" s="239"/>
      <c r="AFV41" s="239"/>
      <c r="AFW41" s="239"/>
      <c r="AFX41" s="239"/>
      <c r="AFY41" s="239"/>
      <c r="AFZ41" s="239"/>
      <c r="AGA41" s="239"/>
      <c r="AGB41" s="239"/>
      <c r="AGC41" s="239"/>
      <c r="AGD41" s="239"/>
      <c r="AGE41" s="239"/>
      <c r="AGF41" s="239"/>
      <c r="AGG41" s="239"/>
      <c r="AGH41" s="239"/>
      <c r="AGI41" s="239"/>
      <c r="AGJ41" s="239"/>
      <c r="AGK41" s="239"/>
      <c r="AGL41" s="239"/>
      <c r="AGM41" s="239"/>
      <c r="AGN41" s="239"/>
      <c r="AGO41" s="239"/>
      <c r="AGP41" s="239"/>
      <c r="AGQ41" s="239"/>
      <c r="AGR41" s="239"/>
      <c r="AGS41" s="239"/>
      <c r="AGT41" s="239"/>
      <c r="AGU41" s="239"/>
      <c r="AGV41" s="239"/>
      <c r="AGW41" s="239"/>
      <c r="AGX41" s="239"/>
      <c r="AGY41" s="239"/>
      <c r="AGZ41" s="239"/>
      <c r="AHA41" s="239"/>
      <c r="AHB41" s="239"/>
      <c r="AHC41" s="239"/>
      <c r="AHD41" s="239"/>
      <c r="AHE41" s="239"/>
      <c r="AHF41" s="239"/>
      <c r="AHG41" s="239"/>
      <c r="AHH41" s="239"/>
      <c r="AHI41" s="239"/>
      <c r="AHJ41" s="239"/>
      <c r="AHK41" s="239"/>
      <c r="AHL41" s="239"/>
      <c r="AHM41" s="239"/>
      <c r="AHN41" s="239"/>
      <c r="AHO41" s="239"/>
      <c r="AHP41" s="239"/>
      <c r="AHQ41" s="239"/>
      <c r="AHR41" s="239"/>
      <c r="AHS41" s="239"/>
      <c r="AHT41" s="239"/>
      <c r="AHU41" s="239"/>
      <c r="AHV41" s="239"/>
      <c r="AHW41" s="239"/>
      <c r="AHX41" s="239"/>
      <c r="AHY41" s="239"/>
      <c r="AHZ41" s="239"/>
      <c r="AIA41" s="239"/>
      <c r="AIB41" s="239"/>
      <c r="AIC41" s="239"/>
      <c r="AID41" s="239"/>
      <c r="AIE41" s="239"/>
      <c r="AIF41" s="239"/>
      <c r="AIG41" s="239"/>
      <c r="AIH41" s="239"/>
      <c r="AII41" s="239"/>
      <c r="AIJ41" s="239"/>
      <c r="AIK41" s="239"/>
      <c r="AIL41" s="239"/>
      <c r="AIM41" s="239"/>
      <c r="AIN41" s="239"/>
      <c r="AIO41" s="239"/>
      <c r="AIP41" s="239"/>
      <c r="AIQ41" s="239"/>
      <c r="AIR41" s="239"/>
      <c r="AIS41" s="239"/>
      <c r="AIT41" s="239"/>
      <c r="AIU41" s="239"/>
      <c r="AIV41" s="239"/>
      <c r="AIW41" s="239"/>
      <c r="AIX41" s="239"/>
      <c r="AIY41" s="239"/>
      <c r="AIZ41" s="239"/>
      <c r="AJA41" s="239"/>
      <c r="AJB41" s="239"/>
      <c r="AJC41" s="239"/>
      <c r="AJD41" s="239"/>
      <c r="AJE41" s="239"/>
      <c r="AJF41" s="239"/>
      <c r="AJG41" s="239"/>
      <c r="AJH41" s="239"/>
      <c r="AJI41" s="239"/>
      <c r="AJJ41" s="239"/>
      <c r="AJK41" s="239"/>
      <c r="AJL41" s="239"/>
      <c r="AJM41" s="239"/>
      <c r="AJN41" s="239"/>
      <c r="AJO41" s="239"/>
      <c r="AJP41" s="239"/>
      <c r="AJQ41" s="239"/>
      <c r="AJR41" s="239"/>
      <c r="AJS41" s="239"/>
      <c r="AJT41" s="239"/>
      <c r="AJU41" s="239"/>
      <c r="AJV41" s="239"/>
      <c r="AJW41" s="239"/>
      <c r="AJX41" s="239"/>
      <c r="AJY41" s="239"/>
      <c r="AJZ41" s="239"/>
      <c r="AKA41" s="239"/>
      <c r="AKB41" s="239"/>
      <c r="AKC41" s="239"/>
      <c r="AKD41" s="239"/>
      <c r="AKE41" s="239"/>
      <c r="AKF41" s="239"/>
      <c r="AKG41" s="239"/>
      <c r="AKH41" s="239"/>
      <c r="AKI41" s="239"/>
      <c r="AKJ41" s="239"/>
      <c r="AKK41" s="239"/>
      <c r="AKL41" s="239"/>
      <c r="AKM41" s="239"/>
      <c r="AKN41" s="239"/>
      <c r="AKO41" s="239"/>
      <c r="AKP41" s="239"/>
      <c r="AKQ41" s="239"/>
      <c r="AKR41" s="239"/>
      <c r="AKS41" s="239"/>
      <c r="AKT41" s="239"/>
      <c r="AKU41" s="239"/>
      <c r="AKV41" s="239"/>
      <c r="AKW41" s="239"/>
      <c r="AKX41" s="239"/>
      <c r="AKY41" s="239"/>
      <c r="AKZ41" s="239"/>
      <c r="ALA41" s="239"/>
      <c r="ALB41" s="239"/>
      <c r="ALC41" s="239"/>
      <c r="ALD41" s="239"/>
      <c r="ALE41" s="239"/>
      <c r="ALF41" s="239"/>
      <c r="ALG41" s="239"/>
      <c r="ALH41" s="239"/>
      <c r="ALI41" s="239"/>
      <c r="ALJ41" s="239"/>
      <c r="ALK41" s="239"/>
      <c r="ALL41" s="239"/>
      <c r="ALM41" s="239"/>
      <c r="ALN41" s="239"/>
      <c r="ALO41" s="239"/>
      <c r="ALP41" s="239"/>
      <c r="ALQ41" s="239"/>
      <c r="ALR41" s="239"/>
      <c r="ALS41" s="239"/>
      <c r="ALT41" s="239"/>
      <c r="ALU41" s="239"/>
      <c r="ALV41" s="239"/>
      <c r="ALW41" s="239"/>
      <c r="ALX41" s="239"/>
      <c r="ALY41" s="239"/>
      <c r="ALZ41" s="239"/>
      <c r="AMA41" s="239"/>
      <c r="AMB41" s="239"/>
      <c r="AMC41" s="239"/>
      <c r="AMD41" s="239"/>
      <c r="AME41" s="239"/>
      <c r="AMF41" s="239"/>
      <c r="AMG41" s="239"/>
      <c r="AMH41" s="239"/>
      <c r="AMI41" s="239"/>
      <c r="AMJ41" s="239"/>
      <c r="AMK41" s="239"/>
    </row>
  </sheetData>
  <sheetProtection password="857C" sheet="1" objects="1" scenarios="1" formatCells="0"/>
  <mergeCells count="2">
    <mergeCell ref="F4:G4"/>
    <mergeCell ref="F5:G5"/>
  </mergeCells>
  <conditionalFormatting sqref="F4:G4">
    <cfRule type="cellIs" dxfId="28" priority="4" operator="greaterThan">
      <formula>0.5</formula>
    </cfRule>
  </conditionalFormatting>
  <conditionalFormatting sqref="F5:G5">
    <cfRule type="cellIs" dxfId="27" priority="1" operator="equal">
      <formula>"Yes"</formula>
    </cfRule>
  </conditionalFormatting>
  <dataValidations disablePrompts="1" count="1">
    <dataValidation type="list" allowBlank="1" showInputMessage="1" showErrorMessage="1" sqref="G2:G3" xr:uid="{00000000-0002-0000-0500-000000000000}">
      <formula1>"Yes,No"</formula1>
    </dataValidation>
  </dataValidations>
  <pageMargins left="0.69930555555555496" right="0.69930555555555496" top="0.75" bottom="0.75" header="0.51180555555555496" footer="0.51180555555555496"/>
  <pageSetup paperSize="9" firstPageNumber="0" orientation="portrait" horizontalDpi="300" verticalDpi="300" r:id="rId1"/>
  <ignoredErrors>
    <ignoredError sqref="C11:D11" formula="1"/>
  </ignoredError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500-000001000000}">
          <x14:formula1>
            <xm:f>Sheet1!$B$2:$B$3</xm:f>
          </x14:formula1>
          <xm:sqref>F5:G5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1"/>
  <sheetViews>
    <sheetView showGridLines="0" workbookViewId="0">
      <selection activeCell="P13" sqref="P13"/>
    </sheetView>
  </sheetViews>
  <sheetFormatPr defaultColWidth="9.140625" defaultRowHeight="15"/>
  <cols>
    <col min="1" max="1" width="9.140625" style="52"/>
    <col min="2" max="2" width="14.5703125" style="52" customWidth="1"/>
    <col min="3" max="3" width="12.5703125" style="52" customWidth="1"/>
    <col min="4" max="4" width="14" style="362" customWidth="1"/>
    <col min="5" max="9" width="10" style="362" bestFit="1" customWidth="1"/>
    <col min="10" max="10" width="9.140625" style="362"/>
    <col min="11" max="11" width="10" style="362" bestFit="1" customWidth="1"/>
    <col min="12" max="13" width="9.140625" style="362"/>
    <col min="14" max="14" width="13.5703125" style="362" bestFit="1" customWidth="1"/>
    <col min="15" max="16" width="9.140625" style="362"/>
    <col min="17" max="16384" width="9.140625" style="52"/>
  </cols>
  <sheetData>
    <row r="1" spans="1:16" ht="15.75" thickBot="1"/>
    <row r="2" spans="1:16" ht="24">
      <c r="B2" s="611" t="s">
        <v>2038</v>
      </c>
      <c r="C2" s="612"/>
      <c r="D2" s="363" t="s">
        <v>2039</v>
      </c>
      <c r="E2" s="363" t="s">
        <v>2040</v>
      </c>
      <c r="F2" s="363" t="s">
        <v>2041</v>
      </c>
      <c r="G2" s="364" t="s">
        <v>2042</v>
      </c>
      <c r="H2" s="365" t="s">
        <v>324</v>
      </c>
      <c r="I2" s="365" t="s">
        <v>325</v>
      </c>
      <c r="J2" s="365" t="s">
        <v>326</v>
      </c>
      <c r="K2" s="365" t="s">
        <v>327</v>
      </c>
      <c r="L2" s="365" t="s">
        <v>328</v>
      </c>
      <c r="M2" s="365" t="s">
        <v>329</v>
      </c>
      <c r="N2" s="365" t="s">
        <v>330</v>
      </c>
      <c r="O2" s="365" t="s">
        <v>2043</v>
      </c>
      <c r="P2" s="366" t="s">
        <v>309</v>
      </c>
    </row>
    <row r="3" spans="1:16">
      <c r="B3" s="613" t="s">
        <v>2044</v>
      </c>
      <c r="C3" s="614"/>
      <c r="D3" s="367">
        <f>Banking!F18+Banking!F37+Banking!F56+Banking!F75+Banking!F94</f>
        <v>0</v>
      </c>
      <c r="E3" s="367">
        <f>Banking!F19+Banking!F38+Banking!F57+Banking!F76+Banking!F95</f>
        <v>0</v>
      </c>
      <c r="F3" s="367">
        <f>Banking!F20+Banking!F39+Banking!F58+Banking!F77+Banking!F96</f>
        <v>0</v>
      </c>
      <c r="G3" s="367">
        <f>Banking!F21+Banking!F40+Banking!F59+Banking!F78+Banking!F97</f>
        <v>0</v>
      </c>
      <c r="H3" s="367">
        <f>Banking!F22+Banking!F41+Banking!F60+Banking!F79+Banking!F98</f>
        <v>0</v>
      </c>
      <c r="I3" s="367">
        <f>Banking!F23+Banking!F42+Banking!F61+Banking!F80+Banking!F99</f>
        <v>0</v>
      </c>
      <c r="J3" s="367">
        <f>Banking!F24+Banking!F43+Banking!F62+Banking!F81+Banking!F100</f>
        <v>0</v>
      </c>
      <c r="K3" s="367">
        <f>Banking!F25+Banking!F44+Banking!F63+Banking!F82+Banking!F101</f>
        <v>0</v>
      </c>
      <c r="L3" s="367">
        <f>Banking!F26+Banking!F45+Banking!F64+Banking!F83+Banking!F102</f>
        <v>0</v>
      </c>
      <c r="M3" s="367">
        <f>Banking!F27+Banking!F46+Banking!F65+Banking!F84+Banking!F103</f>
        <v>0</v>
      </c>
      <c r="N3" s="367">
        <f>Banking!F28+Banking!F47+Banking!F66+Banking!F85+Banking!F104</f>
        <v>0</v>
      </c>
      <c r="O3" s="367">
        <f>Banking!F29+Banking!F48+Banking!F67+Banking!F86+Banking!F105</f>
        <v>0</v>
      </c>
      <c r="P3" s="368">
        <f>SUM(D3:O3)</f>
        <v>0</v>
      </c>
    </row>
    <row r="4" spans="1:16">
      <c r="B4" s="613" t="s">
        <v>2045</v>
      </c>
      <c r="C4" s="614"/>
      <c r="D4" s="414">
        <f>Banking!J18+Banking!J37+Banking!J56+Banking!J75+Banking!J94</f>
        <v>0</v>
      </c>
      <c r="E4" s="414">
        <f>Banking!J19+Banking!J38+Banking!J57+Banking!J76+Banking!J95</f>
        <v>0</v>
      </c>
      <c r="F4" s="414">
        <f>Banking!J20+Banking!J39+Banking!J58+Banking!J77+Banking!J96</f>
        <v>0</v>
      </c>
      <c r="G4" s="414">
        <f>Banking!J21+Banking!J40+Banking!J59+Banking!J78+Banking!J97</f>
        <v>0</v>
      </c>
      <c r="H4" s="414">
        <f>Banking!J22+Banking!J41+Banking!J60+Banking!J79+Banking!J98</f>
        <v>0</v>
      </c>
      <c r="I4" s="414">
        <f>Banking!J23+Banking!J42+Banking!J61+Banking!J80+Banking!J99</f>
        <v>0</v>
      </c>
      <c r="J4" s="414">
        <f>Banking!J24+Banking!J43+Banking!J62+Banking!J81+Banking!J100</f>
        <v>0</v>
      </c>
      <c r="K4" s="414">
        <f>Banking!J25+Banking!J44+Banking!J63+Banking!J82+Banking!J101</f>
        <v>0</v>
      </c>
      <c r="L4" s="414">
        <f>Banking!J26+Banking!J45+Banking!J64+Banking!J83+Banking!J102</f>
        <v>0</v>
      </c>
      <c r="M4" s="414">
        <f>Banking!J26+Banking!J45+Banking!J64+Banking!J84+Banking!J102</f>
        <v>0</v>
      </c>
      <c r="N4" s="414">
        <f>Banking!J27+Banking!J46+Banking!J65+Banking!J85+Banking!J103</f>
        <v>0</v>
      </c>
      <c r="O4" s="414">
        <f>Banking!J28+Banking!J47+Banking!J66+Banking!J86+Banking!J104</f>
        <v>0</v>
      </c>
      <c r="P4" s="369">
        <f>SUM(D4:O4)</f>
        <v>0</v>
      </c>
    </row>
    <row r="5" spans="1:16" ht="15.75" thickBot="1">
      <c r="B5" s="370"/>
      <c r="C5" s="371"/>
      <c r="D5" s="371"/>
      <c r="E5" s="371"/>
      <c r="F5" s="371"/>
      <c r="G5" s="371"/>
      <c r="H5" s="371"/>
      <c r="I5" s="371"/>
      <c r="J5" s="371"/>
      <c r="K5" s="371"/>
      <c r="L5" s="371"/>
      <c r="M5" s="371"/>
      <c r="N5" s="371"/>
      <c r="O5" s="371"/>
      <c r="P5" s="372"/>
    </row>
    <row r="6" spans="1:16">
      <c r="B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</row>
    <row r="7" spans="1:16">
      <c r="B7" s="373" t="str">
        <f>UPPER("Eligibility under Multiplier /Witholding percentage method ")</f>
        <v xml:space="preserve">ELIGIBILITY UNDER MULTIPLIER /WITHOLDING PERCENTAGE METHOD </v>
      </c>
      <c r="C7" s="374"/>
      <c r="D7" s="374"/>
      <c r="E7" s="375"/>
      <c r="F7" s="373"/>
      <c r="G7" s="373"/>
      <c r="H7" s="373"/>
      <c r="I7" s="167"/>
      <c r="J7" s="167"/>
      <c r="K7" s="167"/>
      <c r="L7" s="167"/>
      <c r="M7" s="167"/>
      <c r="N7" s="167"/>
      <c r="O7" s="167"/>
      <c r="P7" s="167"/>
    </row>
    <row r="8" spans="1:16" ht="30" customHeight="1">
      <c r="B8" s="376" t="s">
        <v>31</v>
      </c>
      <c r="C8" s="377"/>
      <c r="D8" s="378"/>
      <c r="E8" s="379"/>
      <c r="F8" s="615" t="s">
        <v>2093</v>
      </c>
      <c r="G8" s="616"/>
      <c r="H8" s="617"/>
      <c r="I8" s="167"/>
      <c r="J8" s="604" t="s">
        <v>2047</v>
      </c>
      <c r="K8" s="604"/>
      <c r="L8" s="604"/>
      <c r="M8" s="604"/>
      <c r="N8" s="604"/>
      <c r="O8" s="604"/>
      <c r="P8" s="380">
        <f>MEDIAN(D3:O3)</f>
        <v>0</v>
      </c>
    </row>
    <row r="9" spans="1:16" ht="15.75" customHeight="1">
      <c r="B9" s="381" t="s">
        <v>2048</v>
      </c>
      <c r="C9" s="378"/>
      <c r="D9" s="378"/>
      <c r="E9" s="495"/>
      <c r="F9" s="586">
        <f>P8*100000</f>
        <v>0</v>
      </c>
      <c r="G9" s="587"/>
      <c r="H9" s="588"/>
      <c r="I9" s="167"/>
      <c r="J9" s="604" t="s">
        <v>2049</v>
      </c>
      <c r="K9" s="604"/>
      <c r="L9" s="604"/>
      <c r="M9" s="604"/>
      <c r="N9" s="604"/>
      <c r="O9" s="604"/>
      <c r="P9" s="382">
        <f>MEDIAN(D4:O4)</f>
        <v>0</v>
      </c>
    </row>
    <row r="10" spans="1:16">
      <c r="B10" s="381" t="s">
        <v>2050</v>
      </c>
      <c r="C10" s="378"/>
      <c r="D10" s="378"/>
      <c r="E10" s="495"/>
      <c r="F10" s="586">
        <f>F9/30</f>
        <v>0</v>
      </c>
      <c r="G10" s="587"/>
      <c r="H10" s="588"/>
      <c r="I10" s="167"/>
      <c r="J10" s="604" t="s">
        <v>2051</v>
      </c>
      <c r="K10" s="604"/>
      <c r="L10" s="604"/>
      <c r="M10" s="604"/>
      <c r="N10" s="604"/>
      <c r="O10" s="604"/>
      <c r="P10" s="383" t="e">
        <f>Banking!M9</f>
        <v>#DIV/0!</v>
      </c>
    </row>
    <row r="11" spans="1:16">
      <c r="B11" s="381" t="s">
        <v>2052</v>
      </c>
      <c r="C11" s="378"/>
      <c r="D11" s="378"/>
      <c r="E11" s="389"/>
      <c r="F11" s="605">
        <f>VLOOKUP(F8,'WithHolding Percentage'!B3:C44,2,0)</f>
        <v>0.3</v>
      </c>
      <c r="G11" s="606"/>
      <c r="H11" s="607"/>
      <c r="I11" s="167"/>
      <c r="J11" s="604" t="s">
        <v>2053</v>
      </c>
      <c r="K11" s="604"/>
      <c r="L11" s="604"/>
      <c r="M11" s="604"/>
      <c r="N11" s="604"/>
      <c r="O11" s="604"/>
      <c r="P11" s="383" t="e">
        <f>Banking!N9</f>
        <v>#DIV/0!</v>
      </c>
    </row>
    <row r="12" spans="1:16">
      <c r="B12" s="384" t="s">
        <v>2054</v>
      </c>
      <c r="C12" s="385"/>
      <c r="D12" s="385"/>
      <c r="E12" s="496"/>
      <c r="F12" s="586">
        <f>(F10*F11)</f>
        <v>0</v>
      </c>
      <c r="G12" s="587"/>
      <c r="H12" s="588"/>
      <c r="I12" s="167"/>
      <c r="J12" s="604" t="s">
        <v>2055</v>
      </c>
      <c r="K12" s="604"/>
      <c r="L12" s="604"/>
      <c r="M12" s="604"/>
      <c r="N12" s="604"/>
      <c r="O12" s="604"/>
      <c r="P12" s="383" t="e">
        <f>P3/(F25/100000)</f>
        <v>#DIV/0!</v>
      </c>
    </row>
    <row r="13" spans="1:16">
      <c r="A13" s="386"/>
      <c r="B13" s="387" t="s">
        <v>2056</v>
      </c>
      <c r="C13" s="378"/>
      <c r="D13" s="378"/>
      <c r="E13" s="393"/>
      <c r="F13" s="577">
        <f>'[1]Customer Details'!L4</f>
        <v>360</v>
      </c>
      <c r="G13" s="578"/>
      <c r="H13" s="579"/>
      <c r="I13" s="167"/>
      <c r="J13" s="604" t="s">
        <v>2057</v>
      </c>
      <c r="K13" s="604"/>
      <c r="L13" s="604"/>
      <c r="M13" s="604"/>
      <c r="N13" s="604"/>
      <c r="O13" s="604"/>
      <c r="P13" s="388">
        <f ca="1">'Customer Details'!G8</f>
        <v>0</v>
      </c>
    </row>
    <row r="14" spans="1:16">
      <c r="A14" s="386"/>
      <c r="B14" s="381" t="s">
        <v>2058</v>
      </c>
      <c r="C14" s="378"/>
      <c r="D14" s="378"/>
      <c r="E14" s="389"/>
      <c r="F14" s="605">
        <f>'[1]Customer Details'!L3</f>
        <v>0.25</v>
      </c>
      <c r="G14" s="606"/>
      <c r="H14" s="607"/>
      <c r="I14" s="167"/>
      <c r="J14" s="167"/>
      <c r="K14" s="167"/>
      <c r="L14" s="167"/>
      <c r="M14" s="167"/>
      <c r="N14" s="167"/>
      <c r="O14" s="167"/>
      <c r="P14" s="167"/>
    </row>
    <row r="15" spans="1:16">
      <c r="A15" s="386"/>
      <c r="B15" s="390" t="s">
        <v>2059</v>
      </c>
      <c r="C15" s="378"/>
      <c r="D15" s="378"/>
      <c r="E15" s="391"/>
      <c r="F15" s="608">
        <f>PV(F14/360,F13,-F12,0,0)</f>
        <v>0</v>
      </c>
      <c r="G15" s="609"/>
      <c r="H15" s="610"/>
      <c r="I15" s="167"/>
      <c r="J15" s="604" t="s">
        <v>2060</v>
      </c>
      <c r="K15" s="604"/>
      <c r="L15" s="604"/>
      <c r="M15" s="604"/>
      <c r="N15" s="604"/>
      <c r="O15" s="604"/>
      <c r="P15" s="388">
        <f>'Customer Details'!F3</f>
        <v>0</v>
      </c>
    </row>
    <row r="16" spans="1:16">
      <c r="A16" s="386"/>
      <c r="B16" s="390" t="s">
        <v>2061</v>
      </c>
      <c r="C16" s="378"/>
      <c r="D16" s="378"/>
      <c r="E16" s="392"/>
      <c r="F16" s="601"/>
      <c r="G16" s="602"/>
      <c r="H16" s="603"/>
      <c r="I16" s="167"/>
    </row>
    <row r="17" spans="1:16" ht="15.75">
      <c r="A17" s="386"/>
      <c r="B17" s="381" t="s">
        <v>2062</v>
      </c>
      <c r="C17" s="378"/>
      <c r="D17" s="378"/>
      <c r="E17" s="393"/>
      <c r="F17" s="577">
        <f>VLOOKUP(F8,'WithHolding Percentage'!B3:D44,3,0)</f>
        <v>2.5</v>
      </c>
      <c r="G17" s="578"/>
      <c r="H17" s="579"/>
      <c r="J17" s="580" t="s">
        <v>2063</v>
      </c>
      <c r="K17" s="581"/>
      <c r="L17" s="581"/>
      <c r="M17" s="582"/>
      <c r="N17" s="583" t="e">
        <f>IF(F31="NA","Not Eligibile",MIN(F22,F31)/10^5)</f>
        <v>#NUM!</v>
      </c>
      <c r="O17" s="584"/>
      <c r="P17" s="585"/>
    </row>
    <row r="18" spans="1:16">
      <c r="A18" s="386"/>
      <c r="B18" s="381" t="s">
        <v>2064</v>
      </c>
      <c r="C18" s="378"/>
      <c r="D18" s="378"/>
      <c r="E18" s="495"/>
      <c r="F18" s="586">
        <f>F9</f>
        <v>0</v>
      </c>
      <c r="G18" s="587"/>
      <c r="H18" s="588"/>
    </row>
    <row r="19" spans="1:16">
      <c r="A19" s="386"/>
      <c r="B19" s="390" t="s">
        <v>2065</v>
      </c>
      <c r="C19" s="378"/>
      <c r="D19" s="378"/>
      <c r="E19" s="391"/>
      <c r="F19" s="589">
        <f>F17*F18</f>
        <v>0</v>
      </c>
      <c r="G19" s="590"/>
      <c r="H19" s="591"/>
    </row>
    <row r="20" spans="1:16">
      <c r="A20" s="386"/>
      <c r="B20" s="390" t="s">
        <v>2066</v>
      </c>
      <c r="C20" s="378"/>
      <c r="D20" s="378"/>
      <c r="E20" s="391"/>
      <c r="F20" s="589">
        <f>MIN(F19,F15)</f>
        <v>0</v>
      </c>
      <c r="G20" s="590"/>
      <c r="H20" s="591"/>
    </row>
    <row r="21" spans="1:16">
      <c r="A21" s="386"/>
      <c r="B21" s="395" t="s">
        <v>2067</v>
      </c>
      <c r="C21" s="385"/>
      <c r="D21" s="385"/>
      <c r="E21" s="396"/>
      <c r="F21" s="592"/>
      <c r="G21" s="593"/>
      <c r="H21" s="594"/>
    </row>
    <row r="22" spans="1:16">
      <c r="A22" s="386"/>
      <c r="B22" s="397" t="s">
        <v>2068</v>
      </c>
      <c r="C22" s="378"/>
      <c r="D22" s="378"/>
      <c r="E22" s="394"/>
      <c r="F22" s="595">
        <f>F20-F21</f>
        <v>0</v>
      </c>
      <c r="G22" s="596"/>
      <c r="H22" s="597"/>
    </row>
    <row r="24" spans="1:16">
      <c r="A24" s="386"/>
      <c r="B24" s="598" t="s">
        <v>2069</v>
      </c>
      <c r="C24" s="599"/>
      <c r="D24" s="599"/>
      <c r="E24" s="599"/>
      <c r="F24" s="599"/>
      <c r="G24" s="599"/>
      <c r="H24" s="600"/>
    </row>
    <row r="25" spans="1:16">
      <c r="A25" s="398"/>
      <c r="B25" s="573" t="s">
        <v>2070</v>
      </c>
      <c r="C25" s="573"/>
      <c r="D25" s="573"/>
      <c r="E25" s="573"/>
      <c r="F25" s="574">
        <f>Banking!S8*100000</f>
        <v>0</v>
      </c>
      <c r="G25" s="574"/>
      <c r="H25" s="574"/>
    </row>
    <row r="26" spans="1:16">
      <c r="A26" s="399"/>
      <c r="B26" s="573" t="s">
        <v>2071</v>
      </c>
      <c r="C26" s="573"/>
      <c r="D26" s="573"/>
      <c r="E26" s="573"/>
      <c r="F26" s="576">
        <f>'Customer Details'!M8</f>
        <v>0</v>
      </c>
      <c r="G26" s="576"/>
      <c r="H26" s="576"/>
    </row>
    <row r="27" spans="1:16">
      <c r="A27" s="398"/>
      <c r="B27" s="573" t="s">
        <v>2072</v>
      </c>
      <c r="C27" s="573"/>
      <c r="D27" s="573"/>
      <c r="E27" s="573"/>
      <c r="F27" s="574">
        <f>(F25*F26)-('Fin-1'!D41*10^5)</f>
        <v>0</v>
      </c>
      <c r="G27" s="574"/>
      <c r="H27" s="574"/>
    </row>
    <row r="28" spans="1:16">
      <c r="A28" s="398"/>
      <c r="B28" s="573" t="s">
        <v>2073</v>
      </c>
      <c r="C28" s="573"/>
      <c r="D28" s="573"/>
      <c r="E28" s="573"/>
      <c r="F28" s="574" t="e">
        <f>('Existing Loans'!W136*12+'Customer Details'!L5*360)</f>
        <v>#NUM!</v>
      </c>
      <c r="G28" s="574"/>
      <c r="H28" s="574"/>
    </row>
    <row r="29" spans="1:16">
      <c r="B29" s="575" t="s">
        <v>2074</v>
      </c>
      <c r="C29" s="575"/>
      <c r="D29" s="575"/>
      <c r="E29" s="575"/>
      <c r="F29" s="575"/>
      <c r="G29" s="575"/>
      <c r="H29" s="400" t="e">
        <f>ROUND(F27/F28,2)</f>
        <v>#NUM!</v>
      </c>
    </row>
    <row r="31" spans="1:16" ht="15" customHeight="1">
      <c r="F31" s="401" t="e">
        <f>IF(H29&gt;=0.75,P15*10^5,"NA")</f>
        <v>#NUM!</v>
      </c>
    </row>
  </sheetData>
  <sheetProtection password="857C" sheet="1" objects="1" scenarios="1" formatCells="0"/>
  <mergeCells count="37">
    <mergeCell ref="F9:H9"/>
    <mergeCell ref="J9:O9"/>
    <mergeCell ref="B2:C2"/>
    <mergeCell ref="B3:C3"/>
    <mergeCell ref="B4:C4"/>
    <mergeCell ref="F8:H8"/>
    <mergeCell ref="J8:O8"/>
    <mergeCell ref="F16:H16"/>
    <mergeCell ref="F10:H10"/>
    <mergeCell ref="J10:O10"/>
    <mergeCell ref="F11:H11"/>
    <mergeCell ref="J11:O11"/>
    <mergeCell ref="F12:H12"/>
    <mergeCell ref="J12:O12"/>
    <mergeCell ref="F13:H13"/>
    <mergeCell ref="J13:O13"/>
    <mergeCell ref="F14:H14"/>
    <mergeCell ref="F15:H15"/>
    <mergeCell ref="J15:O15"/>
    <mergeCell ref="B26:E26"/>
    <mergeCell ref="F26:H26"/>
    <mergeCell ref="F17:H17"/>
    <mergeCell ref="J17:M17"/>
    <mergeCell ref="N17:P17"/>
    <mergeCell ref="F18:H18"/>
    <mergeCell ref="F19:H19"/>
    <mergeCell ref="F20:H20"/>
    <mergeCell ref="F21:H21"/>
    <mergeCell ref="F22:H22"/>
    <mergeCell ref="B24:H24"/>
    <mergeCell ref="B25:E25"/>
    <mergeCell ref="F25:H25"/>
    <mergeCell ref="B27:E27"/>
    <mergeCell ref="F27:H27"/>
    <mergeCell ref="B28:E28"/>
    <mergeCell ref="F28:H28"/>
    <mergeCell ref="B29:G29"/>
  </mergeCells>
  <conditionalFormatting sqref="P8">
    <cfRule type="cellIs" dxfId="26" priority="10" operator="lessThan">
      <formula>15</formula>
    </cfRule>
  </conditionalFormatting>
  <conditionalFormatting sqref="P9">
    <cfRule type="cellIs" dxfId="25" priority="9" operator="lessThan">
      <formula>30</formula>
    </cfRule>
  </conditionalFormatting>
  <conditionalFormatting sqref="P10">
    <cfRule type="cellIs" dxfId="24" priority="8" operator="greaterThan">
      <formula>0.03</formula>
    </cfRule>
  </conditionalFormatting>
  <conditionalFormatting sqref="P11">
    <cfRule type="cellIs" dxfId="23" priority="7" operator="greaterThan">
      <formula>0.05</formula>
    </cfRule>
  </conditionalFormatting>
  <conditionalFormatting sqref="P12">
    <cfRule type="cellIs" dxfId="22" priority="6" operator="lessThan">
      <formula>0.15</formula>
    </cfRule>
  </conditionalFormatting>
  <conditionalFormatting sqref="P13">
    <cfRule type="cellIs" dxfId="21" priority="5" operator="lessThan">
      <formula>3</formula>
    </cfRule>
  </conditionalFormatting>
  <conditionalFormatting sqref="P15">
    <cfRule type="cellIs" dxfId="20" priority="3" operator="greaterThan">
      <formula>50</formula>
    </cfRule>
    <cfRule type="cellIs" dxfId="19" priority="4" operator="lessThan">
      <formula>3</formula>
    </cfRule>
  </conditionalFormatting>
  <conditionalFormatting sqref="H29">
    <cfRule type="cellIs" dxfId="18" priority="1" operator="lessThan">
      <formula>0.75</formula>
    </cfRule>
    <cfRule type="cellIs" dxfId="17" priority="2" operator="lessThan">
      <formula>0.75</formula>
    </cfRule>
  </conditionalFormatting>
  <dataValidations count="1">
    <dataValidation type="list" allowBlank="1" showInputMessage="1" showErrorMessage="1" sqref="F8" xr:uid="{00000000-0002-0000-0600-000000000000}">
      <formula1>SubIndLAEP</formula1>
    </dataValidation>
  </dataValidation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FF0000"/>
  </sheetPr>
  <dimension ref="A1:AML129"/>
  <sheetViews>
    <sheetView showGridLines="0" zoomScaleNormal="100" workbookViewId="0"/>
  </sheetViews>
  <sheetFormatPr defaultRowHeight="15" zeroHeight="1"/>
  <cols>
    <col min="1" max="1" width="5.140625" style="58" customWidth="1"/>
    <col min="2" max="2" width="10.5703125" style="149" customWidth="1"/>
    <col min="3" max="3" width="17" style="149" customWidth="1"/>
    <col min="4" max="4" width="13.28515625" style="149" customWidth="1"/>
    <col min="5" max="5" width="12.140625" style="149" customWidth="1"/>
    <col min="6" max="6" width="14.140625" style="149" customWidth="1"/>
    <col min="7" max="8" width="9.140625" style="149" customWidth="1"/>
    <col min="9" max="9" width="10.28515625" style="149" customWidth="1"/>
    <col min="10" max="10" width="15.28515625" style="149" customWidth="1"/>
    <col min="11" max="12" width="9.140625" style="149" customWidth="1"/>
    <col min="13" max="13" width="16" style="149" customWidth="1"/>
    <col min="14" max="14" width="11.85546875" style="149" customWidth="1"/>
    <col min="15" max="15" width="13.28515625" style="150" customWidth="1"/>
    <col min="16" max="19" width="9.140625" style="150" customWidth="1"/>
    <col min="20" max="21" width="9.140625" style="61" customWidth="1"/>
    <col min="22" max="29" width="11.5703125" style="58" hidden="1"/>
    <col min="30" max="1025" width="9.140625" style="58" hidden="1" customWidth="1"/>
  </cols>
  <sheetData>
    <row r="1" spans="2:1025" s="55" customFormat="1">
      <c r="B1" s="151" t="s">
        <v>1976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65"/>
      <c r="U1" s="65"/>
    </row>
    <row r="2" spans="2:1025" s="153" customFormat="1" ht="36" customHeight="1">
      <c r="B2" s="154" t="s">
        <v>273</v>
      </c>
      <c r="C2" s="155" t="s">
        <v>274</v>
      </c>
      <c r="D2" s="156" t="s">
        <v>275</v>
      </c>
      <c r="E2" s="156" t="s">
        <v>276</v>
      </c>
      <c r="F2" s="156" t="s">
        <v>277</v>
      </c>
      <c r="G2" s="157" t="s">
        <v>278</v>
      </c>
      <c r="H2" s="157" t="s">
        <v>279</v>
      </c>
      <c r="I2" s="155" t="s">
        <v>280</v>
      </c>
      <c r="J2" s="157" t="s">
        <v>281</v>
      </c>
      <c r="K2" s="631" t="s">
        <v>282</v>
      </c>
      <c r="L2" s="631"/>
      <c r="M2" s="157" t="s">
        <v>1</v>
      </c>
      <c r="N2" s="157" t="s">
        <v>283</v>
      </c>
      <c r="O2" s="157" t="s">
        <v>284</v>
      </c>
      <c r="P2" s="157" t="s">
        <v>285</v>
      </c>
      <c r="Q2" s="157" t="s">
        <v>286</v>
      </c>
      <c r="R2" s="157" t="s">
        <v>287</v>
      </c>
      <c r="S2" s="157" t="s">
        <v>288</v>
      </c>
      <c r="T2" s="158"/>
      <c r="U2" s="158"/>
    </row>
    <row r="3" spans="2:1025">
      <c r="B3" s="159">
        <v>1</v>
      </c>
      <c r="C3" s="160">
        <f>G15</f>
        <v>0</v>
      </c>
      <c r="D3" s="160">
        <f>C16</f>
        <v>0</v>
      </c>
      <c r="E3" s="491">
        <f>F16</f>
        <v>0</v>
      </c>
      <c r="F3" s="160">
        <f>J16</f>
        <v>0</v>
      </c>
      <c r="G3" s="160" t="str">
        <f>IF(F3="CC/OD Account",M16,"")</f>
        <v/>
      </c>
      <c r="H3" s="87" t="str">
        <f>IF(F3="CC/OD Account",MAX(G18:G29),"")</f>
        <v/>
      </c>
      <c r="I3" s="63" t="str">
        <f>IF(SUM(C18:C29)=0,"",AVERAGE(C18:C29))</f>
        <v/>
      </c>
      <c r="J3" s="87" t="str">
        <f>IF(F3="CC/OD Account",AVERAGE(G18:G29),"")</f>
        <v/>
      </c>
      <c r="K3" s="629" t="str">
        <f>IF(SUM(H18:H29)=0,"",ROUND(AVERAGE(H18:H29),))</f>
        <v/>
      </c>
      <c r="L3" s="629"/>
      <c r="M3" s="64" t="str">
        <f>IF(I30&lt;=0,"",SUM(K18:K23)/SUM(I18:I23))</f>
        <v/>
      </c>
      <c r="N3" s="64" t="str">
        <f>IF(H30&lt;=0,"",SUM(L18:L23)/SUM(H18:H23))</f>
        <v/>
      </c>
      <c r="O3" s="63">
        <f>MIN(M18:M29)</f>
        <v>0</v>
      </c>
      <c r="P3" s="63">
        <f>MAX(M18:M29)</f>
        <v>0</v>
      </c>
      <c r="Q3" s="63">
        <f>E31</f>
        <v>0</v>
      </c>
      <c r="R3" s="160">
        <f>M15</f>
        <v>0</v>
      </c>
      <c r="S3" s="63">
        <f>IF(R3="Y",Q3,0)</f>
        <v>0</v>
      </c>
    </row>
    <row r="4" spans="2:1025">
      <c r="B4" s="159">
        <v>2</v>
      </c>
      <c r="C4" s="160">
        <f>G34</f>
        <v>0</v>
      </c>
      <c r="D4" s="160">
        <f>C35</f>
        <v>0</v>
      </c>
      <c r="E4" s="491">
        <f>F35</f>
        <v>0</v>
      </c>
      <c r="F4" s="160">
        <f>J35</f>
        <v>0</v>
      </c>
      <c r="G4" s="491" t="str">
        <f t="shared" ref="G4:G7" si="0">IF(F4="CC/OD Account",M17,"")</f>
        <v/>
      </c>
      <c r="H4" s="87" t="str">
        <f>IF(F4="CC/OD Account",MAX(G37:G48),"")</f>
        <v/>
      </c>
      <c r="I4" s="63" t="str">
        <f>IF(SUM(C37:C48)=0,"",AVERAGE(C37:C48))</f>
        <v/>
      </c>
      <c r="J4" s="87" t="str">
        <f>IF(F4="CC/OD Account",AVERAGE(G37:G48),"")</f>
        <v/>
      </c>
      <c r="K4" s="629" t="str">
        <f>IF(SUM(H37:H48)=0,"",ROUND(AVERAGE(H37:H48),))</f>
        <v/>
      </c>
      <c r="L4" s="629"/>
      <c r="M4" s="64" t="str">
        <f>IF(I49&lt;=0,"",SUM(K37:K42)/SUM(I37:I42))</f>
        <v/>
      </c>
      <c r="N4" s="64" t="str">
        <f>IF(H49&lt;=0,"",SUM(L37:L42)/SUM(H37:H42))</f>
        <v/>
      </c>
      <c r="O4" s="63">
        <f>MIN(M37:M48)</f>
        <v>0</v>
      </c>
      <c r="P4" s="63">
        <f>MAX(M37:M48)</f>
        <v>0</v>
      </c>
      <c r="Q4" s="63">
        <f>E50</f>
        <v>0</v>
      </c>
      <c r="R4" s="160">
        <f>M34</f>
        <v>0</v>
      </c>
      <c r="S4" s="63">
        <f>IF(R4="Y",Q4,0)</f>
        <v>0</v>
      </c>
    </row>
    <row r="5" spans="2:1025">
      <c r="B5" s="159">
        <v>3</v>
      </c>
      <c r="C5" s="160">
        <f>G53</f>
        <v>0</v>
      </c>
      <c r="D5" s="160">
        <f>C54</f>
        <v>0</v>
      </c>
      <c r="E5" s="491">
        <f>F54</f>
        <v>0</v>
      </c>
      <c r="F5" s="160">
        <f>J54</f>
        <v>0</v>
      </c>
      <c r="G5" s="491" t="str">
        <f t="shared" si="0"/>
        <v/>
      </c>
      <c r="H5" s="87" t="str">
        <f>IF(F5="CC/OD Account",MAX(G56:G67),"")</f>
        <v/>
      </c>
      <c r="I5" s="63" t="str">
        <f>IF(SUM(C56:C67)=0,"",AVERAGE(C56:C67))</f>
        <v/>
      </c>
      <c r="J5" s="87" t="str">
        <f>IF(F5="CC/OD Account",AVERAGE(G56:G67),"")</f>
        <v/>
      </c>
      <c r="K5" s="629" t="str">
        <f>IF(SUM(H56:H67)=0,"",ROUND(AVERAGE(H56:H67),))</f>
        <v/>
      </c>
      <c r="L5" s="629"/>
      <c r="M5" s="64" t="str">
        <f>IF(I68&lt;=0,"",SUM(K56:K61)/SUM(I56:I61))</f>
        <v/>
      </c>
      <c r="N5" s="64" t="str">
        <f>IF(H68&lt;=0,"",SUM(L56:L61)/SUM(H56:H61))</f>
        <v/>
      </c>
      <c r="O5" s="63">
        <f>MIN(M56:M67)</f>
        <v>0</v>
      </c>
      <c r="P5" s="63">
        <f>MAX(M56:M67)</f>
        <v>0</v>
      </c>
      <c r="Q5" s="63">
        <f>E69</f>
        <v>0</v>
      </c>
      <c r="R5" s="160">
        <f>M53</f>
        <v>0</v>
      </c>
      <c r="S5" s="63">
        <f>IF(R5="Y",Q5,0)</f>
        <v>0</v>
      </c>
    </row>
    <row r="6" spans="2:1025">
      <c r="B6" s="159">
        <v>4</v>
      </c>
      <c r="C6" s="160">
        <f>G72</f>
        <v>0</v>
      </c>
      <c r="D6" s="160">
        <f>C73</f>
        <v>0</v>
      </c>
      <c r="E6" s="160">
        <f>F73</f>
        <v>0</v>
      </c>
      <c r="F6" s="160">
        <f>J73</f>
        <v>0</v>
      </c>
      <c r="G6" s="491" t="str">
        <f t="shared" si="0"/>
        <v/>
      </c>
      <c r="H6" s="87" t="str">
        <f>IF(F6="CC/OD Account",MAX(G75:G86),"")</f>
        <v/>
      </c>
      <c r="I6" s="63" t="str">
        <f>IF(SUM(C75:C86)=0,"",AVERAGE(C75:C86))</f>
        <v/>
      </c>
      <c r="J6" s="87" t="str">
        <f>IF(F6="CC/OD Account",AVERAGE(G75:G86),"")</f>
        <v/>
      </c>
      <c r="K6" s="629" t="str">
        <f>IF(SUM(H75:H86)=0,"",ROUND(AVERAGE(H75:H86),))</f>
        <v/>
      </c>
      <c r="L6" s="629"/>
      <c r="M6" s="64" t="str">
        <f>IF(I87&lt;=0,"",SUM(K75:K80)/SUM(I75:I80))</f>
        <v/>
      </c>
      <c r="N6" s="64" t="str">
        <f>IF(H87&lt;=0,"",SUM(L75:L80)/SUM(H75:H80))</f>
        <v/>
      </c>
      <c r="O6" s="63">
        <f>MIN(M75:M86)</f>
        <v>0</v>
      </c>
      <c r="P6" s="63">
        <f>MAX(M75:M86)</f>
        <v>0</v>
      </c>
      <c r="Q6" s="63">
        <f>E88</f>
        <v>0</v>
      </c>
      <c r="R6" s="160" t="str">
        <f>M72</f>
        <v>Y</v>
      </c>
      <c r="S6" s="63">
        <f>IF(R6="Y",Q6,0)</f>
        <v>0</v>
      </c>
    </row>
    <row r="7" spans="2:1025">
      <c r="B7" s="159">
        <v>5</v>
      </c>
      <c r="C7" s="160">
        <f>G91</f>
        <v>0</v>
      </c>
      <c r="D7" s="160">
        <f>C92</f>
        <v>0</v>
      </c>
      <c r="E7" s="160">
        <f>F92</f>
        <v>0</v>
      </c>
      <c r="F7" s="160">
        <f>J92</f>
        <v>0</v>
      </c>
      <c r="G7" s="491" t="str">
        <f t="shared" si="0"/>
        <v/>
      </c>
      <c r="H7" s="87" t="str">
        <f>IF(F7="CC/OD Account",MAX(G94:G105),"")</f>
        <v/>
      </c>
      <c r="I7" s="63" t="str">
        <f>IF(SUM(C94:C105)=0,"",AVERAGE(C94:C105))</f>
        <v/>
      </c>
      <c r="J7" s="87" t="str">
        <f>IF(F7="CC/OD Account",AVERAGE(G94:G105),"")</f>
        <v/>
      </c>
      <c r="K7" s="629" t="str">
        <f>IF(SUM(H94:H105)=0,"",ROUND(AVERAGE(H94:H105),))</f>
        <v/>
      </c>
      <c r="L7" s="629"/>
      <c r="M7" s="64" t="str">
        <f>IF(I106&lt;=0,"",SUM(K94:K99)/SUM(I94:I99))</f>
        <v/>
      </c>
      <c r="N7" s="64" t="str">
        <f>IF(H106&lt;=0,"",SUM(L94:L99)/SUM(H94:H99))</f>
        <v/>
      </c>
      <c r="O7" s="63">
        <f>MIN(M94:M105)</f>
        <v>0</v>
      </c>
      <c r="P7" s="63">
        <f>MAX(M94:M105)</f>
        <v>0</v>
      </c>
      <c r="Q7" s="63">
        <f>E107</f>
        <v>0</v>
      </c>
      <c r="R7" s="160" t="str">
        <f>M91</f>
        <v>Y</v>
      </c>
      <c r="S7" s="63">
        <f>IF(R7="Y",Q7,0)</f>
        <v>0</v>
      </c>
    </row>
    <row r="8" spans="2:1025" s="55" customFormat="1" ht="12">
      <c r="B8" s="629"/>
      <c r="C8" s="629"/>
      <c r="D8" s="629"/>
      <c r="E8" s="629"/>
      <c r="F8" s="629"/>
      <c r="G8" s="629"/>
      <c r="H8" s="629"/>
      <c r="I8" s="629"/>
      <c r="J8" s="629"/>
      <c r="K8" s="629"/>
      <c r="L8" s="629"/>
      <c r="M8" s="629"/>
      <c r="N8" s="629"/>
      <c r="O8" s="629"/>
      <c r="P8" s="629"/>
      <c r="Q8" s="629"/>
      <c r="R8" s="629"/>
      <c r="S8" s="161">
        <f>SUM(S3:S7)</f>
        <v>0</v>
      </c>
      <c r="T8" s="65"/>
      <c r="U8" s="65"/>
    </row>
    <row r="9" spans="2:1025" s="65" customFormat="1" ht="24">
      <c r="B9" s="66"/>
      <c r="C9" s="66"/>
      <c r="D9" s="66"/>
      <c r="E9" s="66"/>
      <c r="F9" s="66"/>
      <c r="G9" s="66"/>
      <c r="H9" s="66"/>
      <c r="I9" s="162" t="s">
        <v>289</v>
      </c>
      <c r="J9" s="163"/>
      <c r="K9" s="163"/>
      <c r="L9" s="163"/>
      <c r="M9" s="507" t="e">
        <f>SUM(K18:K23,K37:K42,K56:K61,K75:K80,K94:K99)/SUM(I18:I23,I37:I42,I56:I61,I75:I80,I94:I99)</f>
        <v>#DIV/0!</v>
      </c>
      <c r="N9" s="507" t="e">
        <f>SUM(L18:L23,L37:L42,L56:L61,L75:L80,L94:L99)/SUM(H18:H23,H37:H42,H56:H61,H75:H80,H94:H99)</f>
        <v>#DIV/0!</v>
      </c>
      <c r="O9" s="66"/>
      <c r="P9" s="66"/>
      <c r="Q9" s="66"/>
      <c r="R9" s="244" t="s">
        <v>1981</v>
      </c>
      <c r="S9" s="243" t="e">
        <f>S8/VAT!B16</f>
        <v>#DIV/0!</v>
      </c>
    </row>
    <row r="10" spans="2:1025" s="65" customFormat="1" ht="25.5" customHeight="1" thickBot="1">
      <c r="B10" s="66"/>
      <c r="C10" s="66"/>
      <c r="D10" s="66"/>
      <c r="E10" s="66"/>
      <c r="F10" s="66"/>
      <c r="G10" s="164" t="s">
        <v>290</v>
      </c>
      <c r="H10" s="165">
        <f>IF(COUNTIFS(F3:F7,"*CC/OD Account*")&gt;0,SUMIF(F3:F7,"*CC/OD Account*",J3:J7)/COUNTIFS(F3:F7,"*CC/OD Account*",J3:J7,"&gt;0"),0)</f>
        <v>0</v>
      </c>
      <c r="I10" s="66"/>
      <c r="J10" s="164" t="s">
        <v>291</v>
      </c>
      <c r="K10" s="166">
        <f>COUNTIF('Existing Loans'!Q4:V135,"*Bounce*")</f>
        <v>0</v>
      </c>
      <c r="L10" s="66"/>
      <c r="O10" s="66"/>
      <c r="P10" s="66"/>
      <c r="Q10" s="66"/>
      <c r="R10" s="244" t="s">
        <v>1980</v>
      </c>
      <c r="S10" s="243" t="e">
        <f>S8/'Fin-1'!D8</f>
        <v>#DIV/0!</v>
      </c>
    </row>
    <row r="11" spans="2:1025" s="65" customFormat="1" ht="12.75" thickBot="1">
      <c r="B11" s="66"/>
      <c r="C11" s="514" t="s">
        <v>2153</v>
      </c>
      <c r="D11" s="510" t="e">
        <f>(I30+I49+I68+I87+I106)/(H30+H49+H68+H87+H106)</f>
        <v>#DIV/0!</v>
      </c>
      <c r="E11" s="66"/>
      <c r="F11" s="66"/>
      <c r="G11" s="630" t="s">
        <v>2157</v>
      </c>
      <c r="H11" s="630"/>
      <c r="I11" s="630"/>
      <c r="J11" s="515" t="e">
        <f>SUM(F18:F20,F37:F39,F56:F58,F75:F77,F94:F96,)/SUM(F21:F23,F40:F42,F59:F61,F78:F80,F97:F99)-100%</f>
        <v>#DIV/0!</v>
      </c>
      <c r="K11" s="66"/>
      <c r="L11" s="66"/>
      <c r="M11" s="66"/>
      <c r="N11" s="66"/>
      <c r="O11" s="66"/>
      <c r="P11" s="66"/>
      <c r="Q11" s="66"/>
      <c r="R11" s="66"/>
      <c r="S11" s="66"/>
    </row>
    <row r="12" spans="2:1025" s="65" customFormat="1" ht="12.75" thickBot="1">
      <c r="B12" s="66"/>
      <c r="C12" s="514" t="s">
        <v>2154</v>
      </c>
      <c r="D12" s="511" t="e">
        <f>(D30+D49+D68+D87+D106)/(C30+C49+C68+C87+C106)</f>
        <v>#DIV/0!</v>
      </c>
      <c r="E12" s="66"/>
      <c r="F12" s="66"/>
      <c r="G12" s="630" t="s">
        <v>2155</v>
      </c>
      <c r="H12" s="630"/>
      <c r="I12" s="630"/>
      <c r="J12" s="512" t="e">
        <f>SUM(C18:C20,C37:C39,C56:C58,C75:C77,C94:C96,)/SUM(C21:C23,C40:C42,C59:C61,C78:C80,C97:C99)-100%</f>
        <v>#DIV/0!</v>
      </c>
      <c r="K12" s="66"/>
      <c r="L12" s="66"/>
      <c r="M12" s="66"/>
      <c r="N12" s="66"/>
      <c r="O12" s="66"/>
      <c r="P12" s="66"/>
      <c r="Q12" s="66"/>
      <c r="R12" s="66"/>
      <c r="S12" s="66"/>
    </row>
    <row r="13" spans="2:1025" s="61" customFormat="1" ht="15" customHeight="1" thickBot="1">
      <c r="B13" s="66"/>
      <c r="C13" s="66"/>
      <c r="D13" s="66"/>
      <c r="E13" s="150"/>
      <c r="F13" s="150"/>
      <c r="G13" s="630" t="s">
        <v>2156</v>
      </c>
      <c r="H13" s="630"/>
      <c r="I13" s="630"/>
      <c r="J13" s="513" t="e">
        <f>SUM(F30,F49,F68,F87,F106)/SUM(C30,C49,C68,C87,C106)</f>
        <v>#DIV/0!</v>
      </c>
      <c r="K13" s="150"/>
      <c r="L13" s="150"/>
      <c r="M13" s="150"/>
      <c r="N13" s="150"/>
      <c r="O13" s="150"/>
      <c r="P13" s="150"/>
      <c r="Q13" s="150"/>
      <c r="R13" s="150"/>
      <c r="S13" s="150"/>
    </row>
    <row r="14" spans="2:1025" s="61" customFormat="1">
      <c r="B14" s="168" t="s">
        <v>292</v>
      </c>
      <c r="C14" s="169"/>
      <c r="D14" s="169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</row>
    <row r="15" spans="2:1025" s="61" customFormat="1" ht="12.75" thickBot="1">
      <c r="B15" s="170" t="s">
        <v>293</v>
      </c>
      <c r="C15" s="149"/>
      <c r="D15" s="619" t="s">
        <v>294</v>
      </c>
      <c r="E15" s="619"/>
      <c r="F15" s="619"/>
      <c r="G15" s="620"/>
      <c r="H15" s="620"/>
      <c r="I15" s="620"/>
      <c r="J15" s="619" t="s">
        <v>295</v>
      </c>
      <c r="K15" s="619"/>
      <c r="L15" s="619"/>
      <c r="M15" s="171"/>
      <c r="O15" s="150"/>
      <c r="P15" s="150"/>
      <c r="Q15" s="150"/>
      <c r="R15" s="150"/>
    </row>
    <row r="16" spans="2:1025">
      <c r="B16" s="172" t="s">
        <v>275</v>
      </c>
      <c r="C16" s="627"/>
      <c r="D16" s="628"/>
      <c r="E16" s="323" t="s">
        <v>276</v>
      </c>
      <c r="F16" s="623"/>
      <c r="G16" s="621"/>
      <c r="H16" s="622" t="s">
        <v>297</v>
      </c>
      <c r="I16" s="622"/>
      <c r="J16" s="503"/>
      <c r="K16" s="622" t="s">
        <v>299</v>
      </c>
      <c r="L16" s="622"/>
      <c r="M16" s="322"/>
      <c r="N16" s="61"/>
      <c r="O16" s="58"/>
      <c r="P16" s="58"/>
      <c r="Q16" s="58"/>
      <c r="R16" s="58"/>
      <c r="S16" s="58"/>
      <c r="T16" s="58"/>
      <c r="U16" s="58"/>
      <c r="AME16"/>
      <c r="AMF16"/>
      <c r="AMG16"/>
      <c r="AMH16"/>
      <c r="AMI16"/>
      <c r="AMJ16"/>
      <c r="AMK16"/>
    </row>
    <row r="17" spans="2:1026" ht="36">
      <c r="B17" s="173" t="s">
        <v>300</v>
      </c>
      <c r="C17" s="174" t="s">
        <v>301</v>
      </c>
      <c r="D17" s="174" t="s">
        <v>2026</v>
      </c>
      <c r="E17" s="174" t="s">
        <v>278</v>
      </c>
      <c r="F17" s="174" t="s">
        <v>2044</v>
      </c>
      <c r="G17" s="174" t="s">
        <v>303</v>
      </c>
      <c r="H17" s="174" t="s">
        <v>304</v>
      </c>
      <c r="I17" s="174" t="s">
        <v>305</v>
      </c>
      <c r="J17" s="174" t="s">
        <v>2075</v>
      </c>
      <c r="K17" s="174" t="s">
        <v>1</v>
      </c>
      <c r="L17" s="174" t="s">
        <v>283</v>
      </c>
      <c r="M17" s="174" t="s">
        <v>2031</v>
      </c>
      <c r="N17" s="174" t="s">
        <v>302</v>
      </c>
      <c r="O17" s="175" t="s">
        <v>2036</v>
      </c>
      <c r="P17" s="58"/>
      <c r="Q17" s="58"/>
      <c r="R17" s="58"/>
      <c r="S17" s="58"/>
      <c r="T17" s="58"/>
      <c r="U17" s="58"/>
      <c r="AMB17"/>
      <c r="AMC17"/>
      <c r="AMD17"/>
      <c r="AME17"/>
      <c r="AMF17"/>
      <c r="AMG17"/>
      <c r="AMH17"/>
      <c r="AMI17"/>
      <c r="AMJ17"/>
      <c r="AMK17"/>
    </row>
    <row r="18" spans="2:1026" s="176" customFormat="1" ht="12.75">
      <c r="B18" s="177">
        <v>43617</v>
      </c>
      <c r="C18" s="502"/>
      <c r="D18" s="502"/>
      <c r="E18" s="498"/>
      <c r="F18" s="498"/>
      <c r="G18" s="87" t="str">
        <f>IF($J$16="CC/OD Account",IF(N18="","",N18/E18),"")</f>
        <v/>
      </c>
      <c r="H18" s="500"/>
      <c r="I18" s="500"/>
      <c r="J18" s="355"/>
      <c r="K18" s="498"/>
      <c r="L18" s="498"/>
      <c r="M18" s="352"/>
      <c r="N18" s="331"/>
      <c r="O18" s="353"/>
      <c r="Q18" s="345" t="s">
        <v>306</v>
      </c>
      <c r="R18" s="346"/>
      <c r="S18" s="346"/>
    </row>
    <row r="19" spans="2:1026">
      <c r="B19" s="181">
        <f>EDATE(B18,-1)</f>
        <v>43586</v>
      </c>
      <c r="C19" s="502"/>
      <c r="D19" s="502"/>
      <c r="E19" s="498"/>
      <c r="F19" s="498"/>
      <c r="G19" s="87" t="str">
        <f>IF($J$16="CC/OD Account",IF(N19="","",N19/E19),"")</f>
        <v/>
      </c>
      <c r="H19" s="500"/>
      <c r="I19" s="500"/>
      <c r="J19" s="355"/>
      <c r="K19" s="498"/>
      <c r="L19" s="498"/>
      <c r="M19" s="352"/>
      <c r="N19" s="331"/>
      <c r="O19" s="353"/>
      <c r="P19" s="58"/>
      <c r="Q19" s="347" t="s">
        <v>298</v>
      </c>
      <c r="R19" s="348"/>
      <c r="S19" s="348" t="s">
        <v>296</v>
      </c>
      <c r="T19" s="58"/>
      <c r="U19" s="58"/>
      <c r="AMB19"/>
      <c r="AMC19"/>
      <c r="AMD19"/>
      <c r="AME19"/>
      <c r="AMF19"/>
      <c r="AMG19"/>
      <c r="AMH19"/>
      <c r="AMI19"/>
      <c r="AMJ19"/>
      <c r="AMK19"/>
      <c r="AML19" s="506"/>
    </row>
    <row r="20" spans="2:1026">
      <c r="B20" s="181">
        <f>EDATE(B19,-1)</f>
        <v>43556</v>
      </c>
      <c r="C20" s="502"/>
      <c r="D20" s="502"/>
      <c r="E20" s="498"/>
      <c r="F20" s="498"/>
      <c r="G20" s="87" t="str">
        <f>IF($J$16="CC/OD Account",IF(N20="","",N20/E20),"")</f>
        <v/>
      </c>
      <c r="H20" s="500"/>
      <c r="I20" s="500"/>
      <c r="J20" s="355"/>
      <c r="K20" s="498"/>
      <c r="L20" s="498"/>
      <c r="M20" s="352"/>
      <c r="N20" s="331"/>
      <c r="O20" s="353"/>
      <c r="P20" s="58"/>
      <c r="Q20" s="348" t="s">
        <v>307</v>
      </c>
      <c r="R20" s="348"/>
      <c r="S20" s="348" t="s">
        <v>308</v>
      </c>
      <c r="T20" s="58"/>
      <c r="U20" s="58"/>
      <c r="AMB20"/>
      <c r="AMC20"/>
      <c r="AMD20"/>
      <c r="AME20"/>
      <c r="AMF20"/>
      <c r="AMG20"/>
      <c r="AMH20"/>
      <c r="AMI20"/>
      <c r="AMJ20"/>
      <c r="AMK20"/>
    </row>
    <row r="21" spans="2:1026">
      <c r="B21" s="181">
        <f>EDATE(B20,-1)</f>
        <v>43525</v>
      </c>
      <c r="C21" s="502"/>
      <c r="D21" s="502"/>
      <c r="E21" s="498"/>
      <c r="F21" s="498"/>
      <c r="G21" s="87" t="str">
        <f>IF($J$16="CC/OD Account",IF(N21="","",N21/E21),"")</f>
        <v/>
      </c>
      <c r="H21" s="500"/>
      <c r="I21" s="500"/>
      <c r="J21" s="355"/>
      <c r="K21" s="498"/>
      <c r="L21" s="498"/>
      <c r="M21" s="352"/>
      <c r="N21" s="331"/>
      <c r="O21" s="353"/>
      <c r="P21" s="58"/>
      <c r="Q21" s="58"/>
      <c r="R21" s="58"/>
      <c r="S21" s="58"/>
      <c r="T21" s="58"/>
      <c r="U21" s="58"/>
      <c r="AMB21"/>
      <c r="AMC21"/>
      <c r="AMD21"/>
      <c r="AME21"/>
      <c r="AMF21"/>
      <c r="AMG21"/>
      <c r="AMH21"/>
      <c r="AMI21"/>
      <c r="AMJ21"/>
      <c r="AMK21"/>
    </row>
    <row r="22" spans="2:1026">
      <c r="B22" s="181">
        <f>EDATE(B21,-1)</f>
        <v>43497</v>
      </c>
      <c r="C22" s="502"/>
      <c r="D22" s="502"/>
      <c r="E22" s="498"/>
      <c r="F22" s="498"/>
      <c r="G22" s="87" t="str">
        <f>IF($J$16="CC/OD Account",IF(N22="","",N22/E22),"")</f>
        <v/>
      </c>
      <c r="H22" s="500"/>
      <c r="I22" s="500"/>
      <c r="J22" s="355"/>
      <c r="K22" s="498"/>
      <c r="L22" s="498"/>
      <c r="M22" s="352"/>
      <c r="N22" s="331"/>
      <c r="O22" s="353"/>
      <c r="P22" s="58"/>
      <c r="Q22" s="58"/>
      <c r="R22" s="58"/>
      <c r="S22" s="58"/>
      <c r="T22" s="58"/>
      <c r="U22" s="58"/>
      <c r="AMB22"/>
      <c r="AMC22"/>
      <c r="AMD22"/>
      <c r="AME22"/>
      <c r="AMF22"/>
      <c r="AMG22"/>
      <c r="AMH22"/>
      <c r="AMI22"/>
      <c r="AMJ22"/>
      <c r="AMK22"/>
    </row>
    <row r="23" spans="2:1026">
      <c r="B23" s="181">
        <f t="shared" ref="B23:B29" si="1">EDATE(B22,-1)</f>
        <v>43466</v>
      </c>
      <c r="C23" s="502"/>
      <c r="D23" s="502"/>
      <c r="E23" s="498"/>
      <c r="F23" s="498"/>
      <c r="G23" s="87" t="str">
        <f t="shared" ref="G23:G29" si="2">IF($J$16="CC/OD Account",IF(N23="","",N23/E23),"")</f>
        <v/>
      </c>
      <c r="H23" s="500"/>
      <c r="I23" s="500"/>
      <c r="J23" s="355"/>
      <c r="K23" s="498"/>
      <c r="L23" s="498"/>
      <c r="M23" s="352"/>
      <c r="N23" s="331"/>
      <c r="O23" s="353"/>
      <c r="P23" s="58"/>
      <c r="Q23" s="58"/>
      <c r="R23" s="58"/>
      <c r="S23" s="58"/>
      <c r="T23" s="58"/>
      <c r="U23" s="58"/>
      <c r="AMB23"/>
      <c r="AMC23"/>
      <c r="AMD23"/>
      <c r="AME23"/>
      <c r="AMF23"/>
      <c r="AMG23"/>
      <c r="AMH23"/>
      <c r="AMI23"/>
      <c r="AMJ23"/>
      <c r="AMK23"/>
    </row>
    <row r="24" spans="2:1026">
      <c r="B24" s="181">
        <f t="shared" si="1"/>
        <v>43435</v>
      </c>
      <c r="C24" s="502"/>
      <c r="D24" s="502"/>
      <c r="E24" s="498"/>
      <c r="F24" s="498"/>
      <c r="G24" s="87" t="str">
        <f t="shared" si="2"/>
        <v/>
      </c>
      <c r="H24" s="500"/>
      <c r="I24" s="500"/>
      <c r="J24" s="355"/>
      <c r="K24" s="498"/>
      <c r="L24" s="498"/>
      <c r="M24" s="352"/>
      <c r="N24" s="331"/>
      <c r="O24" s="353"/>
      <c r="P24" s="58"/>
      <c r="Q24" s="58"/>
      <c r="R24" s="58"/>
      <c r="S24" s="58"/>
      <c r="T24" s="58"/>
      <c r="U24" s="58"/>
      <c r="AMB24"/>
      <c r="AMC24"/>
      <c r="AMD24"/>
      <c r="AME24"/>
      <c r="AMF24"/>
      <c r="AMG24"/>
      <c r="AMH24"/>
      <c r="AMI24"/>
      <c r="AMJ24"/>
      <c r="AMK24"/>
    </row>
    <row r="25" spans="2:1026">
      <c r="B25" s="181">
        <f t="shared" si="1"/>
        <v>43405</v>
      </c>
      <c r="C25" s="502"/>
      <c r="D25" s="502"/>
      <c r="E25" s="498"/>
      <c r="F25" s="498"/>
      <c r="G25" s="87" t="str">
        <f t="shared" si="2"/>
        <v/>
      </c>
      <c r="H25" s="500"/>
      <c r="I25" s="500"/>
      <c r="J25" s="355"/>
      <c r="K25" s="498"/>
      <c r="L25" s="498"/>
      <c r="M25" s="352"/>
      <c r="N25" s="331"/>
      <c r="O25" s="353"/>
      <c r="P25" s="58"/>
      <c r="Q25" s="58"/>
      <c r="R25" s="58"/>
      <c r="S25" s="58"/>
      <c r="T25" s="58"/>
      <c r="U25" s="58"/>
      <c r="AMB25"/>
      <c r="AMC25"/>
      <c r="AMD25"/>
      <c r="AME25"/>
      <c r="AMF25"/>
      <c r="AMG25"/>
      <c r="AMH25"/>
      <c r="AMI25"/>
      <c r="AMJ25"/>
      <c r="AMK25"/>
    </row>
    <row r="26" spans="2:1026">
      <c r="B26" s="181">
        <f t="shared" si="1"/>
        <v>43374</v>
      </c>
      <c r="C26" s="502"/>
      <c r="D26" s="502"/>
      <c r="E26" s="498"/>
      <c r="F26" s="498"/>
      <c r="G26" s="87" t="str">
        <f t="shared" si="2"/>
        <v/>
      </c>
      <c r="H26" s="500"/>
      <c r="I26" s="500"/>
      <c r="J26" s="355"/>
      <c r="K26" s="498"/>
      <c r="L26" s="498"/>
      <c r="M26" s="352"/>
      <c r="N26" s="331"/>
      <c r="O26" s="353"/>
      <c r="P26" s="58"/>
      <c r="Q26" s="58"/>
      <c r="R26" s="58"/>
      <c r="S26" s="58"/>
      <c r="T26" s="58"/>
      <c r="U26" s="58"/>
      <c r="AMB26"/>
      <c r="AMC26"/>
      <c r="AMD26"/>
      <c r="AME26"/>
      <c r="AMF26"/>
      <c r="AMG26"/>
      <c r="AMH26"/>
      <c r="AMI26"/>
      <c r="AMJ26"/>
      <c r="AMK26"/>
    </row>
    <row r="27" spans="2:1026">
      <c r="B27" s="181">
        <f t="shared" si="1"/>
        <v>43344</v>
      </c>
      <c r="C27" s="502"/>
      <c r="D27" s="502"/>
      <c r="E27" s="498"/>
      <c r="F27" s="498"/>
      <c r="G27" s="87" t="str">
        <f t="shared" si="2"/>
        <v/>
      </c>
      <c r="H27" s="500"/>
      <c r="I27" s="500"/>
      <c r="J27" s="355"/>
      <c r="K27" s="498"/>
      <c r="L27" s="498"/>
      <c r="M27" s="352"/>
      <c r="N27" s="331"/>
      <c r="O27" s="353"/>
      <c r="P27" s="58"/>
      <c r="Q27" s="58"/>
      <c r="R27" s="58"/>
      <c r="S27" s="58"/>
      <c r="T27" s="58"/>
      <c r="U27" s="58"/>
      <c r="AMB27"/>
      <c r="AMC27"/>
      <c r="AMD27"/>
      <c r="AME27"/>
      <c r="AMF27"/>
      <c r="AMG27"/>
      <c r="AMH27"/>
      <c r="AMI27"/>
      <c r="AMJ27"/>
      <c r="AMK27"/>
    </row>
    <row r="28" spans="2:1026">
      <c r="B28" s="181">
        <f t="shared" si="1"/>
        <v>43313</v>
      </c>
      <c r="C28" s="502"/>
      <c r="D28" s="502"/>
      <c r="E28" s="498"/>
      <c r="F28" s="498"/>
      <c r="G28" s="87" t="str">
        <f t="shared" si="2"/>
        <v/>
      </c>
      <c r="H28" s="500"/>
      <c r="I28" s="500"/>
      <c r="J28" s="501"/>
      <c r="K28" s="498"/>
      <c r="L28" s="498"/>
      <c r="M28" s="352"/>
      <c r="N28" s="331"/>
      <c r="O28" s="353"/>
      <c r="P28" s="58"/>
      <c r="Q28" s="58"/>
      <c r="R28" s="58"/>
      <c r="S28" s="58"/>
      <c r="T28" s="58"/>
      <c r="U28" s="58"/>
      <c r="AMB28"/>
      <c r="AMC28"/>
      <c r="AMD28"/>
      <c r="AME28"/>
      <c r="AMF28"/>
      <c r="AMG28"/>
      <c r="AMH28"/>
      <c r="AMI28"/>
      <c r="AMJ28"/>
      <c r="AMK28"/>
    </row>
    <row r="29" spans="2:1026">
      <c r="B29" s="181">
        <f t="shared" si="1"/>
        <v>43282</v>
      </c>
      <c r="C29" s="502"/>
      <c r="D29" s="502"/>
      <c r="E29" s="498"/>
      <c r="F29" s="498"/>
      <c r="G29" s="87" t="str">
        <f t="shared" si="2"/>
        <v/>
      </c>
      <c r="H29" s="500"/>
      <c r="I29" s="500"/>
      <c r="J29" s="501"/>
      <c r="K29" s="498"/>
      <c r="L29" s="498"/>
      <c r="M29" s="352"/>
      <c r="N29" s="331"/>
      <c r="O29" s="353"/>
      <c r="P29" s="58"/>
      <c r="Q29" s="58"/>
      <c r="R29" s="58"/>
      <c r="S29" s="58"/>
      <c r="T29" s="58"/>
      <c r="U29" s="58"/>
      <c r="AMB29"/>
      <c r="AMC29"/>
      <c r="AMD29"/>
      <c r="AME29"/>
      <c r="AMF29"/>
      <c r="AMG29"/>
      <c r="AMH29"/>
      <c r="AMI29"/>
      <c r="AMJ29"/>
      <c r="AMK29"/>
    </row>
    <row r="30" spans="2:1026">
      <c r="B30" s="182" t="s">
        <v>309</v>
      </c>
      <c r="C30" s="509">
        <f>SUM(C18:C29)</f>
        <v>0</v>
      </c>
      <c r="D30" s="74">
        <f>SUM(D18:D29)</f>
        <v>0</v>
      </c>
      <c r="E30" s="180"/>
      <c r="F30" s="509">
        <f>SUM(F18:F29)</f>
        <v>0</v>
      </c>
      <c r="G30" s="180"/>
      <c r="H30" s="509">
        <f>SUM(H18:H29)</f>
        <v>0</v>
      </c>
      <c r="I30" s="325">
        <f>SUM(I18:I29)</f>
        <v>0</v>
      </c>
      <c r="J30" s="361"/>
      <c r="K30" s="325">
        <f>SUM(K18:K29)</f>
        <v>0</v>
      </c>
      <c r="L30" s="517">
        <f>SUM(L18:L29)</f>
        <v>0</v>
      </c>
      <c r="M30" s="63">
        <f>IF(SUM(M18:M29)=0,0,AVERAGE(M18:M29))</f>
        <v>0</v>
      </c>
      <c r="N30" s="180">
        <f>IF(SUM(N18:N29)=0,0,AVERAGE(N18:N29))</f>
        <v>0</v>
      </c>
      <c r="O30" s="344">
        <f>IF(SUM(O18:O29)=0,0,AVERAGE(O18:O29))</f>
        <v>0</v>
      </c>
      <c r="P30" s="61"/>
      <c r="Q30" s="61"/>
      <c r="R30" s="58"/>
      <c r="S30" s="58"/>
      <c r="T30" s="58"/>
      <c r="U30" s="58"/>
      <c r="AMH30"/>
      <c r="AMI30"/>
      <c r="AMJ30"/>
      <c r="AMK30"/>
    </row>
    <row r="31" spans="2:1026" ht="15.75" thickBot="1">
      <c r="B31" s="184"/>
      <c r="C31" s="185" t="s">
        <v>310</v>
      </c>
      <c r="D31" s="186"/>
      <c r="E31" s="187">
        <f>C30</f>
        <v>0</v>
      </c>
      <c r="F31" s="187"/>
      <c r="G31" s="186"/>
      <c r="H31" s="186"/>
      <c r="I31" s="186"/>
      <c r="J31" s="186"/>
      <c r="K31" s="186"/>
      <c r="L31" s="618" t="s">
        <v>311</v>
      </c>
      <c r="M31" s="618"/>
      <c r="N31" s="618"/>
      <c r="O31" s="61"/>
      <c r="P31" s="61"/>
      <c r="Q31" s="58"/>
      <c r="R31" s="58"/>
      <c r="S31" s="58"/>
      <c r="T31" s="58"/>
      <c r="U31" s="58"/>
      <c r="AMG31"/>
      <c r="AMH31"/>
      <c r="AMI31"/>
      <c r="AMJ31"/>
      <c r="AMK31"/>
    </row>
    <row r="32" spans="2:1026" s="55" customFormat="1" ht="12">
      <c r="B32" s="167"/>
      <c r="C32" s="188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65"/>
      <c r="O32" s="65"/>
    </row>
    <row r="33" spans="2:1026" s="55" customFormat="1" ht="12.75" thickBot="1"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5"/>
      <c r="O33" s="65"/>
    </row>
    <row r="34" spans="2:1026">
      <c r="B34" s="172" t="s">
        <v>312</v>
      </c>
      <c r="C34" s="322"/>
      <c r="D34" s="622" t="s">
        <v>294</v>
      </c>
      <c r="E34" s="622"/>
      <c r="F34" s="622"/>
      <c r="G34" s="620"/>
      <c r="H34" s="620"/>
      <c r="I34" s="620"/>
      <c r="J34" s="622" t="s">
        <v>295</v>
      </c>
      <c r="K34" s="622"/>
      <c r="L34" s="622"/>
      <c r="M34" s="324"/>
      <c r="N34" s="61"/>
      <c r="O34" s="58"/>
      <c r="P34" s="58"/>
      <c r="Q34" s="58"/>
      <c r="R34" s="58"/>
      <c r="S34" s="58"/>
      <c r="T34" s="58"/>
      <c r="U34" s="58"/>
      <c r="AME34"/>
      <c r="AMF34"/>
      <c r="AMG34"/>
      <c r="AMH34"/>
      <c r="AMI34"/>
      <c r="AMJ34"/>
      <c r="AMK34"/>
    </row>
    <row r="35" spans="2:1026">
      <c r="B35" s="332" t="s">
        <v>275</v>
      </c>
      <c r="C35" s="624"/>
      <c r="D35" s="624"/>
      <c r="E35" s="330" t="s">
        <v>276</v>
      </c>
      <c r="F35" s="625"/>
      <c r="G35" s="624"/>
      <c r="H35" s="626" t="s">
        <v>297</v>
      </c>
      <c r="I35" s="626"/>
      <c r="J35" s="336"/>
      <c r="K35" s="626" t="s">
        <v>299</v>
      </c>
      <c r="L35" s="626"/>
      <c r="M35" s="180"/>
      <c r="N35" s="61"/>
      <c r="O35" s="58"/>
      <c r="P35" s="58"/>
      <c r="Q35" s="58"/>
      <c r="R35" s="58"/>
      <c r="S35" s="58"/>
      <c r="T35" s="58"/>
      <c r="U35" s="58"/>
      <c r="AME35"/>
      <c r="AMF35"/>
      <c r="AMG35"/>
      <c r="AMH35"/>
      <c r="AMI35"/>
      <c r="AMJ35"/>
      <c r="AMK35"/>
    </row>
    <row r="36" spans="2:1026" s="55" customFormat="1" ht="36">
      <c r="B36" s="173" t="s">
        <v>300</v>
      </c>
      <c r="C36" s="174" t="s">
        <v>301</v>
      </c>
      <c r="D36" s="174" t="s">
        <v>2026</v>
      </c>
      <c r="E36" s="174" t="s">
        <v>278</v>
      </c>
      <c r="F36" s="174" t="s">
        <v>2044</v>
      </c>
      <c r="G36" s="174" t="s">
        <v>303</v>
      </c>
      <c r="H36" s="174" t="s">
        <v>304</v>
      </c>
      <c r="I36" s="174" t="s">
        <v>305</v>
      </c>
      <c r="J36" s="174" t="s">
        <v>2075</v>
      </c>
      <c r="K36" s="174" t="s">
        <v>1</v>
      </c>
      <c r="L36" s="174" t="s">
        <v>283</v>
      </c>
      <c r="M36" s="174" t="s">
        <v>2031</v>
      </c>
      <c r="N36" s="174" t="s">
        <v>302</v>
      </c>
      <c r="O36" s="175" t="s">
        <v>2036</v>
      </c>
    </row>
    <row r="37" spans="2:1026">
      <c r="B37" s="181">
        <f>B18</f>
        <v>43617</v>
      </c>
      <c r="C37" s="354"/>
      <c r="D37" s="502"/>
      <c r="E37" s="498"/>
      <c r="F37" s="498"/>
      <c r="G37" s="87" t="str">
        <f>IF($J$35="CC/OD Account",IF(N37="","",N37/E37),"")</f>
        <v/>
      </c>
      <c r="H37" s="355"/>
      <c r="I37" s="355"/>
      <c r="J37" s="355"/>
      <c r="K37" s="356"/>
      <c r="L37" s="356"/>
      <c r="M37" s="352"/>
      <c r="N37" s="178"/>
      <c r="O37" s="353"/>
      <c r="P37" s="58"/>
      <c r="Q37" s="58"/>
      <c r="R37" s="58"/>
      <c r="S37" s="58"/>
      <c r="T37" s="58"/>
      <c r="U37" s="58"/>
      <c r="AMB37"/>
      <c r="AMC37"/>
      <c r="AMD37"/>
      <c r="AME37"/>
      <c r="AMF37"/>
      <c r="AMG37"/>
      <c r="AMH37"/>
      <c r="AMI37"/>
      <c r="AMJ37"/>
      <c r="AMK37"/>
    </row>
    <row r="38" spans="2:1026">
      <c r="B38" s="181">
        <f>EDATE(B37,-1)</f>
        <v>43586</v>
      </c>
      <c r="C38" s="354"/>
      <c r="D38" s="502"/>
      <c r="E38" s="498"/>
      <c r="F38" s="498"/>
      <c r="G38" s="87" t="str">
        <f>IF($J$35="CC/OD Account",IF(N38="","",N38/E38),"")</f>
        <v/>
      </c>
      <c r="H38" s="355"/>
      <c r="I38" s="355"/>
      <c r="J38" s="355"/>
      <c r="K38" s="356"/>
      <c r="L38" s="356"/>
      <c r="M38" s="352"/>
      <c r="N38" s="178"/>
      <c r="O38" s="353"/>
      <c r="P38" s="58"/>
      <c r="Q38" s="58"/>
      <c r="R38" s="58"/>
      <c r="S38" s="58"/>
      <c r="T38" s="58"/>
      <c r="U38" s="58"/>
      <c r="AMB38"/>
      <c r="AMC38"/>
      <c r="AMD38"/>
      <c r="AME38"/>
      <c r="AMF38"/>
      <c r="AMG38"/>
      <c r="AMH38"/>
      <c r="AMI38"/>
      <c r="AMJ38"/>
      <c r="AMK38"/>
      <c r="AML38" s="506"/>
    </row>
    <row r="39" spans="2:1026">
      <c r="B39" s="181">
        <f t="shared" ref="B39:B48" si="3">EDATE(B38,-1)</f>
        <v>43556</v>
      </c>
      <c r="C39" s="354"/>
      <c r="D39" s="502"/>
      <c r="E39" s="498"/>
      <c r="F39" s="498"/>
      <c r="G39" s="87" t="str">
        <f>IF($J$35="CC/OD Account",IF(N39="","",N39/E39),"")</f>
        <v/>
      </c>
      <c r="H39" s="355"/>
      <c r="I39" s="355"/>
      <c r="J39" s="355"/>
      <c r="K39" s="356"/>
      <c r="L39" s="356"/>
      <c r="M39" s="352"/>
      <c r="N39" s="178"/>
      <c r="O39" s="353"/>
      <c r="P39" s="58"/>
      <c r="Q39" s="58"/>
      <c r="R39" s="58"/>
      <c r="S39" s="58"/>
      <c r="T39" s="58"/>
      <c r="U39" s="58"/>
      <c r="AMB39"/>
      <c r="AMC39"/>
      <c r="AMD39"/>
      <c r="AME39"/>
      <c r="AMF39"/>
      <c r="AMG39"/>
      <c r="AMH39"/>
      <c r="AMI39"/>
      <c r="AMJ39"/>
      <c r="AMK39"/>
    </row>
    <row r="40" spans="2:1026">
      <c r="B40" s="181">
        <f t="shared" si="3"/>
        <v>43525</v>
      </c>
      <c r="C40" s="354"/>
      <c r="D40" s="502"/>
      <c r="E40" s="498"/>
      <c r="F40" s="498"/>
      <c r="G40" s="87" t="str">
        <f t="shared" ref="G40:G45" si="4">IF($J$35="CC/OD Account",IF(N40="","",N40/E40),"")</f>
        <v/>
      </c>
      <c r="H40" s="355"/>
      <c r="I40" s="355"/>
      <c r="J40" s="355"/>
      <c r="K40" s="356"/>
      <c r="L40" s="356"/>
      <c r="M40" s="352"/>
      <c r="N40" s="178"/>
      <c r="O40" s="353"/>
      <c r="P40" s="58"/>
      <c r="Q40" s="58"/>
      <c r="R40" s="58"/>
      <c r="S40" s="58"/>
      <c r="T40" s="58"/>
      <c r="U40" s="58"/>
      <c r="AMB40"/>
      <c r="AMC40"/>
      <c r="AMD40"/>
      <c r="AME40"/>
      <c r="AMF40"/>
      <c r="AMG40"/>
      <c r="AMH40"/>
      <c r="AMI40"/>
      <c r="AMJ40"/>
      <c r="AMK40"/>
    </row>
    <row r="41" spans="2:1026">
      <c r="B41" s="181">
        <f t="shared" si="3"/>
        <v>43497</v>
      </c>
      <c r="C41" s="354"/>
      <c r="D41" s="502"/>
      <c r="E41" s="498"/>
      <c r="F41" s="498"/>
      <c r="G41" s="87" t="str">
        <f t="shared" si="4"/>
        <v/>
      </c>
      <c r="H41" s="355"/>
      <c r="I41" s="355"/>
      <c r="J41" s="355"/>
      <c r="K41" s="356"/>
      <c r="L41" s="356"/>
      <c r="M41" s="352"/>
      <c r="N41" s="178"/>
      <c r="O41" s="353"/>
      <c r="P41" s="58"/>
      <c r="Q41" s="58"/>
      <c r="R41" s="58"/>
      <c r="S41" s="58"/>
      <c r="T41" s="58"/>
      <c r="U41" s="58"/>
      <c r="AMB41"/>
      <c r="AMC41"/>
      <c r="AMD41"/>
      <c r="AME41"/>
      <c r="AMF41"/>
      <c r="AMG41"/>
      <c r="AMH41"/>
      <c r="AMI41"/>
      <c r="AMJ41"/>
      <c r="AMK41"/>
    </row>
    <row r="42" spans="2:1026">
      <c r="B42" s="181">
        <f t="shared" si="3"/>
        <v>43466</v>
      </c>
      <c r="C42" s="354"/>
      <c r="D42" s="502"/>
      <c r="E42" s="498"/>
      <c r="F42" s="498"/>
      <c r="G42" s="87" t="str">
        <f t="shared" si="4"/>
        <v/>
      </c>
      <c r="H42" s="355"/>
      <c r="I42" s="355"/>
      <c r="J42" s="355"/>
      <c r="K42" s="356"/>
      <c r="L42" s="356"/>
      <c r="M42" s="352"/>
      <c r="N42" s="178"/>
      <c r="O42" s="353"/>
      <c r="P42" s="58"/>
      <c r="Q42" s="58"/>
      <c r="R42" s="58"/>
      <c r="S42" s="58"/>
      <c r="T42" s="58"/>
      <c r="U42" s="58"/>
      <c r="AMB42"/>
      <c r="AMC42"/>
      <c r="AMD42"/>
      <c r="AME42"/>
      <c r="AMF42"/>
      <c r="AMG42"/>
      <c r="AMH42"/>
      <c r="AMI42"/>
      <c r="AMJ42"/>
      <c r="AMK42"/>
    </row>
    <row r="43" spans="2:1026">
      <c r="B43" s="181">
        <f t="shared" si="3"/>
        <v>43435</v>
      </c>
      <c r="C43" s="354"/>
      <c r="D43" s="502"/>
      <c r="E43" s="498"/>
      <c r="F43" s="498"/>
      <c r="G43" s="87" t="str">
        <f t="shared" si="4"/>
        <v/>
      </c>
      <c r="H43" s="355"/>
      <c r="I43" s="355"/>
      <c r="J43" s="355"/>
      <c r="K43" s="356"/>
      <c r="L43" s="356"/>
      <c r="M43" s="352"/>
      <c r="N43" s="178"/>
      <c r="O43" s="353"/>
      <c r="P43" s="58"/>
      <c r="Q43" s="58"/>
      <c r="R43" s="58"/>
      <c r="S43" s="58"/>
      <c r="T43" s="58"/>
      <c r="U43" s="58"/>
      <c r="AMB43"/>
      <c r="AMC43"/>
      <c r="AMD43"/>
      <c r="AME43"/>
      <c r="AMF43"/>
      <c r="AMG43"/>
      <c r="AMH43"/>
      <c r="AMI43"/>
      <c r="AMJ43"/>
      <c r="AMK43"/>
    </row>
    <row r="44" spans="2:1026">
      <c r="B44" s="181">
        <f t="shared" si="3"/>
        <v>43405</v>
      </c>
      <c r="C44" s="354"/>
      <c r="D44" s="502"/>
      <c r="E44" s="498"/>
      <c r="F44" s="498"/>
      <c r="G44" s="87" t="str">
        <f t="shared" si="4"/>
        <v/>
      </c>
      <c r="H44" s="355"/>
      <c r="I44" s="355"/>
      <c r="J44" s="355"/>
      <c r="K44" s="356"/>
      <c r="L44" s="356"/>
      <c r="M44" s="352"/>
      <c r="N44" s="178"/>
      <c r="O44" s="353"/>
      <c r="P44" s="58"/>
      <c r="Q44" s="58"/>
      <c r="R44" s="58"/>
      <c r="S44" s="58"/>
      <c r="T44" s="58"/>
      <c r="U44" s="58"/>
      <c r="AMB44"/>
      <c r="AMC44"/>
      <c r="AMD44"/>
      <c r="AME44"/>
      <c r="AMF44"/>
      <c r="AMG44"/>
      <c r="AMH44"/>
      <c r="AMI44"/>
      <c r="AMJ44"/>
      <c r="AMK44"/>
    </row>
    <row r="45" spans="2:1026">
      <c r="B45" s="181">
        <f t="shared" si="3"/>
        <v>43374</v>
      </c>
      <c r="C45" s="354"/>
      <c r="D45" s="502"/>
      <c r="E45" s="498"/>
      <c r="F45" s="498"/>
      <c r="G45" s="87" t="str">
        <f t="shared" si="4"/>
        <v/>
      </c>
      <c r="H45" s="355"/>
      <c r="I45" s="355"/>
      <c r="J45" s="355"/>
      <c r="K45" s="356"/>
      <c r="L45" s="356"/>
      <c r="M45" s="352"/>
      <c r="N45" s="178"/>
      <c r="O45" s="353"/>
      <c r="P45" s="58"/>
      <c r="Q45" s="58"/>
      <c r="R45" s="58"/>
      <c r="S45" s="58"/>
      <c r="T45" s="58"/>
      <c r="U45" s="58"/>
      <c r="AMB45"/>
      <c r="AMC45"/>
      <c r="AMD45"/>
      <c r="AME45"/>
      <c r="AMF45"/>
      <c r="AMG45"/>
      <c r="AMH45"/>
      <c r="AMI45"/>
      <c r="AMJ45"/>
      <c r="AMK45"/>
    </row>
    <row r="46" spans="2:1026">
      <c r="B46" s="181">
        <f t="shared" si="3"/>
        <v>43344</v>
      </c>
      <c r="C46" s="354"/>
      <c r="D46" s="502"/>
      <c r="E46" s="498"/>
      <c r="F46" s="498"/>
      <c r="G46" s="87" t="str">
        <f>IF($J$35="CC/OD Account",IF(N46="","",N46/E46),"")</f>
        <v/>
      </c>
      <c r="H46" s="355"/>
      <c r="I46" s="355"/>
      <c r="J46" s="355"/>
      <c r="K46" s="356"/>
      <c r="L46" s="356"/>
      <c r="M46" s="352"/>
      <c r="N46" s="178"/>
      <c r="O46" s="353"/>
      <c r="P46" s="58"/>
      <c r="Q46" s="58"/>
      <c r="R46" s="58"/>
      <c r="S46" s="58"/>
      <c r="T46" s="58"/>
      <c r="U46" s="58"/>
      <c r="AMB46"/>
      <c r="AMC46"/>
      <c r="AMD46"/>
      <c r="AME46"/>
      <c r="AMF46"/>
      <c r="AMG46"/>
      <c r="AMH46"/>
      <c r="AMI46"/>
      <c r="AMJ46"/>
      <c r="AMK46"/>
    </row>
    <row r="47" spans="2:1026">
      <c r="B47" s="181">
        <f t="shared" si="3"/>
        <v>43313</v>
      </c>
      <c r="C47" s="354"/>
      <c r="D47" s="502"/>
      <c r="E47" s="498"/>
      <c r="F47" s="498"/>
      <c r="G47" s="87" t="str">
        <f>IF($J$35="CC/OD Account",IF(N47="","",N47/E47),"")</f>
        <v/>
      </c>
      <c r="H47" s="355"/>
      <c r="I47" s="355"/>
      <c r="J47" s="355"/>
      <c r="K47" s="356"/>
      <c r="L47" s="356"/>
      <c r="M47" s="352"/>
      <c r="N47" s="178"/>
      <c r="O47" s="353"/>
      <c r="P47" s="58"/>
      <c r="Q47" s="58"/>
      <c r="R47" s="58"/>
      <c r="S47" s="58"/>
      <c r="T47" s="58"/>
      <c r="U47" s="58"/>
      <c r="AMB47"/>
      <c r="AMC47"/>
      <c r="AMD47"/>
      <c r="AME47"/>
      <c r="AMF47"/>
      <c r="AMG47"/>
      <c r="AMH47"/>
      <c r="AMI47"/>
      <c r="AMJ47"/>
      <c r="AMK47"/>
    </row>
    <row r="48" spans="2:1026">
      <c r="B48" s="181">
        <f t="shared" si="3"/>
        <v>43282</v>
      </c>
      <c r="C48" s="354"/>
      <c r="D48" s="502"/>
      <c r="E48" s="498"/>
      <c r="F48" s="498"/>
      <c r="G48" s="87" t="str">
        <f>IF($J$35="CC/OD Account",IF(N48="","",N48/E48),"")</f>
        <v/>
      </c>
      <c r="H48" s="355"/>
      <c r="I48" s="355"/>
      <c r="J48" s="355"/>
      <c r="K48" s="356"/>
      <c r="L48" s="356"/>
      <c r="M48" s="352"/>
      <c r="N48" s="178"/>
      <c r="O48" s="353"/>
      <c r="P48" s="58"/>
      <c r="Q48" s="58"/>
      <c r="R48" s="58"/>
      <c r="S48" s="58"/>
      <c r="T48" s="58"/>
      <c r="U48" s="58"/>
      <c r="AMB48"/>
      <c r="AMC48"/>
      <c r="AMD48"/>
      <c r="AME48"/>
      <c r="AMF48"/>
      <c r="AMG48"/>
      <c r="AMH48"/>
      <c r="AMI48"/>
      <c r="AMJ48"/>
      <c r="AMK48"/>
    </row>
    <row r="49" spans="2:1026" s="55" customFormat="1" ht="12">
      <c r="B49" s="182" t="s">
        <v>309</v>
      </c>
      <c r="C49" s="337">
        <f>SUM(C37:C48)</f>
        <v>0</v>
      </c>
      <c r="D49" s="74">
        <f>SUM(D37:D48)</f>
        <v>0</v>
      </c>
      <c r="E49" s="335"/>
      <c r="F49" s="509">
        <f>SUM(F37:F48)</f>
        <v>0</v>
      </c>
      <c r="G49" s="335"/>
      <c r="H49" s="509">
        <f>SUM(H37:H48)</f>
        <v>0</v>
      </c>
      <c r="I49" s="337">
        <f>SUM(I37:I48)</f>
        <v>0</v>
      </c>
      <c r="J49" s="361"/>
      <c r="K49" s="337">
        <f>SUM(K37:K48)</f>
        <v>0</v>
      </c>
      <c r="L49" s="337">
        <f>SUM(L37:L48)</f>
        <v>0</v>
      </c>
      <c r="M49" s="63">
        <f>IF(SUM(M37:M48)=0,0,AVERAGE(M37:M48))</f>
        <v>0</v>
      </c>
      <c r="N49" s="335">
        <f>IF(SUM(N37:N48)=0,0,AVERAGE(N37:N48))</f>
        <v>0</v>
      </c>
      <c r="O49" s="344">
        <f>IF(SUM(O37:O48)=0,0,AVERAGE(O37:O48))</f>
        <v>0</v>
      </c>
      <c r="P49" s="65"/>
      <c r="Q49" s="65"/>
    </row>
    <row r="50" spans="2:1026" s="55" customFormat="1" ht="12.75" thickBot="1">
      <c r="B50" s="184"/>
      <c r="C50" s="185" t="s">
        <v>310</v>
      </c>
      <c r="D50" s="321"/>
      <c r="E50" s="189">
        <f>C49</f>
        <v>0</v>
      </c>
      <c r="F50" s="189"/>
      <c r="G50" s="321"/>
      <c r="H50" s="321"/>
      <c r="I50" s="321"/>
      <c r="J50" s="359"/>
      <c r="K50" s="321"/>
      <c r="L50" s="321"/>
      <c r="M50" s="618" t="s">
        <v>311</v>
      </c>
      <c r="N50" s="618"/>
      <c r="O50" s="618"/>
      <c r="P50" s="65"/>
      <c r="Q50" s="65"/>
    </row>
    <row r="51" spans="2:1026" s="55" customFormat="1" ht="12"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5"/>
      <c r="O51" s="65"/>
    </row>
    <row r="52" spans="2:1026" s="55" customFormat="1" ht="12"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5"/>
      <c r="O52" s="65"/>
    </row>
    <row r="53" spans="2:1026" ht="15.75" thickBot="1">
      <c r="B53" s="170" t="s">
        <v>313</v>
      </c>
      <c r="D53" s="619" t="s">
        <v>294</v>
      </c>
      <c r="E53" s="619"/>
      <c r="F53" s="619"/>
      <c r="G53" s="620"/>
      <c r="H53" s="620"/>
      <c r="I53" s="620"/>
      <c r="J53" s="619" t="s">
        <v>295</v>
      </c>
      <c r="K53" s="619"/>
      <c r="L53" s="619"/>
      <c r="M53" s="171"/>
      <c r="N53" s="61"/>
      <c r="O53" s="58"/>
      <c r="P53" s="58"/>
      <c r="Q53" s="58"/>
      <c r="R53" s="58"/>
      <c r="S53" s="58"/>
      <c r="T53" s="58"/>
      <c r="U53" s="58"/>
      <c r="AME53"/>
      <c r="AMF53"/>
      <c r="AMG53"/>
      <c r="AMH53"/>
      <c r="AMI53"/>
      <c r="AMJ53"/>
      <c r="AMK53"/>
    </row>
    <row r="54" spans="2:1026">
      <c r="B54" s="172" t="s">
        <v>275</v>
      </c>
      <c r="C54" s="621"/>
      <c r="D54" s="621"/>
      <c r="E54" s="323" t="s">
        <v>276</v>
      </c>
      <c r="F54" s="623"/>
      <c r="G54" s="621"/>
      <c r="H54" s="622" t="s">
        <v>297</v>
      </c>
      <c r="I54" s="622"/>
      <c r="J54" s="497"/>
      <c r="K54" s="622" t="s">
        <v>299</v>
      </c>
      <c r="L54" s="622"/>
      <c r="M54" s="322"/>
      <c r="N54" s="61"/>
      <c r="O54" s="58"/>
      <c r="P54" s="58"/>
      <c r="Q54" s="58"/>
      <c r="R54" s="58"/>
      <c r="S54" s="58"/>
      <c r="T54" s="58"/>
      <c r="U54" s="58"/>
      <c r="AME54"/>
      <c r="AMF54"/>
      <c r="AMG54"/>
      <c r="AMH54"/>
      <c r="AMI54"/>
      <c r="AMJ54"/>
      <c r="AMK54"/>
    </row>
    <row r="55" spans="2:1026" s="55" customFormat="1" ht="36">
      <c r="B55" s="173" t="s">
        <v>300</v>
      </c>
      <c r="C55" s="174" t="s">
        <v>301</v>
      </c>
      <c r="D55" s="174" t="s">
        <v>2026</v>
      </c>
      <c r="E55" s="174" t="s">
        <v>278</v>
      </c>
      <c r="F55" s="174" t="s">
        <v>2044</v>
      </c>
      <c r="G55" s="174" t="s">
        <v>303</v>
      </c>
      <c r="H55" s="174" t="s">
        <v>304</v>
      </c>
      <c r="I55" s="174" t="s">
        <v>305</v>
      </c>
      <c r="J55" s="174" t="s">
        <v>2075</v>
      </c>
      <c r="K55" s="174" t="s">
        <v>1</v>
      </c>
      <c r="L55" s="174" t="s">
        <v>283</v>
      </c>
      <c r="M55" s="174" t="s">
        <v>2031</v>
      </c>
      <c r="N55" s="174" t="s">
        <v>302</v>
      </c>
      <c r="O55" s="175" t="s">
        <v>2036</v>
      </c>
    </row>
    <row r="56" spans="2:1026">
      <c r="B56" s="181">
        <f>B37</f>
        <v>43617</v>
      </c>
      <c r="C56" s="352"/>
      <c r="D56" s="502"/>
      <c r="E56" s="498"/>
      <c r="F56" s="498"/>
      <c r="G56" s="87" t="str">
        <f>IF($J$54="CC/OD Account",IF(N56="","",N56/E56),"")</f>
        <v/>
      </c>
      <c r="H56" s="498"/>
      <c r="I56" s="498"/>
      <c r="J56" s="498"/>
      <c r="K56" s="498"/>
      <c r="L56" s="498"/>
      <c r="M56" s="352"/>
      <c r="N56" s="317"/>
      <c r="O56" s="353"/>
      <c r="P56" s="58"/>
      <c r="Q56" s="58"/>
      <c r="R56" s="58"/>
      <c r="S56" s="58"/>
      <c r="T56" s="58"/>
      <c r="U56" s="58"/>
      <c r="AMB56"/>
      <c r="AMC56"/>
      <c r="AMD56"/>
      <c r="AME56"/>
      <c r="AMF56"/>
      <c r="AMG56"/>
      <c r="AMH56"/>
      <c r="AMI56"/>
      <c r="AMJ56"/>
      <c r="AMK56"/>
    </row>
    <row r="57" spans="2:1026">
      <c r="B57" s="181">
        <f>EDATE(B56,-1)</f>
        <v>43586</v>
      </c>
      <c r="C57" s="317"/>
      <c r="D57" s="502"/>
      <c r="E57" s="498"/>
      <c r="F57" s="498"/>
      <c r="G57" s="87" t="str">
        <f t="shared" ref="G57:G67" si="5">IF($J$54="CC/OD Account",IF(N57="","",N57/E57),"")</f>
        <v/>
      </c>
      <c r="H57" s="498"/>
      <c r="I57" s="498"/>
      <c r="J57" s="498"/>
      <c r="K57" s="498"/>
      <c r="L57" s="498"/>
      <c r="M57" s="352"/>
      <c r="N57" s="317"/>
      <c r="O57" s="353"/>
      <c r="P57" s="58"/>
      <c r="Q57" s="58"/>
      <c r="R57" s="58"/>
      <c r="S57" s="58"/>
      <c r="T57" s="58"/>
      <c r="U57" s="58"/>
      <c r="AMB57"/>
      <c r="AMC57"/>
      <c r="AMD57"/>
      <c r="AME57"/>
      <c r="AMF57"/>
      <c r="AMG57"/>
      <c r="AMH57"/>
      <c r="AMI57"/>
      <c r="AMJ57"/>
      <c r="AMK57"/>
      <c r="AML57" s="506"/>
    </row>
    <row r="58" spans="2:1026">
      <c r="B58" s="181">
        <f>EDATE(B57,-1)</f>
        <v>43556</v>
      </c>
      <c r="C58" s="317"/>
      <c r="D58" s="502"/>
      <c r="E58" s="498"/>
      <c r="F58" s="498"/>
      <c r="G58" s="87" t="str">
        <f t="shared" si="5"/>
        <v/>
      </c>
      <c r="H58" s="498"/>
      <c r="I58" s="498"/>
      <c r="J58" s="498"/>
      <c r="K58" s="498"/>
      <c r="L58" s="498"/>
      <c r="M58" s="352"/>
      <c r="N58" s="317"/>
      <c r="O58" s="353"/>
      <c r="P58" s="58"/>
      <c r="Q58" s="58"/>
      <c r="R58" s="58"/>
      <c r="S58" s="58"/>
      <c r="T58" s="58"/>
      <c r="U58" s="58"/>
      <c r="AMB58"/>
      <c r="AMC58"/>
      <c r="AMD58"/>
      <c r="AME58"/>
      <c r="AMF58"/>
      <c r="AMG58"/>
      <c r="AMH58"/>
      <c r="AMI58"/>
      <c r="AMJ58"/>
      <c r="AMK58"/>
    </row>
    <row r="59" spans="2:1026">
      <c r="B59" s="181">
        <f t="shared" ref="B59:B67" si="6">EDATE(B58,-1)</f>
        <v>43525</v>
      </c>
      <c r="C59" s="317"/>
      <c r="D59" s="502"/>
      <c r="E59" s="498"/>
      <c r="F59" s="498"/>
      <c r="G59" s="87" t="str">
        <f t="shared" si="5"/>
        <v/>
      </c>
      <c r="H59" s="498"/>
      <c r="I59" s="498"/>
      <c r="J59" s="498"/>
      <c r="K59" s="498"/>
      <c r="L59" s="498"/>
      <c r="M59" s="352"/>
      <c r="N59" s="317"/>
      <c r="O59" s="353"/>
      <c r="P59" s="58"/>
      <c r="Q59" s="58"/>
      <c r="R59" s="58"/>
      <c r="S59" s="58"/>
      <c r="T59" s="58"/>
      <c r="U59" s="58"/>
      <c r="AMB59"/>
      <c r="AMC59"/>
      <c r="AMD59"/>
      <c r="AME59"/>
      <c r="AMF59"/>
      <c r="AMG59"/>
      <c r="AMH59"/>
      <c r="AMI59"/>
      <c r="AMJ59"/>
      <c r="AMK59"/>
    </row>
    <row r="60" spans="2:1026">
      <c r="B60" s="181">
        <f t="shared" si="6"/>
        <v>43497</v>
      </c>
      <c r="C60" s="317"/>
      <c r="D60" s="502"/>
      <c r="E60" s="498"/>
      <c r="F60" s="498"/>
      <c r="G60" s="87" t="str">
        <f t="shared" si="5"/>
        <v/>
      </c>
      <c r="H60" s="498"/>
      <c r="I60" s="498"/>
      <c r="J60" s="498"/>
      <c r="K60" s="498"/>
      <c r="L60" s="498"/>
      <c r="M60" s="352"/>
      <c r="N60" s="317"/>
      <c r="O60" s="353"/>
      <c r="P60" s="58"/>
      <c r="Q60" s="58"/>
      <c r="R60" s="58"/>
      <c r="S60" s="58"/>
      <c r="T60" s="58"/>
      <c r="U60" s="58"/>
      <c r="AMB60"/>
      <c r="AMC60"/>
      <c r="AMD60"/>
      <c r="AME60"/>
      <c r="AMF60"/>
      <c r="AMG60"/>
      <c r="AMH60"/>
      <c r="AMI60"/>
      <c r="AMJ60"/>
      <c r="AMK60"/>
    </row>
    <row r="61" spans="2:1026">
      <c r="B61" s="181">
        <f t="shared" si="6"/>
        <v>43466</v>
      </c>
      <c r="C61" s="317"/>
      <c r="D61" s="502"/>
      <c r="E61" s="498"/>
      <c r="F61" s="498"/>
      <c r="G61" s="87" t="str">
        <f t="shared" si="5"/>
        <v/>
      </c>
      <c r="H61" s="498"/>
      <c r="I61" s="498"/>
      <c r="J61" s="498"/>
      <c r="K61" s="498"/>
      <c r="L61" s="498"/>
      <c r="M61" s="352"/>
      <c r="N61" s="317"/>
      <c r="O61" s="353"/>
      <c r="P61" s="58"/>
      <c r="Q61" s="58"/>
      <c r="R61" s="58"/>
      <c r="S61" s="58"/>
      <c r="T61" s="58"/>
      <c r="U61" s="58"/>
      <c r="AMB61"/>
      <c r="AMC61"/>
      <c r="AMD61"/>
      <c r="AME61"/>
      <c r="AMF61"/>
      <c r="AMG61"/>
      <c r="AMH61"/>
      <c r="AMI61"/>
      <c r="AMJ61"/>
      <c r="AMK61"/>
    </row>
    <row r="62" spans="2:1026">
      <c r="B62" s="181">
        <f t="shared" si="6"/>
        <v>43435</v>
      </c>
      <c r="C62" s="317"/>
      <c r="D62" s="502"/>
      <c r="E62" s="498"/>
      <c r="F62" s="498"/>
      <c r="G62" s="87" t="str">
        <f t="shared" si="5"/>
        <v/>
      </c>
      <c r="H62" s="498"/>
      <c r="I62" s="498"/>
      <c r="J62" s="498"/>
      <c r="K62" s="498"/>
      <c r="L62" s="498"/>
      <c r="M62" s="352"/>
      <c r="N62" s="317"/>
      <c r="O62" s="353"/>
      <c r="P62" s="58"/>
      <c r="Q62" s="58"/>
      <c r="R62" s="58"/>
      <c r="S62" s="58"/>
      <c r="T62" s="58"/>
      <c r="U62" s="58"/>
      <c r="AMB62"/>
      <c r="AMC62"/>
      <c r="AMD62"/>
      <c r="AME62"/>
      <c r="AMF62"/>
      <c r="AMG62"/>
      <c r="AMH62"/>
      <c r="AMI62"/>
      <c r="AMJ62"/>
      <c r="AMK62"/>
    </row>
    <row r="63" spans="2:1026">
      <c r="B63" s="181">
        <f t="shared" si="6"/>
        <v>43405</v>
      </c>
      <c r="C63" s="317"/>
      <c r="D63" s="502"/>
      <c r="E63" s="498"/>
      <c r="F63" s="498"/>
      <c r="G63" s="87" t="str">
        <f t="shared" si="5"/>
        <v/>
      </c>
      <c r="H63" s="498"/>
      <c r="I63" s="498"/>
      <c r="J63" s="498"/>
      <c r="K63" s="498"/>
      <c r="L63" s="498"/>
      <c r="M63" s="352"/>
      <c r="N63" s="317"/>
      <c r="O63" s="353"/>
      <c r="P63" s="58"/>
      <c r="Q63" s="58"/>
      <c r="R63" s="58"/>
      <c r="S63" s="58"/>
      <c r="T63" s="58"/>
      <c r="U63" s="58"/>
      <c r="AMB63"/>
      <c r="AMC63"/>
      <c r="AMD63"/>
      <c r="AME63"/>
      <c r="AMF63"/>
      <c r="AMG63"/>
      <c r="AMH63"/>
      <c r="AMI63"/>
      <c r="AMJ63"/>
      <c r="AMK63"/>
    </row>
    <row r="64" spans="2:1026">
      <c r="B64" s="181">
        <f t="shared" si="6"/>
        <v>43374</v>
      </c>
      <c r="C64" s="352"/>
      <c r="D64" s="502"/>
      <c r="E64" s="498"/>
      <c r="F64" s="498"/>
      <c r="G64" s="87" t="str">
        <f t="shared" si="5"/>
        <v/>
      </c>
      <c r="H64" s="498"/>
      <c r="I64" s="498"/>
      <c r="J64" s="498"/>
      <c r="K64" s="498"/>
      <c r="L64" s="498"/>
      <c r="M64" s="352"/>
      <c r="N64" s="317"/>
      <c r="O64" s="353"/>
      <c r="P64" s="58"/>
      <c r="Q64" s="58"/>
      <c r="R64" s="58"/>
      <c r="S64" s="58"/>
      <c r="T64" s="58"/>
      <c r="U64" s="58"/>
      <c r="AMB64"/>
      <c r="AMC64"/>
      <c r="AMD64"/>
      <c r="AME64"/>
      <c r="AMF64"/>
      <c r="AMG64"/>
      <c r="AMH64"/>
      <c r="AMI64"/>
      <c r="AMJ64"/>
      <c r="AMK64"/>
    </row>
    <row r="65" spans="2:1026">
      <c r="B65" s="181">
        <f t="shared" si="6"/>
        <v>43344</v>
      </c>
      <c r="C65" s="352"/>
      <c r="D65" s="502"/>
      <c r="E65" s="498"/>
      <c r="F65" s="498"/>
      <c r="G65" s="87" t="str">
        <f t="shared" si="5"/>
        <v/>
      </c>
      <c r="H65" s="498"/>
      <c r="I65" s="498"/>
      <c r="J65" s="498"/>
      <c r="K65" s="498"/>
      <c r="L65" s="498"/>
      <c r="M65" s="352"/>
      <c r="N65" s="317"/>
      <c r="O65" s="353"/>
      <c r="P65" s="58"/>
      <c r="Q65" s="58"/>
      <c r="R65" s="58"/>
      <c r="S65" s="58"/>
      <c r="T65" s="58"/>
      <c r="U65" s="58"/>
      <c r="AMB65"/>
      <c r="AMC65"/>
      <c r="AMD65"/>
      <c r="AME65"/>
      <c r="AMF65"/>
      <c r="AMG65"/>
      <c r="AMH65"/>
      <c r="AMI65"/>
      <c r="AMJ65"/>
      <c r="AMK65"/>
    </row>
    <row r="66" spans="2:1026">
      <c r="B66" s="181">
        <f t="shared" si="6"/>
        <v>43313</v>
      </c>
      <c r="C66" s="352"/>
      <c r="D66" s="502"/>
      <c r="E66" s="498"/>
      <c r="F66" s="498"/>
      <c r="G66" s="87" t="str">
        <f t="shared" si="5"/>
        <v/>
      </c>
      <c r="H66" s="498"/>
      <c r="I66" s="498"/>
      <c r="J66" s="498"/>
      <c r="K66" s="498"/>
      <c r="L66" s="498"/>
      <c r="M66" s="352"/>
      <c r="N66" s="317"/>
      <c r="O66" s="353"/>
      <c r="P66" s="58"/>
      <c r="Q66" s="58"/>
      <c r="R66" s="58"/>
      <c r="S66" s="58"/>
      <c r="T66" s="58"/>
      <c r="U66" s="58"/>
      <c r="AMB66"/>
      <c r="AMC66"/>
      <c r="AMD66"/>
      <c r="AME66"/>
      <c r="AMF66"/>
      <c r="AMG66"/>
      <c r="AMH66"/>
      <c r="AMI66"/>
      <c r="AMJ66"/>
      <c r="AMK66"/>
    </row>
    <row r="67" spans="2:1026">
      <c r="B67" s="181">
        <f t="shared" si="6"/>
        <v>43282</v>
      </c>
      <c r="C67" s="352"/>
      <c r="D67" s="502"/>
      <c r="E67" s="498"/>
      <c r="F67" s="498"/>
      <c r="G67" s="87" t="str">
        <f t="shared" si="5"/>
        <v/>
      </c>
      <c r="H67" s="498"/>
      <c r="I67" s="498"/>
      <c r="J67" s="498"/>
      <c r="K67" s="498"/>
      <c r="L67" s="498"/>
      <c r="M67" s="352"/>
      <c r="N67" s="317"/>
      <c r="O67" s="353"/>
      <c r="P67" s="58"/>
      <c r="Q67" s="58"/>
      <c r="R67" s="58"/>
      <c r="S67" s="58"/>
      <c r="T67" s="58"/>
      <c r="U67" s="58"/>
      <c r="AMB67"/>
      <c r="AMC67"/>
      <c r="AMD67"/>
      <c r="AME67"/>
      <c r="AMF67"/>
      <c r="AMG67"/>
      <c r="AMH67"/>
      <c r="AMI67"/>
      <c r="AMJ67"/>
      <c r="AMK67"/>
    </row>
    <row r="68" spans="2:1026" s="55" customFormat="1" ht="12">
      <c r="B68" s="182" t="s">
        <v>309</v>
      </c>
      <c r="C68" s="337">
        <f>SUM(C56:C67)</f>
        <v>0</v>
      </c>
      <c r="D68" s="74">
        <f>SUM(D56:D67)</f>
        <v>0</v>
      </c>
      <c r="E68" s="335"/>
      <c r="F68" s="509">
        <f>SUM(F56:F67)</f>
        <v>0</v>
      </c>
      <c r="G68" s="335"/>
      <c r="H68" s="335">
        <f>SUM(H56:H67)</f>
        <v>0</v>
      </c>
      <c r="I68" s="337">
        <f>SUM(I56:I67)</f>
        <v>0</v>
      </c>
      <c r="J68" s="361"/>
      <c r="K68" s="337">
        <f>SUM(K56:K67)</f>
        <v>0</v>
      </c>
      <c r="L68" s="337">
        <f>SUM(L56:L67)</f>
        <v>0</v>
      </c>
      <c r="M68" s="63">
        <f>IF(SUM(M56:M67)=0,0,AVERAGE(M56:M67))</f>
        <v>0</v>
      </c>
      <c r="N68" s="335">
        <f>IF(SUM(N56:N67)=0,0,AVERAGE(N56:N67))</f>
        <v>0</v>
      </c>
      <c r="O68" s="344">
        <f>IF(SUM(O56:O67)=0,0,AVERAGE(O56:O67))</f>
        <v>0</v>
      </c>
    </row>
    <row r="69" spans="2:1026" s="55" customFormat="1" ht="12.75" thickBot="1">
      <c r="B69" s="184"/>
      <c r="C69" s="185" t="s">
        <v>310</v>
      </c>
      <c r="D69" s="321"/>
      <c r="E69" s="189">
        <f>C68</f>
        <v>0</v>
      </c>
      <c r="F69" s="189"/>
      <c r="G69" s="321"/>
      <c r="H69" s="321"/>
      <c r="I69" s="321"/>
      <c r="J69" s="359"/>
      <c r="K69" s="321"/>
      <c r="L69" s="321"/>
      <c r="M69" s="618" t="s">
        <v>311</v>
      </c>
      <c r="N69" s="618"/>
      <c r="O69" s="618"/>
      <c r="P69" s="65"/>
      <c r="Q69" s="65"/>
    </row>
    <row r="70" spans="2:1026" s="55" customFormat="1" ht="12"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5"/>
      <c r="O70" s="65"/>
    </row>
    <row r="71" spans="2:1026" s="55" customFormat="1" ht="12"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5"/>
      <c r="O71" s="65"/>
    </row>
    <row r="72" spans="2:1026" ht="15.75" thickBot="1">
      <c r="B72" s="170" t="s">
        <v>314</v>
      </c>
      <c r="D72" s="619" t="s">
        <v>294</v>
      </c>
      <c r="E72" s="619"/>
      <c r="F72" s="619"/>
      <c r="G72" s="620"/>
      <c r="H72" s="620"/>
      <c r="I72" s="620"/>
      <c r="J72" s="619" t="s">
        <v>295</v>
      </c>
      <c r="K72" s="619"/>
      <c r="L72" s="619"/>
      <c r="M72" s="171" t="s">
        <v>296</v>
      </c>
      <c r="N72" s="61"/>
      <c r="O72" s="58"/>
      <c r="P72" s="58"/>
      <c r="Q72" s="58"/>
      <c r="R72" s="58"/>
      <c r="S72" s="58"/>
      <c r="T72" s="58"/>
      <c r="U72" s="58"/>
      <c r="AME72"/>
      <c r="AMF72"/>
      <c r="AMG72"/>
      <c r="AMH72"/>
      <c r="AMI72"/>
      <c r="AMJ72"/>
      <c r="AMK72"/>
    </row>
    <row r="73" spans="2:1026">
      <c r="B73" s="172" t="s">
        <v>275</v>
      </c>
      <c r="C73" s="621"/>
      <c r="D73" s="621"/>
      <c r="E73" s="323" t="s">
        <v>276</v>
      </c>
      <c r="F73" s="621"/>
      <c r="G73" s="621"/>
      <c r="H73" s="622" t="s">
        <v>297</v>
      </c>
      <c r="I73" s="622"/>
      <c r="J73" s="334"/>
      <c r="K73" s="622" t="s">
        <v>299</v>
      </c>
      <c r="L73" s="622"/>
      <c r="M73" s="322"/>
      <c r="N73" s="61"/>
      <c r="O73" s="58"/>
      <c r="P73" s="58"/>
      <c r="Q73" s="58"/>
      <c r="R73" s="58"/>
      <c r="S73" s="58"/>
      <c r="T73" s="58"/>
      <c r="U73" s="58"/>
      <c r="AME73"/>
      <c r="AMF73"/>
      <c r="AMG73"/>
      <c r="AMH73"/>
      <c r="AMI73"/>
      <c r="AMJ73"/>
      <c r="AMK73"/>
    </row>
    <row r="74" spans="2:1026" s="55" customFormat="1" ht="36">
      <c r="B74" s="173" t="s">
        <v>300</v>
      </c>
      <c r="C74" s="174" t="s">
        <v>301</v>
      </c>
      <c r="D74" s="174" t="s">
        <v>2026</v>
      </c>
      <c r="E74" s="174" t="s">
        <v>278</v>
      </c>
      <c r="F74" s="174" t="s">
        <v>2044</v>
      </c>
      <c r="G74" s="174" t="s">
        <v>303</v>
      </c>
      <c r="H74" s="174" t="s">
        <v>304</v>
      </c>
      <c r="I74" s="174" t="s">
        <v>305</v>
      </c>
      <c r="J74" s="174" t="s">
        <v>2075</v>
      </c>
      <c r="K74" s="174" t="s">
        <v>1</v>
      </c>
      <c r="L74" s="174" t="s">
        <v>283</v>
      </c>
      <c r="M74" s="174" t="s">
        <v>2031</v>
      </c>
      <c r="N74" s="174" t="s">
        <v>302</v>
      </c>
      <c r="O74" s="175" t="s">
        <v>2036</v>
      </c>
    </row>
    <row r="75" spans="2:1026">
      <c r="B75" s="181">
        <f>B56</f>
        <v>43617</v>
      </c>
      <c r="C75" s="351"/>
      <c r="D75" s="357"/>
      <c r="E75" s="351"/>
      <c r="F75" s="360"/>
      <c r="G75" s="87" t="str">
        <f>IF($J$73="CC/OD Account",IF(N75="","",N75/E75),"")</f>
        <v/>
      </c>
      <c r="H75" s="351"/>
      <c r="I75" s="351"/>
      <c r="J75" s="360"/>
      <c r="K75" s="351"/>
      <c r="L75" s="351"/>
      <c r="M75" s="352"/>
      <c r="N75" s="317"/>
      <c r="O75" s="353"/>
      <c r="P75" s="58"/>
      <c r="Q75" s="58"/>
      <c r="R75" s="58"/>
      <c r="S75" s="58"/>
      <c r="T75" s="58"/>
      <c r="U75" s="58"/>
      <c r="AMB75"/>
      <c r="AMC75"/>
      <c r="AMD75"/>
      <c r="AME75"/>
      <c r="AMF75"/>
      <c r="AMG75"/>
      <c r="AMH75"/>
      <c r="AMI75"/>
      <c r="AMJ75"/>
      <c r="AMK75"/>
    </row>
    <row r="76" spans="2:1026">
      <c r="B76" s="181">
        <f>EDATE(B75,-1)</f>
        <v>43586</v>
      </c>
      <c r="C76" s="351"/>
      <c r="D76" s="357"/>
      <c r="E76" s="351"/>
      <c r="F76" s="360"/>
      <c r="G76" s="87" t="str">
        <f>IF($J$73="CC/OD Account",IF(N76="","",N76/E76),"")</f>
        <v/>
      </c>
      <c r="H76" s="351"/>
      <c r="I76" s="351"/>
      <c r="J76" s="360"/>
      <c r="K76" s="351"/>
      <c r="L76" s="351"/>
      <c r="M76" s="352"/>
      <c r="N76" s="317"/>
      <c r="O76" s="353"/>
      <c r="P76" s="58"/>
      <c r="Q76" s="58"/>
      <c r="R76" s="58"/>
      <c r="S76" s="58"/>
      <c r="T76" s="58"/>
      <c r="U76" s="58"/>
      <c r="AMB76"/>
      <c r="AMC76"/>
      <c r="AMD76"/>
      <c r="AME76"/>
      <c r="AMF76"/>
      <c r="AMG76"/>
      <c r="AMH76"/>
      <c r="AMI76"/>
      <c r="AMJ76"/>
      <c r="AMK76"/>
      <c r="AML76" s="506"/>
    </row>
    <row r="77" spans="2:1026">
      <c r="B77" s="181">
        <f>EDATE(B76,-1)</f>
        <v>43556</v>
      </c>
      <c r="C77" s="351"/>
      <c r="D77" s="357"/>
      <c r="E77" s="351"/>
      <c r="F77" s="360"/>
      <c r="G77" s="87" t="str">
        <f>IF($J$73="CC/OD Account",IF(N77="","",N77/E77),"")</f>
        <v/>
      </c>
      <c r="H77" s="351"/>
      <c r="I77" s="351"/>
      <c r="J77" s="360"/>
      <c r="K77" s="351"/>
      <c r="L77" s="351"/>
      <c r="M77" s="352"/>
      <c r="N77" s="317"/>
      <c r="O77" s="353"/>
      <c r="P77" s="58"/>
      <c r="Q77" s="58"/>
      <c r="R77" s="58"/>
      <c r="S77" s="58"/>
      <c r="T77" s="58"/>
      <c r="U77" s="58"/>
      <c r="AMB77"/>
      <c r="AMC77"/>
      <c r="AMD77"/>
      <c r="AME77"/>
      <c r="AMF77"/>
      <c r="AMG77"/>
      <c r="AMH77"/>
      <c r="AMI77"/>
      <c r="AMJ77"/>
      <c r="AMK77"/>
    </row>
    <row r="78" spans="2:1026">
      <c r="B78" s="181">
        <f t="shared" ref="B78:B86" si="7">EDATE(B77,-1)</f>
        <v>43525</v>
      </c>
      <c r="C78" s="360"/>
      <c r="D78" s="357"/>
      <c r="E78" s="360"/>
      <c r="F78" s="360"/>
      <c r="G78" s="87" t="str">
        <f t="shared" ref="G78:G83" si="8">IF($J$73="CC/OD Account",IF(N78="","",N78/E78),"")</f>
        <v/>
      </c>
      <c r="H78" s="360"/>
      <c r="I78" s="360"/>
      <c r="J78" s="360"/>
      <c r="K78" s="360"/>
      <c r="L78" s="360"/>
      <c r="M78" s="352"/>
      <c r="N78" s="317"/>
      <c r="O78" s="353"/>
      <c r="P78" s="58"/>
      <c r="Q78" s="58"/>
      <c r="R78" s="58"/>
      <c r="S78" s="58"/>
      <c r="T78" s="58"/>
      <c r="U78" s="58"/>
      <c r="AMB78"/>
      <c r="AMC78"/>
      <c r="AMD78"/>
      <c r="AME78"/>
      <c r="AMF78"/>
      <c r="AMG78"/>
      <c r="AMH78"/>
      <c r="AMI78"/>
      <c r="AMJ78"/>
      <c r="AMK78"/>
    </row>
    <row r="79" spans="2:1026">
      <c r="B79" s="181">
        <f t="shared" si="7"/>
        <v>43497</v>
      </c>
      <c r="C79" s="360"/>
      <c r="D79" s="357"/>
      <c r="E79" s="360"/>
      <c r="F79" s="360"/>
      <c r="G79" s="87" t="str">
        <f t="shared" si="8"/>
        <v/>
      </c>
      <c r="H79" s="360"/>
      <c r="I79" s="360"/>
      <c r="J79" s="360"/>
      <c r="K79" s="360"/>
      <c r="L79" s="360"/>
      <c r="M79" s="352"/>
      <c r="N79" s="317"/>
      <c r="O79" s="353"/>
      <c r="P79" s="58"/>
      <c r="Q79" s="58"/>
      <c r="R79" s="58"/>
      <c r="S79" s="58"/>
      <c r="T79" s="58"/>
      <c r="U79" s="58"/>
      <c r="AMB79"/>
      <c r="AMC79"/>
      <c r="AMD79"/>
      <c r="AME79"/>
      <c r="AMF79"/>
      <c r="AMG79"/>
      <c r="AMH79"/>
      <c r="AMI79"/>
      <c r="AMJ79"/>
      <c r="AMK79"/>
    </row>
    <row r="80" spans="2:1026">
      <c r="B80" s="181">
        <f t="shared" si="7"/>
        <v>43466</v>
      </c>
      <c r="C80" s="360"/>
      <c r="D80" s="357"/>
      <c r="E80" s="360"/>
      <c r="F80" s="360"/>
      <c r="G80" s="87" t="str">
        <f t="shared" si="8"/>
        <v/>
      </c>
      <c r="H80" s="360"/>
      <c r="I80" s="360"/>
      <c r="J80" s="360"/>
      <c r="K80" s="360"/>
      <c r="L80" s="360"/>
      <c r="M80" s="352"/>
      <c r="N80" s="317"/>
      <c r="O80" s="353"/>
      <c r="P80" s="58"/>
      <c r="Q80" s="58"/>
      <c r="R80" s="58"/>
      <c r="S80" s="58"/>
      <c r="T80" s="58"/>
      <c r="U80" s="58"/>
      <c r="AMB80"/>
      <c r="AMC80"/>
      <c r="AMD80"/>
      <c r="AME80"/>
      <c r="AMF80"/>
      <c r="AMG80"/>
      <c r="AMH80"/>
      <c r="AMI80"/>
      <c r="AMJ80"/>
      <c r="AMK80"/>
    </row>
    <row r="81" spans="2:1026">
      <c r="B81" s="181">
        <f t="shared" si="7"/>
        <v>43435</v>
      </c>
      <c r="C81" s="360"/>
      <c r="D81" s="357"/>
      <c r="E81" s="360"/>
      <c r="F81" s="360"/>
      <c r="G81" s="87" t="str">
        <f t="shared" si="8"/>
        <v/>
      </c>
      <c r="H81" s="360"/>
      <c r="I81" s="360"/>
      <c r="J81" s="360"/>
      <c r="K81" s="360"/>
      <c r="L81" s="360"/>
      <c r="M81" s="352"/>
      <c r="N81" s="317"/>
      <c r="O81" s="353"/>
      <c r="P81" s="58"/>
      <c r="Q81" s="58"/>
      <c r="R81" s="58"/>
      <c r="S81" s="58"/>
      <c r="T81" s="58"/>
      <c r="U81" s="58"/>
      <c r="AMB81"/>
      <c r="AMC81"/>
      <c r="AMD81"/>
      <c r="AME81"/>
      <c r="AMF81"/>
      <c r="AMG81"/>
      <c r="AMH81"/>
      <c r="AMI81"/>
      <c r="AMJ81"/>
      <c r="AMK81"/>
    </row>
    <row r="82" spans="2:1026">
      <c r="B82" s="181">
        <f t="shared" si="7"/>
        <v>43405</v>
      </c>
      <c r="C82" s="360"/>
      <c r="D82" s="357"/>
      <c r="E82" s="360"/>
      <c r="F82" s="360"/>
      <c r="G82" s="87" t="str">
        <f t="shared" si="8"/>
        <v/>
      </c>
      <c r="H82" s="360"/>
      <c r="I82" s="360"/>
      <c r="J82" s="360"/>
      <c r="K82" s="360"/>
      <c r="L82" s="360"/>
      <c r="M82" s="352"/>
      <c r="N82" s="317"/>
      <c r="O82" s="353"/>
      <c r="P82" s="58"/>
      <c r="Q82" s="58"/>
      <c r="R82" s="58"/>
      <c r="S82" s="58"/>
      <c r="T82" s="58"/>
      <c r="U82" s="58"/>
      <c r="AMB82"/>
      <c r="AMC82"/>
      <c r="AMD82"/>
      <c r="AME82"/>
      <c r="AMF82"/>
      <c r="AMG82"/>
      <c r="AMH82"/>
      <c r="AMI82"/>
      <c r="AMJ82"/>
      <c r="AMK82"/>
    </row>
    <row r="83" spans="2:1026">
      <c r="B83" s="181">
        <f t="shared" si="7"/>
        <v>43374</v>
      </c>
      <c r="C83" s="360"/>
      <c r="D83" s="357"/>
      <c r="E83" s="360"/>
      <c r="F83" s="360"/>
      <c r="G83" s="87" t="str">
        <f t="shared" si="8"/>
        <v/>
      </c>
      <c r="H83" s="360"/>
      <c r="I83" s="360"/>
      <c r="J83" s="360"/>
      <c r="K83" s="360"/>
      <c r="L83" s="360"/>
      <c r="M83" s="352"/>
      <c r="N83" s="317"/>
      <c r="O83" s="353"/>
      <c r="P83" s="58"/>
      <c r="Q83" s="58"/>
      <c r="R83" s="58"/>
      <c r="S83" s="58"/>
      <c r="T83" s="58"/>
      <c r="U83" s="58"/>
      <c r="AMB83"/>
      <c r="AMC83"/>
      <c r="AMD83"/>
      <c r="AME83"/>
      <c r="AMF83"/>
      <c r="AMG83"/>
      <c r="AMH83"/>
      <c r="AMI83"/>
      <c r="AMJ83"/>
      <c r="AMK83"/>
    </row>
    <row r="84" spans="2:1026">
      <c r="B84" s="181">
        <f t="shared" si="7"/>
        <v>43344</v>
      </c>
      <c r="C84" s="351"/>
      <c r="D84" s="357"/>
      <c r="E84" s="351"/>
      <c r="F84" s="360"/>
      <c r="G84" s="87" t="str">
        <f>IF($J$73="CC/OD Account",IF(N84="","",N84/E84),"")</f>
        <v/>
      </c>
      <c r="H84" s="351"/>
      <c r="I84" s="351"/>
      <c r="J84" s="360"/>
      <c r="K84" s="351"/>
      <c r="L84" s="351"/>
      <c r="M84" s="352"/>
      <c r="N84" s="317"/>
      <c r="O84" s="353"/>
      <c r="P84" s="58"/>
      <c r="Q84" s="58"/>
      <c r="R84" s="58"/>
      <c r="S84" s="58"/>
      <c r="T84" s="58"/>
      <c r="U84" s="58"/>
      <c r="AMB84"/>
      <c r="AMC84"/>
      <c r="AMD84"/>
      <c r="AME84"/>
      <c r="AMF84"/>
      <c r="AMG84"/>
      <c r="AMH84"/>
      <c r="AMI84"/>
      <c r="AMJ84"/>
      <c r="AMK84"/>
    </row>
    <row r="85" spans="2:1026">
      <c r="B85" s="181">
        <f t="shared" si="7"/>
        <v>43313</v>
      </c>
      <c r="C85" s="351"/>
      <c r="D85" s="357"/>
      <c r="E85" s="351"/>
      <c r="F85" s="360"/>
      <c r="G85" s="87" t="str">
        <f>IF($J$73="CC/OD Account",IF(N85="","",N85/E85),"")</f>
        <v/>
      </c>
      <c r="H85" s="351"/>
      <c r="I85" s="351"/>
      <c r="J85" s="360"/>
      <c r="K85" s="351"/>
      <c r="L85" s="351"/>
      <c r="M85" s="352"/>
      <c r="N85" s="317"/>
      <c r="O85" s="353"/>
      <c r="P85" s="58"/>
      <c r="Q85" s="58"/>
      <c r="R85" s="58"/>
      <c r="S85" s="58"/>
      <c r="T85" s="58"/>
      <c r="U85" s="58"/>
      <c r="AMB85"/>
      <c r="AMC85"/>
      <c r="AMD85"/>
      <c r="AME85"/>
      <c r="AMF85"/>
      <c r="AMG85"/>
      <c r="AMH85"/>
      <c r="AMI85"/>
      <c r="AMJ85"/>
      <c r="AMK85"/>
    </row>
    <row r="86" spans="2:1026">
      <c r="B86" s="181">
        <f t="shared" si="7"/>
        <v>43282</v>
      </c>
      <c r="C86" s="351"/>
      <c r="D86" s="357"/>
      <c r="E86" s="351"/>
      <c r="F86" s="360"/>
      <c r="G86" s="87" t="str">
        <f>IF($J$73="CC/OD Account",IF(N86="","",N86/E86),"")</f>
        <v/>
      </c>
      <c r="H86" s="351"/>
      <c r="I86" s="351"/>
      <c r="J86" s="360"/>
      <c r="K86" s="351"/>
      <c r="L86" s="351"/>
      <c r="M86" s="352"/>
      <c r="N86" s="317"/>
      <c r="O86" s="353"/>
      <c r="P86" s="58"/>
      <c r="Q86" s="58"/>
      <c r="R86" s="58"/>
      <c r="S86" s="58"/>
      <c r="T86" s="58"/>
      <c r="U86" s="58"/>
      <c r="AMB86"/>
      <c r="AMC86"/>
      <c r="AMD86"/>
      <c r="AME86"/>
      <c r="AMF86"/>
      <c r="AMG86"/>
      <c r="AMH86"/>
      <c r="AMI86"/>
      <c r="AMJ86"/>
      <c r="AMK86"/>
    </row>
    <row r="87" spans="2:1026" s="55" customFormat="1" ht="12">
      <c r="B87" s="182" t="s">
        <v>309</v>
      </c>
      <c r="C87" s="337">
        <f>SUM(C75:C86)</f>
        <v>0</v>
      </c>
      <c r="D87" s="74">
        <f>SUM(D75:D86)</f>
        <v>0</v>
      </c>
      <c r="E87" s="335"/>
      <c r="F87" s="509">
        <f>SUM(F75:F86)</f>
        <v>0</v>
      </c>
      <c r="G87" s="335"/>
      <c r="H87" s="335">
        <f>SUM(H75:H86)</f>
        <v>0</v>
      </c>
      <c r="I87" s="337">
        <f>SUM(I75:I86)</f>
        <v>0</v>
      </c>
      <c r="J87" s="361"/>
      <c r="K87" s="337">
        <f>SUM(K75:K86)</f>
        <v>0</v>
      </c>
      <c r="L87" s="337">
        <f>SUM(L75:L86)</f>
        <v>0</v>
      </c>
      <c r="M87" s="63">
        <f>IF(SUM(M75:M86)=0,0,AVERAGE(M75:M86))</f>
        <v>0</v>
      </c>
      <c r="N87" s="335">
        <f>IF(SUM(N75:N86)=0,0,AVERAGE(N75:N86))</f>
        <v>0</v>
      </c>
      <c r="O87" s="344">
        <f>IF(SUM(O75:O86)=0,0,AVERAGE(O75:O86))</f>
        <v>0</v>
      </c>
      <c r="P87" s="65"/>
      <c r="Q87" s="65"/>
    </row>
    <row r="88" spans="2:1026" s="55" customFormat="1" ht="12.75" thickBot="1">
      <c r="B88" s="184"/>
      <c r="C88" s="185" t="s">
        <v>310</v>
      </c>
      <c r="D88" s="321"/>
      <c r="E88" s="189">
        <f>C87</f>
        <v>0</v>
      </c>
      <c r="F88" s="508"/>
      <c r="G88" s="321"/>
      <c r="H88" s="321"/>
      <c r="I88" s="321"/>
      <c r="J88" s="359"/>
      <c r="K88" s="321"/>
      <c r="L88" s="321"/>
      <c r="M88" s="618" t="s">
        <v>311</v>
      </c>
      <c r="N88" s="618"/>
      <c r="O88" s="618"/>
      <c r="P88" s="65"/>
      <c r="Q88" s="65"/>
    </row>
    <row r="89" spans="2:1026" s="55" customFormat="1" ht="12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5"/>
      <c r="O89" s="65"/>
    </row>
    <row r="90" spans="2:1026" s="55" customFormat="1" ht="12"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5"/>
      <c r="O90" s="65"/>
    </row>
    <row r="91" spans="2:1026" ht="15.75" thickBot="1">
      <c r="B91" s="170" t="s">
        <v>315</v>
      </c>
      <c r="D91" s="619" t="s">
        <v>294</v>
      </c>
      <c r="E91" s="619"/>
      <c r="F91" s="619"/>
      <c r="G91" s="620"/>
      <c r="H91" s="620"/>
      <c r="I91" s="620"/>
      <c r="J91" s="619" t="s">
        <v>295</v>
      </c>
      <c r="K91" s="619"/>
      <c r="L91" s="619"/>
      <c r="M91" s="171" t="s">
        <v>296</v>
      </c>
      <c r="N91" s="61"/>
      <c r="O91" s="58"/>
      <c r="P91" s="58"/>
      <c r="Q91" s="58"/>
      <c r="R91" s="58"/>
      <c r="S91" s="58"/>
      <c r="T91" s="58"/>
      <c r="U91" s="58"/>
      <c r="AME91"/>
      <c r="AMF91"/>
      <c r="AMG91"/>
      <c r="AMH91"/>
      <c r="AMI91"/>
      <c r="AMJ91"/>
      <c r="AMK91"/>
    </row>
    <row r="92" spans="2:1026">
      <c r="B92" s="172" t="s">
        <v>275</v>
      </c>
      <c r="C92" s="621"/>
      <c r="D92" s="621"/>
      <c r="E92" s="323" t="s">
        <v>276</v>
      </c>
      <c r="F92" s="621"/>
      <c r="G92" s="621"/>
      <c r="H92" s="622" t="s">
        <v>297</v>
      </c>
      <c r="I92" s="622"/>
      <c r="J92" s="334"/>
      <c r="K92" s="622" t="s">
        <v>299</v>
      </c>
      <c r="L92" s="622"/>
      <c r="M92" s="322"/>
      <c r="N92" s="61"/>
      <c r="O92" s="58"/>
      <c r="P92" s="58"/>
      <c r="Q92" s="58"/>
      <c r="R92" s="58"/>
      <c r="S92" s="58"/>
      <c r="T92" s="58"/>
      <c r="U92" s="58"/>
      <c r="AME92"/>
      <c r="AMF92"/>
      <c r="AMG92"/>
      <c r="AMH92"/>
      <c r="AMI92"/>
      <c r="AMJ92"/>
      <c r="AMK92"/>
    </row>
    <row r="93" spans="2:1026" s="55" customFormat="1" ht="36">
      <c r="B93" s="173" t="s">
        <v>300</v>
      </c>
      <c r="C93" s="174" t="s">
        <v>301</v>
      </c>
      <c r="D93" s="174" t="s">
        <v>2026</v>
      </c>
      <c r="E93" s="174" t="s">
        <v>278</v>
      </c>
      <c r="F93" s="174" t="s">
        <v>2044</v>
      </c>
      <c r="G93" s="174" t="s">
        <v>303</v>
      </c>
      <c r="H93" s="174" t="s">
        <v>304</v>
      </c>
      <c r="I93" s="174" t="s">
        <v>305</v>
      </c>
      <c r="J93" s="174" t="s">
        <v>2075</v>
      </c>
      <c r="K93" s="174" t="s">
        <v>1</v>
      </c>
      <c r="L93" s="174" t="s">
        <v>283</v>
      </c>
      <c r="M93" s="174" t="s">
        <v>2031</v>
      </c>
      <c r="N93" s="174" t="s">
        <v>302</v>
      </c>
      <c r="O93" s="175" t="s">
        <v>2036</v>
      </c>
    </row>
    <row r="94" spans="2:1026">
      <c r="B94" s="181">
        <f>B75</f>
        <v>43617</v>
      </c>
      <c r="C94" s="351"/>
      <c r="D94" s="357"/>
      <c r="E94" s="351"/>
      <c r="F94" s="360"/>
      <c r="G94" s="87" t="str">
        <f>IF($J$92="CC/OD Account",IF(N94="","",N94/E94),"")</f>
        <v/>
      </c>
      <c r="H94" s="351"/>
      <c r="I94" s="351"/>
      <c r="J94" s="360"/>
      <c r="K94" s="351"/>
      <c r="L94" s="351"/>
      <c r="M94" s="352"/>
      <c r="N94" s="317"/>
      <c r="O94" s="353"/>
      <c r="P94" s="58"/>
      <c r="Q94" s="58"/>
      <c r="R94" s="58"/>
      <c r="S94" s="58"/>
      <c r="T94" s="58"/>
      <c r="U94" s="58"/>
      <c r="AMB94"/>
      <c r="AMC94"/>
      <c r="AMD94"/>
      <c r="AME94"/>
      <c r="AMF94"/>
      <c r="AMG94"/>
      <c r="AMH94"/>
      <c r="AMI94"/>
      <c r="AMJ94"/>
      <c r="AMK94"/>
    </row>
    <row r="95" spans="2:1026">
      <c r="B95" s="181">
        <f>EDATE(B94,-1)</f>
        <v>43586</v>
      </c>
      <c r="C95" s="351"/>
      <c r="D95" s="357"/>
      <c r="E95" s="351"/>
      <c r="F95" s="360"/>
      <c r="G95" s="87" t="str">
        <f>IF($J$92="CC/OD Account",IF(N95="","",N95/E95),"")</f>
        <v/>
      </c>
      <c r="H95" s="351"/>
      <c r="I95" s="351"/>
      <c r="J95" s="360"/>
      <c r="K95" s="351"/>
      <c r="L95" s="351"/>
      <c r="M95" s="352"/>
      <c r="N95" s="317"/>
      <c r="O95" s="353"/>
      <c r="P95" s="58"/>
      <c r="Q95" s="58"/>
      <c r="R95" s="58"/>
      <c r="S95" s="58"/>
      <c r="T95" s="58"/>
      <c r="U95" s="58"/>
      <c r="AMB95"/>
      <c r="AMC95"/>
      <c r="AMD95"/>
      <c r="AME95"/>
      <c r="AMF95"/>
      <c r="AMG95"/>
      <c r="AMH95"/>
      <c r="AMI95"/>
      <c r="AMJ95"/>
      <c r="AMK95"/>
      <c r="AML95" s="506"/>
    </row>
    <row r="96" spans="2:1026">
      <c r="B96" s="181">
        <f>EDATE(B95,-1)</f>
        <v>43556</v>
      </c>
      <c r="C96" s="351"/>
      <c r="D96" s="357"/>
      <c r="E96" s="351"/>
      <c r="F96" s="360"/>
      <c r="G96" s="87" t="str">
        <f>IF($J$92="CC/OD Account",IF(N96="","",N96/E96),"")</f>
        <v/>
      </c>
      <c r="H96" s="351"/>
      <c r="I96" s="351"/>
      <c r="J96" s="360"/>
      <c r="K96" s="351"/>
      <c r="L96" s="351"/>
      <c r="M96" s="352"/>
      <c r="N96" s="317"/>
      <c r="O96" s="353"/>
      <c r="P96" s="58"/>
      <c r="Q96" s="58"/>
      <c r="R96" s="58"/>
      <c r="S96" s="58"/>
      <c r="T96" s="58"/>
      <c r="U96" s="58"/>
      <c r="AMB96"/>
      <c r="AMC96"/>
      <c r="AMD96"/>
      <c r="AME96"/>
      <c r="AMF96"/>
      <c r="AMG96"/>
      <c r="AMH96"/>
      <c r="AMI96"/>
      <c r="AMJ96"/>
      <c r="AMK96"/>
    </row>
    <row r="97" spans="2:1025">
      <c r="B97" s="181">
        <f t="shared" ref="B97:B105" si="9">EDATE(B96,-1)</f>
        <v>43525</v>
      </c>
      <c r="C97" s="360"/>
      <c r="D97" s="357"/>
      <c r="E97" s="360"/>
      <c r="F97" s="360"/>
      <c r="G97" s="87" t="str">
        <f t="shared" ref="G97:G105" si="10">IF($J$92="CC/OD Account",IF(N97="","",N97/E97),"")</f>
        <v/>
      </c>
      <c r="H97" s="360"/>
      <c r="I97" s="360"/>
      <c r="J97" s="360"/>
      <c r="K97" s="360"/>
      <c r="L97" s="360"/>
      <c r="M97" s="352"/>
      <c r="N97" s="317"/>
      <c r="O97" s="353"/>
      <c r="P97" s="58"/>
      <c r="Q97" s="58"/>
      <c r="R97" s="58"/>
      <c r="S97" s="58"/>
      <c r="T97" s="58"/>
      <c r="U97" s="58"/>
      <c r="AMB97"/>
      <c r="AMC97"/>
      <c r="AMD97"/>
      <c r="AME97"/>
      <c r="AMF97"/>
      <c r="AMG97"/>
      <c r="AMH97"/>
      <c r="AMI97"/>
      <c r="AMJ97"/>
      <c r="AMK97"/>
    </row>
    <row r="98" spans="2:1025">
      <c r="B98" s="181">
        <f t="shared" si="9"/>
        <v>43497</v>
      </c>
      <c r="C98" s="360"/>
      <c r="D98" s="357"/>
      <c r="E98" s="360"/>
      <c r="F98" s="360"/>
      <c r="G98" s="87" t="str">
        <f t="shared" si="10"/>
        <v/>
      </c>
      <c r="H98" s="360"/>
      <c r="I98" s="360"/>
      <c r="J98" s="360"/>
      <c r="K98" s="360"/>
      <c r="L98" s="360"/>
      <c r="M98" s="352"/>
      <c r="N98" s="317"/>
      <c r="O98" s="353"/>
      <c r="P98" s="58"/>
      <c r="Q98" s="58"/>
      <c r="R98" s="58"/>
      <c r="S98" s="58"/>
      <c r="T98" s="58"/>
      <c r="U98" s="58"/>
      <c r="AMB98"/>
      <c r="AMC98"/>
      <c r="AMD98"/>
      <c r="AME98"/>
      <c r="AMF98"/>
      <c r="AMG98"/>
      <c r="AMH98"/>
      <c r="AMI98"/>
      <c r="AMJ98"/>
      <c r="AMK98"/>
    </row>
    <row r="99" spans="2:1025">
      <c r="B99" s="181">
        <f t="shared" si="9"/>
        <v>43466</v>
      </c>
      <c r="C99" s="360"/>
      <c r="D99" s="357"/>
      <c r="E99" s="360"/>
      <c r="F99" s="360"/>
      <c r="G99" s="87" t="str">
        <f t="shared" si="10"/>
        <v/>
      </c>
      <c r="H99" s="360"/>
      <c r="I99" s="360"/>
      <c r="J99" s="360"/>
      <c r="K99" s="360"/>
      <c r="L99" s="360"/>
      <c r="M99" s="352"/>
      <c r="N99" s="317"/>
      <c r="O99" s="353"/>
      <c r="P99" s="58"/>
      <c r="Q99" s="58"/>
      <c r="R99" s="58"/>
      <c r="S99" s="58"/>
      <c r="T99" s="58"/>
      <c r="U99" s="58"/>
      <c r="AMB99"/>
      <c r="AMC99"/>
      <c r="AMD99"/>
      <c r="AME99"/>
      <c r="AMF99"/>
      <c r="AMG99"/>
      <c r="AMH99"/>
      <c r="AMI99"/>
      <c r="AMJ99"/>
      <c r="AMK99"/>
    </row>
    <row r="100" spans="2:1025">
      <c r="B100" s="181">
        <f t="shared" si="9"/>
        <v>43435</v>
      </c>
      <c r="C100" s="360"/>
      <c r="D100" s="357"/>
      <c r="E100" s="360"/>
      <c r="F100" s="360"/>
      <c r="G100" s="87" t="str">
        <f t="shared" si="10"/>
        <v/>
      </c>
      <c r="H100" s="360"/>
      <c r="I100" s="360"/>
      <c r="J100" s="360"/>
      <c r="K100" s="360"/>
      <c r="L100" s="360"/>
      <c r="M100" s="352"/>
      <c r="N100" s="317"/>
      <c r="O100" s="353"/>
      <c r="P100" s="58"/>
      <c r="Q100" s="58"/>
      <c r="R100" s="58"/>
      <c r="S100" s="58"/>
      <c r="T100" s="58"/>
      <c r="U100" s="58"/>
      <c r="AMB100"/>
      <c r="AMC100"/>
      <c r="AMD100"/>
      <c r="AME100"/>
      <c r="AMF100"/>
      <c r="AMG100"/>
      <c r="AMH100"/>
      <c r="AMI100"/>
      <c r="AMJ100"/>
      <c r="AMK100"/>
    </row>
    <row r="101" spans="2:1025">
      <c r="B101" s="181">
        <f t="shared" si="9"/>
        <v>43405</v>
      </c>
      <c r="C101" s="360"/>
      <c r="D101" s="357"/>
      <c r="E101" s="360"/>
      <c r="F101" s="360"/>
      <c r="G101" s="87" t="str">
        <f t="shared" si="10"/>
        <v/>
      </c>
      <c r="H101" s="360"/>
      <c r="I101" s="360"/>
      <c r="J101" s="360"/>
      <c r="K101" s="360"/>
      <c r="L101" s="360"/>
      <c r="M101" s="352"/>
      <c r="N101" s="317"/>
      <c r="O101" s="353"/>
      <c r="P101" s="58"/>
      <c r="Q101" s="58"/>
      <c r="R101" s="58"/>
      <c r="S101" s="58"/>
      <c r="T101" s="58"/>
      <c r="U101" s="58"/>
      <c r="AMB101"/>
      <c r="AMC101"/>
      <c r="AMD101"/>
      <c r="AME101"/>
      <c r="AMF101"/>
      <c r="AMG101"/>
      <c r="AMH101"/>
      <c r="AMI101"/>
      <c r="AMJ101"/>
      <c r="AMK101"/>
    </row>
    <row r="102" spans="2:1025">
      <c r="B102" s="181">
        <f t="shared" si="9"/>
        <v>43374</v>
      </c>
      <c r="C102" s="360"/>
      <c r="D102" s="357"/>
      <c r="E102" s="360"/>
      <c r="F102" s="360"/>
      <c r="G102" s="87" t="str">
        <f t="shared" si="10"/>
        <v/>
      </c>
      <c r="H102" s="360"/>
      <c r="I102" s="360"/>
      <c r="J102" s="360"/>
      <c r="K102" s="360"/>
      <c r="L102" s="360"/>
      <c r="M102" s="352"/>
      <c r="N102" s="317"/>
      <c r="O102" s="353"/>
      <c r="P102" s="58"/>
      <c r="Q102" s="58"/>
      <c r="R102" s="58"/>
      <c r="S102" s="58"/>
      <c r="T102" s="58"/>
      <c r="U102" s="58"/>
      <c r="AMB102"/>
      <c r="AMC102"/>
      <c r="AMD102"/>
      <c r="AME102"/>
      <c r="AMF102"/>
      <c r="AMG102"/>
      <c r="AMH102"/>
      <c r="AMI102"/>
      <c r="AMJ102"/>
      <c r="AMK102"/>
    </row>
    <row r="103" spans="2:1025">
      <c r="B103" s="181">
        <f t="shared" si="9"/>
        <v>43344</v>
      </c>
      <c r="C103" s="351"/>
      <c r="D103" s="357"/>
      <c r="E103" s="351"/>
      <c r="F103" s="360"/>
      <c r="G103" s="87" t="str">
        <f t="shared" si="10"/>
        <v/>
      </c>
      <c r="H103" s="351"/>
      <c r="I103" s="351"/>
      <c r="J103" s="360"/>
      <c r="K103" s="351"/>
      <c r="L103" s="351"/>
      <c r="M103" s="352"/>
      <c r="N103" s="317"/>
      <c r="O103" s="353"/>
      <c r="P103" s="58"/>
      <c r="Q103" s="58"/>
      <c r="R103" s="58"/>
      <c r="S103" s="58"/>
      <c r="T103" s="58"/>
      <c r="U103" s="58"/>
      <c r="AMB103"/>
      <c r="AMC103"/>
      <c r="AMD103"/>
      <c r="AME103"/>
      <c r="AMF103"/>
      <c r="AMG103"/>
      <c r="AMH103"/>
      <c r="AMI103"/>
      <c r="AMJ103"/>
      <c r="AMK103"/>
    </row>
    <row r="104" spans="2:1025">
      <c r="B104" s="181">
        <f t="shared" si="9"/>
        <v>43313</v>
      </c>
      <c r="C104" s="351"/>
      <c r="D104" s="357"/>
      <c r="E104" s="351"/>
      <c r="F104" s="360"/>
      <c r="G104" s="87" t="str">
        <f t="shared" si="10"/>
        <v/>
      </c>
      <c r="H104" s="351"/>
      <c r="I104" s="351"/>
      <c r="J104" s="360"/>
      <c r="K104" s="351"/>
      <c r="L104" s="351"/>
      <c r="M104" s="352"/>
      <c r="N104" s="317"/>
      <c r="O104" s="353"/>
      <c r="P104" s="58"/>
      <c r="Q104" s="58"/>
      <c r="R104" s="58"/>
      <c r="S104" s="58"/>
      <c r="T104" s="58"/>
      <c r="U104" s="58"/>
      <c r="AMB104"/>
      <c r="AMC104"/>
      <c r="AMD104"/>
      <c r="AME104"/>
      <c r="AMF104"/>
      <c r="AMG104"/>
      <c r="AMH104"/>
      <c r="AMI104"/>
      <c r="AMJ104"/>
      <c r="AMK104"/>
    </row>
    <row r="105" spans="2:1025">
      <c r="B105" s="181">
        <f t="shared" si="9"/>
        <v>43282</v>
      </c>
      <c r="C105" s="351"/>
      <c r="D105" s="357"/>
      <c r="E105" s="351"/>
      <c r="F105" s="360"/>
      <c r="G105" s="87" t="str">
        <f t="shared" si="10"/>
        <v/>
      </c>
      <c r="H105" s="351"/>
      <c r="I105" s="351"/>
      <c r="J105" s="360"/>
      <c r="K105" s="351"/>
      <c r="L105" s="351"/>
      <c r="M105" s="352"/>
      <c r="N105" s="317"/>
      <c r="O105" s="353"/>
      <c r="P105" s="58"/>
      <c r="Q105" s="58"/>
      <c r="R105" s="58"/>
      <c r="S105" s="58"/>
      <c r="T105" s="58"/>
      <c r="U105" s="58"/>
      <c r="AMB105"/>
      <c r="AMC105"/>
      <c r="AMD105"/>
      <c r="AME105"/>
      <c r="AMF105"/>
      <c r="AMG105"/>
      <c r="AMH105"/>
      <c r="AMI105"/>
      <c r="AMJ105"/>
      <c r="AMK105"/>
    </row>
    <row r="106" spans="2:1025" s="55" customFormat="1" ht="12">
      <c r="B106" s="182" t="s">
        <v>309</v>
      </c>
      <c r="C106" s="337">
        <f>SUM(C94:C105)</f>
        <v>0</v>
      </c>
      <c r="D106" s="74">
        <f>SUM(D94:D105)</f>
        <v>0</v>
      </c>
      <c r="E106" s="335"/>
      <c r="F106" s="509">
        <f>SUM(F94:F105)</f>
        <v>0</v>
      </c>
      <c r="G106" s="335"/>
      <c r="H106" s="335">
        <f>SUM(H94:H105)</f>
        <v>0</v>
      </c>
      <c r="I106" s="337">
        <f>SUM(I94:I105)</f>
        <v>0</v>
      </c>
      <c r="J106" s="361"/>
      <c r="K106" s="337">
        <f>SUM(K94:K105)</f>
        <v>0</v>
      </c>
      <c r="L106" s="337">
        <f>SUM(L94:L105)</f>
        <v>0</v>
      </c>
      <c r="M106" s="63">
        <f>IF(SUM(M94:M105)=0,0,AVERAGE(M94:M105))</f>
        <v>0</v>
      </c>
      <c r="N106" s="335">
        <f>IF(SUM(N94:N105)=0,0,AVERAGE(N94:N105))</f>
        <v>0</v>
      </c>
      <c r="O106" s="344">
        <f>IF(SUM(O94:O105)=0,0,AVERAGE(O94:O105))</f>
        <v>0</v>
      </c>
    </row>
    <row r="107" spans="2:1025" s="55" customFormat="1" ht="12.75" thickBot="1">
      <c r="B107" s="184"/>
      <c r="C107" s="185" t="s">
        <v>310</v>
      </c>
      <c r="D107" s="321"/>
      <c r="E107" s="189">
        <f>C106</f>
        <v>0</v>
      </c>
      <c r="F107" s="359"/>
      <c r="G107" s="321"/>
      <c r="H107" s="321"/>
      <c r="I107" s="321"/>
      <c r="J107" s="359"/>
      <c r="K107" s="321"/>
      <c r="L107" s="321"/>
      <c r="M107" s="618" t="s">
        <v>311</v>
      </c>
      <c r="N107" s="618"/>
      <c r="O107" s="618"/>
      <c r="P107" s="65"/>
      <c r="Q107" s="65"/>
    </row>
    <row r="108" spans="2:1025">
      <c r="B108" s="150"/>
      <c r="C108" s="150"/>
      <c r="D108" s="150"/>
      <c r="E108" s="150"/>
      <c r="F108" s="150"/>
      <c r="G108" s="150"/>
      <c r="H108" s="150"/>
      <c r="I108" s="150"/>
      <c r="J108" s="150"/>
      <c r="K108" s="150"/>
      <c r="L108" s="150"/>
      <c r="M108" s="150"/>
      <c r="N108" s="150"/>
    </row>
    <row r="109" spans="2:1025">
      <c r="B109" s="150"/>
      <c r="C109" s="150"/>
      <c r="D109" s="150"/>
      <c r="E109" s="150"/>
      <c r="F109" s="150"/>
      <c r="G109" s="150"/>
      <c r="H109" s="150"/>
      <c r="I109" s="150"/>
      <c r="J109" s="150"/>
      <c r="K109" s="150"/>
      <c r="L109" s="150"/>
      <c r="M109" s="150"/>
      <c r="N109" s="150"/>
    </row>
    <row r="110" spans="2:1025">
      <c r="B110" s="150"/>
      <c r="C110" s="150"/>
      <c r="D110" s="150"/>
      <c r="E110" s="150"/>
      <c r="F110" s="150"/>
      <c r="G110" s="150"/>
      <c r="H110" s="150"/>
      <c r="I110" s="150"/>
      <c r="J110" s="150"/>
      <c r="K110" s="150"/>
      <c r="L110" s="150"/>
      <c r="M110" s="150"/>
      <c r="N110" s="150"/>
    </row>
    <row r="111" spans="2:1025">
      <c r="B111" s="150"/>
      <c r="C111" s="150"/>
      <c r="D111" s="150"/>
      <c r="E111" s="150"/>
      <c r="F111" s="150"/>
      <c r="G111" s="150"/>
      <c r="H111" s="150"/>
      <c r="I111" s="150"/>
      <c r="J111" s="150"/>
      <c r="K111" s="150"/>
      <c r="L111" s="150"/>
      <c r="M111" s="150"/>
      <c r="N111" s="150"/>
    </row>
    <row r="112" spans="2:1025">
      <c r="B112" s="150"/>
      <c r="C112" s="150"/>
      <c r="D112" s="150"/>
      <c r="E112" s="150"/>
      <c r="F112" s="150"/>
      <c r="G112" s="150"/>
      <c r="H112" s="150"/>
      <c r="I112" s="150"/>
      <c r="J112" s="150"/>
      <c r="K112" s="150"/>
      <c r="L112" s="150"/>
      <c r="M112" s="150"/>
      <c r="N112" s="150"/>
    </row>
    <row r="113" spans="2:14">
      <c r="B113" s="150"/>
      <c r="C113" s="150"/>
      <c r="D113" s="150"/>
      <c r="E113" s="150"/>
      <c r="F113" s="150"/>
      <c r="G113" s="150"/>
      <c r="H113" s="150"/>
      <c r="I113" s="150"/>
      <c r="J113" s="150"/>
      <c r="K113" s="150"/>
      <c r="L113" s="150"/>
      <c r="M113" s="150"/>
      <c r="N113" s="150"/>
    </row>
    <row r="114" spans="2:14">
      <c r="B114" s="150"/>
      <c r="C114" s="150"/>
      <c r="D114" s="150"/>
      <c r="E114" s="150"/>
      <c r="F114" s="150"/>
      <c r="G114" s="150"/>
      <c r="H114" s="150"/>
      <c r="I114" s="150"/>
      <c r="J114" s="150"/>
      <c r="K114" s="150"/>
      <c r="L114" s="150"/>
      <c r="M114" s="150"/>
      <c r="N114" s="150"/>
    </row>
    <row r="115" spans="2:14"/>
    <row r="116" spans="2:14"/>
    <row r="117" spans="2:14"/>
    <row r="118" spans="2:14"/>
    <row r="119" spans="2:14"/>
    <row r="120" spans="2:14"/>
    <row r="121" spans="2:14"/>
    <row r="122" spans="2:14"/>
    <row r="123" spans="2:14"/>
    <row r="124" spans="2:14"/>
    <row r="125" spans="2:14"/>
    <row r="126" spans="2:14"/>
    <row r="127" spans="2:14"/>
    <row r="128" spans="2:14"/>
    <row r="129"/>
  </sheetData>
  <sheetProtection password="857C" sheet="1" objects="1" scenarios="1" formatCells="0" formatColumns="0" formatRows="0"/>
  <mergeCells count="50">
    <mergeCell ref="K2:L2"/>
    <mergeCell ref="K3:L3"/>
    <mergeCell ref="K4:L4"/>
    <mergeCell ref="K5:L5"/>
    <mergeCell ref="K6:L6"/>
    <mergeCell ref="K7:L7"/>
    <mergeCell ref="B8:R8"/>
    <mergeCell ref="D15:F15"/>
    <mergeCell ref="G15:I15"/>
    <mergeCell ref="J15:L15"/>
    <mergeCell ref="G12:I12"/>
    <mergeCell ref="G13:I13"/>
    <mergeCell ref="G11:I11"/>
    <mergeCell ref="C16:D16"/>
    <mergeCell ref="F16:G16"/>
    <mergeCell ref="H16:I16"/>
    <mergeCell ref="K16:L16"/>
    <mergeCell ref="L31:N31"/>
    <mergeCell ref="D34:F34"/>
    <mergeCell ref="G34:I34"/>
    <mergeCell ref="J34:L34"/>
    <mergeCell ref="C35:D35"/>
    <mergeCell ref="F35:G35"/>
    <mergeCell ref="H35:I35"/>
    <mergeCell ref="K35:L35"/>
    <mergeCell ref="M50:O50"/>
    <mergeCell ref="D53:F53"/>
    <mergeCell ref="G53:I53"/>
    <mergeCell ref="J53:L53"/>
    <mergeCell ref="C54:D54"/>
    <mergeCell ref="F54:G54"/>
    <mergeCell ref="H54:I54"/>
    <mergeCell ref="K54:L54"/>
    <mergeCell ref="M69:O69"/>
    <mergeCell ref="D72:F72"/>
    <mergeCell ref="G72:I72"/>
    <mergeCell ref="J72:L72"/>
    <mergeCell ref="C73:D73"/>
    <mergeCell ref="F73:G73"/>
    <mergeCell ref="H73:I73"/>
    <mergeCell ref="K73:L73"/>
    <mergeCell ref="M107:O107"/>
    <mergeCell ref="M88:O88"/>
    <mergeCell ref="D91:F91"/>
    <mergeCell ref="G91:I91"/>
    <mergeCell ref="J91:L91"/>
    <mergeCell ref="C92:D92"/>
    <mergeCell ref="F92:G92"/>
    <mergeCell ref="H92:I92"/>
    <mergeCell ref="K92:L92"/>
  </mergeCells>
  <conditionalFormatting sqref="D12">
    <cfRule type="cellIs" dxfId="16" priority="3" operator="lessThan">
      <formula>-0.2</formula>
    </cfRule>
  </conditionalFormatting>
  <conditionalFormatting sqref="J12">
    <cfRule type="cellIs" dxfId="15" priority="1" operator="between">
      <formula>-0.1</formula>
      <formula>-0.15</formula>
    </cfRule>
    <cfRule type="cellIs" dxfId="14" priority="2" operator="lessThan">
      <formula>-0.15</formula>
    </cfRule>
  </conditionalFormatting>
  <dataValidations count="3">
    <dataValidation type="list" allowBlank="1" showInputMessage="1" showErrorMessage="1" sqref="G15:I15 G91:I91 G72:I72 G53:I53 G34:I34" xr:uid="{00000000-0002-0000-0700-000000000000}">
      <formula1>Accnt_Holder</formula1>
      <formula2>0</formula2>
    </dataValidation>
    <dataValidation type="list" allowBlank="1" showInputMessage="1" showErrorMessage="1" sqref="M15 M91 M72 M53 M34" xr:uid="{00000000-0002-0000-0700-000001000000}">
      <formula1>N</formula1>
      <formula2>0</formula2>
    </dataValidation>
    <dataValidation type="list" allowBlank="1" showInputMessage="1" showErrorMessage="1" sqref="J16 J92 J73 J54 J35" xr:uid="{00000000-0002-0000-0700-000002000000}">
      <formula1>BankNames</formula1>
      <formula2>0</formula2>
    </dataValidation>
  </dataValidations>
  <pageMargins left="0.69930555555555496" right="0.69930555555555496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E6E14204-FB9E-41A9-BBC5-DA06D77BE8CD}">
            <xm:f>IF(AND('Customer Details'!$I$8="Trading",$H$10&gt;98%),)</xm:f>
            <x14:dxf>
              <fill>
                <patternFill>
                  <bgColor rgb="FFFF0000"/>
                </patternFill>
              </fill>
            </x14:dxf>
          </x14:cfRule>
          <xm:sqref>H10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rgb="FFFFCC99"/>
  </sheetPr>
  <dimension ref="A1:AMK20"/>
  <sheetViews>
    <sheetView zoomScaleNormal="100" workbookViewId="0"/>
  </sheetViews>
  <sheetFormatPr defaultColWidth="0" defaultRowHeight="15" zeroHeight="1"/>
  <cols>
    <col min="1" max="1" width="29" style="123" customWidth="1"/>
    <col min="2" max="2" width="29.42578125" style="190" customWidth="1"/>
    <col min="3" max="4" width="25.140625" style="191" customWidth="1"/>
    <col min="5" max="5" width="9.140625" style="191" customWidth="1"/>
    <col min="6" max="1025" width="9.140625" style="191" hidden="1" customWidth="1"/>
    <col min="1026" max="16384" width="9.140625" hidden="1"/>
  </cols>
  <sheetData>
    <row r="1" spans="1:9" s="123" customFormat="1">
      <c r="A1" s="192"/>
      <c r="B1" s="193" t="s">
        <v>316</v>
      </c>
      <c r="C1" s="193" t="s">
        <v>316</v>
      </c>
      <c r="D1" s="193" t="s">
        <v>316</v>
      </c>
    </row>
    <row r="2" spans="1:9">
      <c r="A2" s="192" t="s">
        <v>131</v>
      </c>
      <c r="B2" s="194"/>
      <c r="C2" s="194"/>
      <c r="D2" s="194"/>
    </row>
    <row r="3" spans="1:9">
      <c r="A3" s="192" t="s">
        <v>317</v>
      </c>
      <c r="B3" s="132" t="s">
        <v>318</v>
      </c>
      <c r="C3" s="132"/>
      <c r="D3" s="132"/>
    </row>
    <row r="4" spans="1:9">
      <c r="A4" s="125" t="s">
        <v>319</v>
      </c>
      <c r="B4" s="316"/>
      <c r="C4" s="245"/>
      <c r="D4" s="505" t="s">
        <v>2144</v>
      </c>
      <c r="I4" s="191" t="s">
        <v>318</v>
      </c>
    </row>
    <row r="5" spans="1:9">
      <c r="A5" s="125" t="s">
        <v>320</v>
      </c>
      <c r="B5" s="316"/>
      <c r="C5" s="245"/>
      <c r="D5" s="505" t="s">
        <v>2145</v>
      </c>
      <c r="I5" s="191" t="s">
        <v>321</v>
      </c>
    </row>
    <row r="6" spans="1:9">
      <c r="A6" s="125" t="s">
        <v>322</v>
      </c>
      <c r="B6" s="316"/>
      <c r="C6" s="245"/>
      <c r="D6" s="505" t="s">
        <v>2146</v>
      </c>
    </row>
    <row r="7" spans="1:9">
      <c r="A7" s="125" t="s">
        <v>323</v>
      </c>
      <c r="B7" s="316"/>
      <c r="C7" s="245"/>
      <c r="D7" s="505" t="s">
        <v>2147</v>
      </c>
    </row>
    <row r="8" spans="1:9">
      <c r="A8" s="125" t="s">
        <v>324</v>
      </c>
      <c r="B8" s="316"/>
      <c r="C8" s="245"/>
      <c r="D8" s="505" t="s">
        <v>2148</v>
      </c>
    </row>
    <row r="9" spans="1:9">
      <c r="A9" s="125" t="s">
        <v>325</v>
      </c>
      <c r="B9" s="316"/>
      <c r="C9" s="245"/>
      <c r="D9" s="54" t="s">
        <v>2149</v>
      </c>
    </row>
    <row r="10" spans="1:9">
      <c r="A10" s="125" t="s">
        <v>326</v>
      </c>
      <c r="B10" s="316"/>
      <c r="C10" s="245"/>
      <c r="D10" s="54"/>
    </row>
    <row r="11" spans="1:9">
      <c r="A11" s="125" t="s">
        <v>327</v>
      </c>
      <c r="B11" s="316"/>
      <c r="C11" s="245"/>
      <c r="D11" s="54"/>
    </row>
    <row r="12" spans="1:9">
      <c r="A12" s="125" t="s">
        <v>328</v>
      </c>
      <c r="B12" s="316"/>
      <c r="C12" s="245"/>
      <c r="D12" s="54"/>
    </row>
    <row r="13" spans="1:9">
      <c r="A13" s="125" t="s">
        <v>329</v>
      </c>
      <c r="B13" s="316"/>
      <c r="C13" s="245"/>
      <c r="D13" s="54"/>
    </row>
    <row r="14" spans="1:9">
      <c r="A14" s="125" t="s">
        <v>330</v>
      </c>
      <c r="B14" s="316"/>
      <c r="C14" s="54"/>
      <c r="D14" s="54"/>
    </row>
    <row r="15" spans="1:9">
      <c r="A15" s="125" t="s">
        <v>331</v>
      </c>
      <c r="B15" s="195"/>
      <c r="C15" s="54"/>
      <c r="D15" s="54"/>
    </row>
    <row r="16" spans="1:9">
      <c r="A16" s="125" t="s">
        <v>332</v>
      </c>
      <c r="B16" s="196">
        <f>IF(SUM(B4:B15)=0,0,IF(B3="Monthly",AVERAGE(B4:B15)*12,IF(B3="Quarterly",AVERAGE(B4:B7)*4,"")))</f>
        <v>0</v>
      </c>
      <c r="C16" s="197" t="str">
        <f>IF(SUM(C4:C15)=0,"",IF(C3="Monthly",AVERAGE(C4:C15)*12,IF(C3="Quarterly",AVERAGE(C4:C7)*4,"")))</f>
        <v/>
      </c>
      <c r="D16" s="197" t="str">
        <f>IF(SUM(D4:D15)=0,"",IF(D3="Monthly",AVERAGE(D4:D15)*12,IF(D3="Quarterly",AVERAGE(D4:D7)*4,"")))</f>
        <v/>
      </c>
    </row>
    <row r="17" spans="1:5" s="123" customFormat="1">
      <c r="A17" s="198" t="s">
        <v>333</v>
      </c>
      <c r="B17" s="199"/>
      <c r="C17" s="198"/>
    </row>
    <row r="18" spans="1:5" s="123" customFormat="1">
      <c r="A18" s="198" t="s">
        <v>334</v>
      </c>
      <c r="B18" s="199"/>
      <c r="C18" s="198"/>
      <c r="D18" s="198"/>
      <c r="E18" s="198"/>
    </row>
    <row r="19" spans="1:5" s="123" customFormat="1">
      <c r="B19" s="200"/>
    </row>
    <row r="20" spans="1:5"/>
  </sheetData>
  <sheetProtection password="857C" sheet="1" objects="1" scenarios="1" formatCells="0"/>
  <dataValidations count="2">
    <dataValidation type="list" allowBlank="1" showInputMessage="1" showErrorMessage="1" sqref="B2:D2" xr:uid="{00000000-0002-0000-0800-000000000000}">
      <formula1>Accnt_Holder</formula1>
      <formula2>0</formula2>
    </dataValidation>
    <dataValidation type="list" allowBlank="1" showInputMessage="1" showErrorMessage="1" sqref="B3:D3" xr:uid="{00000000-0002-0000-0800-000001000000}">
      <formula1>Period</formula1>
      <formula2>0</formula2>
    </dataValidation>
  </dataValidations>
  <pageMargins left="0.69930555555555496" right="0.69930555555555496" top="0.75" bottom="0.75" header="0.51180555555555496" footer="0.51180555555555496"/>
  <pageSetup paperSize="9"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>
    <tabColor rgb="FF993366"/>
  </sheetPr>
  <dimension ref="A1:AMM143"/>
  <sheetViews>
    <sheetView showGridLines="0" zoomScaleNormal="100" workbookViewId="0">
      <selection sqref="A1:B1"/>
    </sheetView>
  </sheetViews>
  <sheetFormatPr defaultRowHeight="15"/>
  <cols>
    <col min="1" max="1" width="3.7109375" style="55" customWidth="1"/>
    <col min="2" max="2" width="21.85546875" style="55" bestFit="1" customWidth="1"/>
    <col min="3" max="3" width="22" style="58" customWidth="1"/>
    <col min="4" max="4" width="22.28515625" style="149" customWidth="1"/>
    <col min="5" max="5" width="18.85546875" style="149" customWidth="1"/>
    <col min="6" max="6" width="20.28515625" style="149" customWidth="1"/>
    <col min="7" max="7" width="10.7109375" style="149" customWidth="1"/>
    <col min="8" max="8" width="10.85546875" style="58" customWidth="1"/>
    <col min="9" max="9" width="9.140625" style="58" customWidth="1"/>
    <col min="10" max="10" width="14.28515625" style="58" customWidth="1"/>
    <col min="11" max="11" width="10" style="58" customWidth="1"/>
    <col min="12" max="12" width="10.7109375" style="149" customWidth="1"/>
    <col min="13" max="14" width="9.140625" style="58" customWidth="1"/>
    <col min="15" max="15" width="17.7109375" style="58" customWidth="1"/>
    <col min="16" max="16" width="7.5703125" style="58" customWidth="1"/>
    <col min="17" max="22" width="9.140625" style="58" customWidth="1"/>
    <col min="23" max="23" width="15" style="58" customWidth="1"/>
    <col min="24" max="24" width="33.42578125" style="61" hidden="1" customWidth="1"/>
    <col min="25" max="30" width="9.140625" style="61" hidden="1" customWidth="1"/>
    <col min="31" max="31" width="27" style="61" hidden="1" customWidth="1"/>
    <col min="32" max="33" width="21" style="61" hidden="1" customWidth="1"/>
    <col min="34" max="1025" width="9.140625" style="61" hidden="1" customWidth="1"/>
    <col min="1027" max="1027" width="0" hidden="1" customWidth="1"/>
  </cols>
  <sheetData>
    <row r="1" spans="1:32 1027:1027" s="65" customFormat="1" ht="12" customHeight="1">
      <c r="A1" s="632" t="s">
        <v>8</v>
      </c>
      <c r="B1" s="632"/>
      <c r="C1" s="201">
        <f>'Customer Details'!C3</f>
        <v>0</v>
      </c>
      <c r="D1" s="202"/>
      <c r="E1" s="633" t="s">
        <v>2028</v>
      </c>
      <c r="F1" s="633"/>
      <c r="G1" s="183"/>
      <c r="H1" s="62"/>
      <c r="I1" s="634" t="s">
        <v>2037</v>
      </c>
      <c r="J1" s="635"/>
      <c r="K1" s="636"/>
      <c r="L1" s="183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</row>
    <row r="2" spans="1:32 1027:1027" s="65" customFormat="1" ht="12">
      <c r="A2" s="203"/>
      <c r="B2" s="203"/>
      <c r="C2" s="204"/>
      <c r="D2" s="202"/>
      <c r="E2" s="633" t="s">
        <v>2029</v>
      </c>
      <c r="F2" s="633"/>
      <c r="G2" s="183"/>
      <c r="H2" s="62"/>
      <c r="I2" s="634" t="s">
        <v>2027</v>
      </c>
      <c r="J2" s="635"/>
      <c r="K2" s="636"/>
      <c r="L2" s="320">
        <f>COUNTIF(Q4:V135,"Bounce")</f>
        <v>0</v>
      </c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</row>
    <row r="3" spans="1:32 1027:1027" s="207" customFormat="1" ht="48">
      <c r="A3" s="205" t="s">
        <v>71</v>
      </c>
      <c r="B3" s="205" t="s">
        <v>335</v>
      </c>
      <c r="C3" s="205" t="s">
        <v>336</v>
      </c>
      <c r="D3" s="205" t="s">
        <v>337</v>
      </c>
      <c r="E3" s="205" t="s">
        <v>338</v>
      </c>
      <c r="F3" s="205" t="s">
        <v>339</v>
      </c>
      <c r="G3" s="205" t="s">
        <v>9</v>
      </c>
      <c r="H3" s="205" t="s">
        <v>340</v>
      </c>
      <c r="I3" s="205" t="s">
        <v>341</v>
      </c>
      <c r="J3" s="205" t="s">
        <v>14</v>
      </c>
      <c r="K3" s="205" t="s">
        <v>342</v>
      </c>
      <c r="L3" s="205" t="s">
        <v>343</v>
      </c>
      <c r="M3" s="205" t="s">
        <v>344</v>
      </c>
      <c r="N3" s="205" t="s">
        <v>345</v>
      </c>
      <c r="O3" s="205" t="s">
        <v>346</v>
      </c>
      <c r="P3" s="205" t="s">
        <v>347</v>
      </c>
      <c r="Q3" s="206" t="e">
        <f>EDATE(C1,-1)</f>
        <v>#NUM!</v>
      </c>
      <c r="R3" s="206" t="e">
        <f>EDATE(Q3,-1)</f>
        <v>#NUM!</v>
      </c>
      <c r="S3" s="206" t="e">
        <f>EDATE(R3,-1)</f>
        <v>#NUM!</v>
      </c>
      <c r="T3" s="206" t="e">
        <f>EDATE(S3,-1)</f>
        <v>#NUM!</v>
      </c>
      <c r="U3" s="206" t="e">
        <f>EDATE(T3,-1)</f>
        <v>#NUM!</v>
      </c>
      <c r="V3" s="206" t="e">
        <f>EDATE(U3,-1)</f>
        <v>#NUM!</v>
      </c>
      <c r="W3" s="205" t="s">
        <v>348</v>
      </c>
    </row>
    <row r="4" spans="1:32 1027:1027">
      <c r="A4" s="159">
        <v>1</v>
      </c>
      <c r="B4" s="336"/>
      <c r="C4" s="498"/>
      <c r="D4" s="336"/>
      <c r="E4" s="336"/>
      <c r="F4" s="336"/>
      <c r="G4" s="317"/>
      <c r="H4" s="179"/>
      <c r="I4" s="248"/>
      <c r="J4" s="498"/>
      <c r="K4" s="210"/>
      <c r="L4" s="211" t="str">
        <f t="shared" ref="L4:L35" si="0">IF(AND(J4&gt;0,K4&gt;0),DATE(YEAR(K4),MONTH(K4)+J4+IF(DAY(K4)&lt;=15,0,1),DAY(K4)),"")</f>
        <v/>
      </c>
      <c r="M4" s="160" t="str">
        <f>IF(ISERROR(IF(K4&gt;0,DATEDIF(K4,MIN('Existing Loans'!$C$1,L4),"m"),"")),0,IF(K4&gt;0,DATEDIF(K4,MIN('Existing Loans'!$C$1,L4),"m")+0,""))</f>
        <v/>
      </c>
      <c r="N4" s="160" t="str">
        <f t="shared" ref="N4:N35" si="1">IF(J4="","",J4-M4)</f>
        <v/>
      </c>
      <c r="O4" s="319"/>
      <c r="P4" s="320"/>
      <c r="Q4" s="320"/>
      <c r="R4" s="320"/>
      <c r="S4" s="320"/>
      <c r="T4" s="320"/>
      <c r="U4" s="320"/>
      <c r="V4" s="320"/>
      <c r="W4" s="212">
        <f t="shared" ref="W4:W35" si="2">IF(AND(F4="Live",N4&gt;6),H4,0)</f>
        <v>0</v>
      </c>
      <c r="X4" s="61" t="str">
        <f t="shared" ref="X4:X35" si="3">B4&amp;E4</f>
        <v/>
      </c>
      <c r="AE4" s="61" t="s">
        <v>349</v>
      </c>
      <c r="AMM4" s="314" t="s">
        <v>2023</v>
      </c>
    </row>
    <row r="5" spans="1:32 1027:1027">
      <c r="A5" s="159">
        <v>2</v>
      </c>
      <c r="B5" s="336"/>
      <c r="C5" s="498"/>
      <c r="D5" s="336"/>
      <c r="E5" s="336"/>
      <c r="F5" s="336"/>
      <c r="G5" s="317"/>
      <c r="H5" s="504"/>
      <c r="I5" s="248"/>
      <c r="J5" s="498"/>
      <c r="K5" s="210"/>
      <c r="L5" s="211" t="str">
        <f t="shared" si="0"/>
        <v/>
      </c>
      <c r="M5" s="160" t="str">
        <f>IF(ISERROR(IF(K5&gt;0,DATEDIF(K5,MIN('Existing Loans'!$C$1,L5),"m"),"")),0,IF(K5&gt;0,DATEDIF(K5,MIN('Existing Loans'!$C$1,L5),"m")+0,""))</f>
        <v/>
      </c>
      <c r="N5" s="160" t="str">
        <f t="shared" si="1"/>
        <v/>
      </c>
      <c r="O5" s="319"/>
      <c r="P5" s="320"/>
      <c r="Q5" s="320"/>
      <c r="R5" s="320"/>
      <c r="S5" s="320"/>
      <c r="T5" s="320"/>
      <c r="U5" s="320"/>
      <c r="V5" s="320"/>
      <c r="W5" s="212">
        <f t="shared" si="2"/>
        <v>0</v>
      </c>
      <c r="X5" s="61" t="str">
        <f t="shared" si="3"/>
        <v/>
      </c>
      <c r="AE5" s="61" t="s">
        <v>350</v>
      </c>
      <c r="AF5" s="61" t="s">
        <v>351</v>
      </c>
      <c r="AMM5" s="314" t="s">
        <v>2024</v>
      </c>
    </row>
    <row r="6" spans="1:32 1027:1027">
      <c r="A6" s="159">
        <v>3</v>
      </c>
      <c r="B6" s="336"/>
      <c r="C6" s="498"/>
      <c r="D6" s="336"/>
      <c r="E6" s="336"/>
      <c r="F6" s="336"/>
      <c r="G6" s="317"/>
      <c r="H6" s="498"/>
      <c r="I6" s="248"/>
      <c r="J6" s="498"/>
      <c r="K6" s="210"/>
      <c r="L6" s="211" t="str">
        <f t="shared" si="0"/>
        <v/>
      </c>
      <c r="M6" s="160" t="str">
        <f>IF(ISERROR(IF(K6&gt;0,DATEDIF(K6,MIN('Existing Loans'!$C$1,L6),"m"),"")),0,IF(K6&gt;0,DATEDIF(K6,MIN('Existing Loans'!$C$1,L6),"m")+0,""))</f>
        <v/>
      </c>
      <c r="N6" s="160" t="str">
        <f t="shared" si="1"/>
        <v/>
      </c>
      <c r="O6" s="319"/>
      <c r="P6" s="320"/>
      <c r="Q6" s="320"/>
      <c r="R6" s="320"/>
      <c r="S6" s="320"/>
      <c r="T6" s="320"/>
      <c r="U6" s="320"/>
      <c r="V6" s="320"/>
      <c r="W6" s="212">
        <f t="shared" si="2"/>
        <v>0</v>
      </c>
      <c r="X6" s="61" t="str">
        <f t="shared" si="3"/>
        <v/>
      </c>
      <c r="AE6" s="61" t="s">
        <v>352</v>
      </c>
      <c r="AF6" s="61" t="s">
        <v>353</v>
      </c>
    </row>
    <row r="7" spans="1:32 1027:1027">
      <c r="A7" s="159">
        <v>4</v>
      </c>
      <c r="B7" s="336"/>
      <c r="C7" s="498"/>
      <c r="D7" s="336"/>
      <c r="E7" s="336"/>
      <c r="F7" s="336"/>
      <c r="G7" s="317"/>
      <c r="H7" s="498"/>
      <c r="I7" s="248"/>
      <c r="J7" s="498"/>
      <c r="K7" s="210"/>
      <c r="L7" s="211" t="str">
        <f t="shared" si="0"/>
        <v/>
      </c>
      <c r="M7" s="160" t="str">
        <f>IF(ISERROR(IF(K7&gt;0,DATEDIF(K7,MIN('Existing Loans'!$C$1,L7),"m"),"")),0,IF(K7&gt;0,DATEDIF(K7,MIN('Existing Loans'!$C$1,L7),"m")+0,""))</f>
        <v/>
      </c>
      <c r="N7" s="160" t="str">
        <f t="shared" si="1"/>
        <v/>
      </c>
      <c r="O7" s="319"/>
      <c r="P7" s="320"/>
      <c r="Q7" s="320"/>
      <c r="R7" s="320"/>
      <c r="S7" s="320"/>
      <c r="T7" s="320"/>
      <c r="U7" s="320"/>
      <c r="V7" s="320"/>
      <c r="W7" s="212">
        <f t="shared" si="2"/>
        <v>0</v>
      </c>
      <c r="X7" s="61" t="str">
        <f t="shared" si="3"/>
        <v/>
      </c>
      <c r="AE7" s="61" t="s">
        <v>354</v>
      </c>
    </row>
    <row r="8" spans="1:32 1027:1027">
      <c r="A8" s="159">
        <v>5</v>
      </c>
      <c r="B8" s="208"/>
      <c r="C8" s="180"/>
      <c r="D8" s="336"/>
      <c r="E8" s="208"/>
      <c r="F8" s="336"/>
      <c r="G8" s="317"/>
      <c r="H8" s="179"/>
      <c r="I8" s="248"/>
      <c r="J8" s="180"/>
      <c r="K8" s="210"/>
      <c r="L8" s="211" t="str">
        <f t="shared" si="0"/>
        <v/>
      </c>
      <c r="M8" s="160" t="str">
        <f>IF(ISERROR(IF(K8&gt;0,DATEDIF(K8,MIN('Existing Loans'!$C$1,L8),"m"),"")),0,IF(K8&gt;0,DATEDIF(K8,MIN('Existing Loans'!$C$1,L8),"m")+0,""))</f>
        <v/>
      </c>
      <c r="N8" s="160" t="str">
        <f t="shared" si="1"/>
        <v/>
      </c>
      <c r="O8" s="319"/>
      <c r="P8" s="320"/>
      <c r="Q8" s="320"/>
      <c r="R8" s="320"/>
      <c r="S8" s="320"/>
      <c r="T8" s="320"/>
      <c r="U8" s="320"/>
      <c r="V8" s="320"/>
      <c r="W8" s="212">
        <f t="shared" si="2"/>
        <v>0</v>
      </c>
      <c r="X8" s="61" t="str">
        <f t="shared" si="3"/>
        <v/>
      </c>
      <c r="AE8" s="61" t="s">
        <v>13</v>
      </c>
    </row>
    <row r="9" spans="1:32 1027:1027">
      <c r="A9" s="159">
        <v>6</v>
      </c>
      <c r="B9" s="208"/>
      <c r="C9" s="180"/>
      <c r="D9" s="336"/>
      <c r="E9" s="208"/>
      <c r="F9" s="336"/>
      <c r="G9" s="317"/>
      <c r="H9" s="180"/>
      <c r="I9" s="248"/>
      <c r="J9" s="180"/>
      <c r="K9" s="210"/>
      <c r="L9" s="211" t="str">
        <f t="shared" si="0"/>
        <v/>
      </c>
      <c r="M9" s="160" t="str">
        <f>IF(ISERROR(IF(K9&gt;0,DATEDIF(K9,MIN('Existing Loans'!$C$1,L9),"m"),"")),0,IF(K9&gt;0,DATEDIF(K9,MIN('Existing Loans'!$C$1,L9),"m")+0,""))</f>
        <v/>
      </c>
      <c r="N9" s="160" t="str">
        <f t="shared" si="1"/>
        <v/>
      </c>
      <c r="O9" s="319"/>
      <c r="P9" s="320"/>
      <c r="Q9" s="320"/>
      <c r="R9" s="320"/>
      <c r="S9" s="320"/>
      <c r="T9" s="320"/>
      <c r="U9" s="320"/>
      <c r="V9" s="320"/>
      <c r="W9" s="212">
        <f t="shared" si="2"/>
        <v>0</v>
      </c>
      <c r="X9" s="61" t="str">
        <f t="shared" si="3"/>
        <v/>
      </c>
    </row>
    <row r="10" spans="1:32 1027:1027">
      <c r="A10" s="159">
        <v>7</v>
      </c>
      <c r="B10" s="208"/>
      <c r="C10" s="180"/>
      <c r="D10" s="336"/>
      <c r="E10" s="208"/>
      <c r="F10" s="336"/>
      <c r="G10" s="317"/>
      <c r="H10" s="180"/>
      <c r="I10" s="248"/>
      <c r="J10" s="180"/>
      <c r="K10" s="210"/>
      <c r="L10" s="211" t="str">
        <f t="shared" si="0"/>
        <v/>
      </c>
      <c r="M10" s="160" t="str">
        <f>IF(ISERROR(IF(K10&gt;0,DATEDIF(K10,MIN('Existing Loans'!$C$1,L10),"m"),"")),0,IF(K10&gt;0,DATEDIF(K10,MIN('Existing Loans'!$C$1,L10),"m")+0,""))</f>
        <v/>
      </c>
      <c r="N10" s="160" t="str">
        <f t="shared" si="1"/>
        <v/>
      </c>
      <c r="O10" s="319"/>
      <c r="P10" s="320"/>
      <c r="Q10" s="320"/>
      <c r="R10" s="320"/>
      <c r="S10" s="320"/>
      <c r="T10" s="320"/>
      <c r="U10" s="320"/>
      <c r="V10" s="320"/>
      <c r="W10" s="212">
        <f t="shared" si="2"/>
        <v>0</v>
      </c>
      <c r="X10" s="61" t="str">
        <f t="shared" si="3"/>
        <v/>
      </c>
    </row>
    <row r="11" spans="1:32 1027:1027">
      <c r="A11" s="159">
        <v>8</v>
      </c>
      <c r="B11" s="208"/>
      <c r="C11" s="180"/>
      <c r="D11" s="336"/>
      <c r="E11" s="208"/>
      <c r="F11" s="336"/>
      <c r="G11" s="317"/>
      <c r="H11" s="180"/>
      <c r="I11" s="248"/>
      <c r="J11" s="180"/>
      <c r="K11" s="210"/>
      <c r="L11" s="211" t="str">
        <f t="shared" si="0"/>
        <v/>
      </c>
      <c r="M11" s="160" t="str">
        <f>IF(ISERROR(IF(K11&gt;0,DATEDIF(K11,MIN('Existing Loans'!$C$1,L11),"m"),"")),0,IF(K11&gt;0,DATEDIF(K11,MIN('Existing Loans'!$C$1,L11),"m")+0,""))</f>
        <v/>
      </c>
      <c r="N11" s="160" t="str">
        <f t="shared" si="1"/>
        <v/>
      </c>
      <c r="O11" s="319"/>
      <c r="P11" s="320"/>
      <c r="Q11" s="320"/>
      <c r="R11" s="320"/>
      <c r="S11" s="320"/>
      <c r="T11" s="320"/>
      <c r="U11" s="320"/>
      <c r="V11" s="320"/>
      <c r="W11" s="212">
        <f t="shared" si="2"/>
        <v>0</v>
      </c>
      <c r="X11" s="61" t="str">
        <f t="shared" si="3"/>
        <v/>
      </c>
    </row>
    <row r="12" spans="1:32 1027:1027">
      <c r="A12" s="159">
        <v>9</v>
      </c>
      <c r="B12" s="208"/>
      <c r="C12" s="180"/>
      <c r="D12" s="336"/>
      <c r="E12" s="208"/>
      <c r="F12" s="336"/>
      <c r="G12" s="317"/>
      <c r="H12" s="180"/>
      <c r="I12" s="248"/>
      <c r="J12" s="180"/>
      <c r="K12" s="210"/>
      <c r="L12" s="211" t="str">
        <f t="shared" si="0"/>
        <v/>
      </c>
      <c r="M12" s="160" t="str">
        <f>IF(ISERROR(IF(K12&gt;0,DATEDIF(K12,MIN('Existing Loans'!$C$1,L12),"m"),"")),0,IF(K12&gt;0,DATEDIF(K12,MIN('Existing Loans'!$C$1,L12),"m")+0,""))</f>
        <v/>
      </c>
      <c r="N12" s="160" t="str">
        <f t="shared" si="1"/>
        <v/>
      </c>
      <c r="O12" s="213"/>
      <c r="P12" s="180"/>
      <c r="Q12" s="180"/>
      <c r="R12" s="180"/>
      <c r="S12" s="180"/>
      <c r="T12" s="180"/>
      <c r="U12" s="180"/>
      <c r="V12" s="180"/>
      <c r="W12" s="212">
        <f t="shared" si="2"/>
        <v>0</v>
      </c>
      <c r="X12" s="61" t="str">
        <f t="shared" si="3"/>
        <v/>
      </c>
    </row>
    <row r="13" spans="1:32 1027:1027">
      <c r="A13" s="159">
        <v>10</v>
      </c>
      <c r="B13" s="208"/>
      <c r="C13" s="180"/>
      <c r="D13" s="336"/>
      <c r="E13" s="208"/>
      <c r="F13" s="336"/>
      <c r="G13" s="317"/>
      <c r="H13" s="180"/>
      <c r="I13" s="248"/>
      <c r="J13" s="180"/>
      <c r="K13" s="210"/>
      <c r="L13" s="211" t="str">
        <f t="shared" si="0"/>
        <v/>
      </c>
      <c r="M13" s="160" t="str">
        <f>IF(ISERROR(IF(K13&gt;0,DATEDIF(K13,MIN('Existing Loans'!$C$1,L13),"m"),"")),0,IF(K13&gt;0,DATEDIF(K13,MIN('Existing Loans'!$C$1,L13),"m")+0,""))</f>
        <v/>
      </c>
      <c r="N13" s="160" t="str">
        <f t="shared" si="1"/>
        <v/>
      </c>
      <c r="O13" s="319"/>
      <c r="P13" s="180"/>
      <c r="Q13" s="180"/>
      <c r="R13" s="180"/>
      <c r="S13" s="180"/>
      <c r="T13" s="180"/>
      <c r="U13" s="180"/>
      <c r="V13" s="180"/>
      <c r="W13" s="212">
        <f t="shared" si="2"/>
        <v>0</v>
      </c>
      <c r="X13" s="61" t="str">
        <f t="shared" si="3"/>
        <v/>
      </c>
    </row>
    <row r="14" spans="1:32 1027:1027">
      <c r="A14" s="159">
        <v>11</v>
      </c>
      <c r="B14" s="208"/>
      <c r="C14" s="180"/>
      <c r="D14" s="336"/>
      <c r="E14" s="208"/>
      <c r="F14" s="336"/>
      <c r="G14" s="317"/>
      <c r="H14" s="180"/>
      <c r="I14" s="248"/>
      <c r="J14" s="180"/>
      <c r="K14" s="210"/>
      <c r="L14" s="211" t="str">
        <f t="shared" si="0"/>
        <v/>
      </c>
      <c r="M14" s="160" t="str">
        <f>IF(ISERROR(IF(K14&gt;0,DATEDIF(K14,MIN('Existing Loans'!$C$1,L14),"m"),"")),0,IF(K14&gt;0,DATEDIF(K14,MIN('Existing Loans'!$C$1,L14),"m")+0,""))</f>
        <v/>
      </c>
      <c r="N14" s="160" t="str">
        <f t="shared" si="1"/>
        <v/>
      </c>
      <c r="O14" s="319"/>
      <c r="P14" s="180"/>
      <c r="Q14" s="180"/>
      <c r="R14" s="180"/>
      <c r="S14" s="180"/>
      <c r="T14" s="180"/>
      <c r="U14" s="180"/>
      <c r="V14" s="180"/>
      <c r="W14" s="212">
        <f t="shared" si="2"/>
        <v>0</v>
      </c>
      <c r="X14" s="61" t="str">
        <f t="shared" si="3"/>
        <v/>
      </c>
      <c r="AE14" s="61" t="s">
        <v>355</v>
      </c>
    </row>
    <row r="15" spans="1:32 1027:1027">
      <c r="A15" s="159">
        <v>12</v>
      </c>
      <c r="B15" s="208"/>
      <c r="C15" s="180"/>
      <c r="D15" s="336"/>
      <c r="E15" s="208"/>
      <c r="F15" s="336"/>
      <c r="G15" s="317"/>
      <c r="H15" s="180"/>
      <c r="I15" s="248"/>
      <c r="J15" s="180"/>
      <c r="K15" s="210"/>
      <c r="L15" s="211" t="str">
        <f t="shared" si="0"/>
        <v/>
      </c>
      <c r="M15" s="160" t="str">
        <f>IF(ISERROR(IF(K15&gt;0,DATEDIF(K15,MIN('Existing Loans'!$C$1,L15),"m"),"")),0,IF(K15&gt;0,DATEDIF(K15,MIN('Existing Loans'!$C$1,L15),"m")+0,""))</f>
        <v/>
      </c>
      <c r="N15" s="160" t="str">
        <f t="shared" si="1"/>
        <v/>
      </c>
      <c r="O15" s="213"/>
      <c r="P15" s="180"/>
      <c r="Q15" s="180"/>
      <c r="R15" s="180"/>
      <c r="S15" s="180"/>
      <c r="T15" s="180"/>
      <c r="U15" s="180"/>
      <c r="V15" s="180"/>
      <c r="W15" s="212">
        <f t="shared" si="2"/>
        <v>0</v>
      </c>
      <c r="X15" s="61" t="str">
        <f t="shared" si="3"/>
        <v/>
      </c>
      <c r="AE15" s="61" t="s">
        <v>356</v>
      </c>
    </row>
    <row r="16" spans="1:32 1027:1027">
      <c r="A16" s="159">
        <v>13</v>
      </c>
      <c r="B16" s="208"/>
      <c r="C16" s="179"/>
      <c r="D16" s="336"/>
      <c r="E16" s="336"/>
      <c r="F16" s="336"/>
      <c r="G16" s="317"/>
      <c r="H16" s="180"/>
      <c r="I16" s="248"/>
      <c r="J16" s="180"/>
      <c r="K16" s="210"/>
      <c r="L16" s="211" t="str">
        <f t="shared" si="0"/>
        <v/>
      </c>
      <c r="M16" s="160" t="str">
        <f>IF(ISERROR(IF(K16&gt;0,DATEDIF(K16,MIN('Existing Loans'!$C$1,L16),"m"),"")),0,IF(K16&gt;0,DATEDIF(K16,MIN('Existing Loans'!$C$1,L16),"m")+0,""))</f>
        <v/>
      </c>
      <c r="N16" s="160" t="str">
        <f t="shared" si="1"/>
        <v/>
      </c>
      <c r="O16" s="319"/>
      <c r="P16" s="180"/>
      <c r="Q16" s="180"/>
      <c r="R16" s="180"/>
      <c r="S16" s="180"/>
      <c r="T16" s="180"/>
      <c r="U16" s="180"/>
      <c r="V16" s="180"/>
      <c r="W16" s="212">
        <f t="shared" si="2"/>
        <v>0</v>
      </c>
      <c r="X16" s="61" t="str">
        <f t="shared" si="3"/>
        <v/>
      </c>
      <c r="AE16" s="61" t="s">
        <v>357</v>
      </c>
    </row>
    <row r="17" spans="1:32">
      <c r="A17" s="159">
        <v>14</v>
      </c>
      <c r="B17" s="208"/>
      <c r="C17" s="179"/>
      <c r="D17" s="336"/>
      <c r="E17" s="208"/>
      <c r="F17" s="336"/>
      <c r="G17" s="317"/>
      <c r="H17" s="180"/>
      <c r="I17" s="248"/>
      <c r="J17" s="180"/>
      <c r="K17" s="210"/>
      <c r="L17" s="211" t="str">
        <f t="shared" si="0"/>
        <v/>
      </c>
      <c r="M17" s="160" t="str">
        <f>IF(ISERROR(IF(K17&gt;0,DATEDIF(K17,MIN('Existing Loans'!$C$1,L17),"m"),"")),0,IF(K17&gt;0,DATEDIF(K17,MIN('Existing Loans'!$C$1,L17),"m")+0,""))</f>
        <v/>
      </c>
      <c r="N17" s="160" t="str">
        <f t="shared" si="1"/>
        <v/>
      </c>
      <c r="O17" s="319"/>
      <c r="P17" s="180"/>
      <c r="Q17" s="180"/>
      <c r="R17" s="180"/>
      <c r="S17" s="180"/>
      <c r="T17" s="180"/>
      <c r="U17" s="180"/>
      <c r="V17" s="180"/>
      <c r="W17" s="212">
        <f t="shared" si="2"/>
        <v>0</v>
      </c>
      <c r="X17" s="61" t="str">
        <f t="shared" si="3"/>
        <v/>
      </c>
      <c r="AE17" s="61" t="s">
        <v>358</v>
      </c>
      <c r="AF17" s="61" t="s">
        <v>359</v>
      </c>
    </row>
    <row r="18" spans="1:32">
      <c r="A18" s="159">
        <v>15</v>
      </c>
      <c r="B18" s="208"/>
      <c r="C18" s="180"/>
      <c r="D18" s="336"/>
      <c r="E18" s="208"/>
      <c r="F18" s="336"/>
      <c r="G18" s="317"/>
      <c r="H18" s="180"/>
      <c r="I18" s="248"/>
      <c r="J18" s="317"/>
      <c r="K18" s="210"/>
      <c r="L18" s="211" t="str">
        <f t="shared" si="0"/>
        <v/>
      </c>
      <c r="M18" s="160" t="str">
        <f>IF(ISERROR(IF(K18&gt;0,DATEDIF(K18,MIN('Existing Loans'!$C$1,L18),"m"),"")),0,IF(K18&gt;0,DATEDIF(K18,MIN('Existing Loans'!$C$1,L18),"m")+0,""))</f>
        <v/>
      </c>
      <c r="N18" s="160" t="str">
        <f t="shared" si="1"/>
        <v/>
      </c>
      <c r="O18" s="319"/>
      <c r="P18" s="180"/>
      <c r="Q18" s="180"/>
      <c r="R18" s="180"/>
      <c r="S18" s="180"/>
      <c r="T18" s="180"/>
      <c r="U18" s="180"/>
      <c r="V18" s="180"/>
      <c r="W18" s="212">
        <f t="shared" si="2"/>
        <v>0</v>
      </c>
      <c r="X18" s="61" t="str">
        <f t="shared" si="3"/>
        <v/>
      </c>
      <c r="AE18" s="61" t="s">
        <v>360</v>
      </c>
      <c r="AF18" s="61" t="s">
        <v>361</v>
      </c>
    </row>
    <row r="19" spans="1:32">
      <c r="A19" s="159">
        <v>16</v>
      </c>
      <c r="B19" s="208"/>
      <c r="C19" s="180"/>
      <c r="D19" s="208"/>
      <c r="E19" s="208"/>
      <c r="F19" s="336"/>
      <c r="G19" s="318"/>
      <c r="H19" s="180"/>
      <c r="I19" s="248"/>
      <c r="J19" s="180"/>
      <c r="K19" s="210"/>
      <c r="L19" s="211" t="str">
        <f t="shared" si="0"/>
        <v/>
      </c>
      <c r="M19" s="160" t="str">
        <f>IF(ISERROR(IF(K19&gt;0,DATEDIF(K19,MIN('Existing Loans'!$C$1,L19),"m"),"")),0,IF(K19&gt;0,DATEDIF(K19,MIN('Existing Loans'!$C$1,L19),"m")+0,""))</f>
        <v/>
      </c>
      <c r="N19" s="160" t="str">
        <f t="shared" si="1"/>
        <v/>
      </c>
      <c r="O19" s="319"/>
      <c r="P19" s="180"/>
      <c r="Q19" s="180"/>
      <c r="R19" s="180"/>
      <c r="S19" s="180"/>
      <c r="T19" s="180"/>
      <c r="U19" s="180"/>
      <c r="V19" s="180"/>
      <c r="W19" s="212">
        <f t="shared" si="2"/>
        <v>0</v>
      </c>
      <c r="X19" s="61" t="str">
        <f t="shared" si="3"/>
        <v/>
      </c>
      <c r="AE19" s="61" t="s">
        <v>362</v>
      </c>
      <c r="AF19" s="61" t="s">
        <v>363</v>
      </c>
    </row>
    <row r="20" spans="1:32">
      <c r="A20" s="159">
        <v>17</v>
      </c>
      <c r="B20" s="208"/>
      <c r="C20" s="180"/>
      <c r="D20" s="208"/>
      <c r="E20" s="208"/>
      <c r="F20" s="336"/>
      <c r="G20" s="318"/>
      <c r="H20" s="180"/>
      <c r="I20" s="248"/>
      <c r="J20" s="180"/>
      <c r="K20" s="210"/>
      <c r="L20" s="211" t="str">
        <f t="shared" si="0"/>
        <v/>
      </c>
      <c r="M20" s="160" t="str">
        <f>IF(ISERROR(IF(K20&gt;0,DATEDIF(K20,MIN('Existing Loans'!$C$1,L20),"m"),"")),0,IF(K20&gt;0,DATEDIF(K20,MIN('Existing Loans'!$C$1,L20),"m")+0,""))</f>
        <v/>
      </c>
      <c r="N20" s="160" t="str">
        <f t="shared" si="1"/>
        <v/>
      </c>
      <c r="O20" s="319"/>
      <c r="P20" s="180"/>
      <c r="Q20" s="180"/>
      <c r="R20" s="180"/>
      <c r="S20" s="180"/>
      <c r="T20" s="180"/>
      <c r="U20" s="180"/>
      <c r="V20" s="180"/>
      <c r="W20" s="212">
        <f t="shared" si="2"/>
        <v>0</v>
      </c>
      <c r="X20" s="61" t="str">
        <f t="shared" si="3"/>
        <v/>
      </c>
      <c r="AE20" s="61" t="s">
        <v>364</v>
      </c>
      <c r="AF20" s="61" t="s">
        <v>365</v>
      </c>
    </row>
    <row r="21" spans="1:32">
      <c r="A21" s="159">
        <v>18</v>
      </c>
      <c r="B21" s="208"/>
      <c r="C21" s="180"/>
      <c r="D21" s="208"/>
      <c r="E21" s="208"/>
      <c r="F21" s="336"/>
      <c r="G21" s="318"/>
      <c r="H21" s="180"/>
      <c r="I21" s="248"/>
      <c r="J21" s="180"/>
      <c r="K21" s="210"/>
      <c r="L21" s="211" t="str">
        <f t="shared" si="0"/>
        <v/>
      </c>
      <c r="M21" s="160" t="str">
        <f>IF(ISERROR(IF(K21&gt;0,DATEDIF(K21,MIN('Existing Loans'!$C$1,L21),"m"),"")),0,IF(K21&gt;0,DATEDIF(K21,MIN('Existing Loans'!$C$1,L21),"m")+0,""))</f>
        <v/>
      </c>
      <c r="N21" s="160" t="str">
        <f t="shared" si="1"/>
        <v/>
      </c>
      <c r="O21" s="319"/>
      <c r="P21" s="350"/>
      <c r="Q21" s="350"/>
      <c r="R21" s="350"/>
      <c r="S21" s="350"/>
      <c r="T21" s="350"/>
      <c r="U21" s="350"/>
      <c r="V21" s="350"/>
      <c r="W21" s="212">
        <f t="shared" si="2"/>
        <v>0</v>
      </c>
      <c r="X21" s="61" t="str">
        <f t="shared" si="3"/>
        <v/>
      </c>
      <c r="AE21" s="61" t="s">
        <v>366</v>
      </c>
      <c r="AF21" s="61" t="s">
        <v>367</v>
      </c>
    </row>
    <row r="22" spans="1:32">
      <c r="A22" s="159">
        <v>19</v>
      </c>
      <c r="B22" s="208"/>
      <c r="C22" s="180"/>
      <c r="D22" s="208"/>
      <c r="E22" s="208"/>
      <c r="F22" s="336"/>
      <c r="G22" s="317"/>
      <c r="H22" s="180"/>
      <c r="I22" s="248"/>
      <c r="J22" s="180"/>
      <c r="K22" s="210"/>
      <c r="L22" s="211" t="str">
        <f t="shared" si="0"/>
        <v/>
      </c>
      <c r="M22" s="160" t="str">
        <f>IF(ISERROR(IF(K22&gt;0,DATEDIF(K22,MIN('Existing Loans'!$C$1,L22),"m"),"")),0,IF(K22&gt;0,DATEDIF(K22,MIN('Existing Loans'!$C$1,L22),"m")+0,""))</f>
        <v/>
      </c>
      <c r="N22" s="160" t="str">
        <f t="shared" si="1"/>
        <v/>
      </c>
      <c r="O22" s="319"/>
      <c r="P22" s="180"/>
      <c r="Q22" s="180"/>
      <c r="R22" s="180"/>
      <c r="S22" s="180"/>
      <c r="T22" s="180"/>
      <c r="U22" s="180"/>
      <c r="V22" s="180"/>
      <c r="W22" s="212">
        <f t="shared" si="2"/>
        <v>0</v>
      </c>
      <c r="X22" s="61" t="str">
        <f t="shared" si="3"/>
        <v/>
      </c>
      <c r="AE22" s="61" t="s">
        <v>368</v>
      </c>
    </row>
    <row r="23" spans="1:32">
      <c r="A23" s="159">
        <v>21</v>
      </c>
      <c r="B23" s="208"/>
      <c r="C23" s="180"/>
      <c r="D23" s="208"/>
      <c r="E23" s="208"/>
      <c r="F23" s="336"/>
      <c r="G23" s="317"/>
      <c r="H23" s="180"/>
      <c r="I23" s="248"/>
      <c r="J23" s="180"/>
      <c r="K23" s="210"/>
      <c r="L23" s="211" t="str">
        <f t="shared" si="0"/>
        <v/>
      </c>
      <c r="M23" s="160" t="str">
        <f>IF(ISERROR(IF(K23&gt;0,DATEDIF(K23,MIN('Existing Loans'!$C$1,L23),"m"),"")),0,IF(K23&gt;0,DATEDIF(K23,MIN('Existing Loans'!$C$1,L23),"m")+0,""))</f>
        <v/>
      </c>
      <c r="N23" s="160" t="str">
        <f t="shared" si="1"/>
        <v/>
      </c>
      <c r="O23" s="319"/>
      <c r="P23" s="180"/>
      <c r="Q23" s="180"/>
      <c r="R23" s="180"/>
      <c r="S23" s="180"/>
      <c r="T23" s="180"/>
      <c r="U23" s="180"/>
      <c r="V23" s="180"/>
      <c r="W23" s="212">
        <f t="shared" si="2"/>
        <v>0</v>
      </c>
      <c r="X23" s="61" t="str">
        <f t="shared" si="3"/>
        <v/>
      </c>
      <c r="AE23" s="61" t="s">
        <v>369</v>
      </c>
    </row>
    <row r="24" spans="1:32">
      <c r="A24" s="159">
        <v>22</v>
      </c>
      <c r="B24" s="208"/>
      <c r="C24" s="180"/>
      <c r="D24" s="208"/>
      <c r="E24" s="208"/>
      <c r="F24" s="336"/>
      <c r="G24" s="317"/>
      <c r="H24" s="180"/>
      <c r="I24" s="248"/>
      <c r="J24" s="180"/>
      <c r="K24" s="210"/>
      <c r="L24" s="211" t="str">
        <f t="shared" si="0"/>
        <v/>
      </c>
      <c r="M24" s="160" t="str">
        <f>IF(ISERROR(IF(K24&gt;0,DATEDIF(K24,MIN('Existing Loans'!$C$1,L24),"m"),"")),0,IF(K24&gt;0,DATEDIF(K24,MIN('Existing Loans'!$C$1,L24),"m")+0,""))</f>
        <v/>
      </c>
      <c r="N24" s="160" t="str">
        <f t="shared" si="1"/>
        <v/>
      </c>
      <c r="O24" s="319"/>
      <c r="P24" s="180"/>
      <c r="Q24" s="180"/>
      <c r="R24" s="180"/>
      <c r="S24" s="180"/>
      <c r="T24" s="180"/>
      <c r="U24" s="180"/>
      <c r="V24" s="180"/>
      <c r="W24" s="212">
        <f t="shared" si="2"/>
        <v>0</v>
      </c>
      <c r="X24" s="61" t="str">
        <f t="shared" si="3"/>
        <v/>
      </c>
      <c r="AE24" s="61" t="s">
        <v>370</v>
      </c>
    </row>
    <row r="25" spans="1:32">
      <c r="A25" s="159">
        <v>23</v>
      </c>
      <c r="B25" s="208"/>
      <c r="C25" s="180"/>
      <c r="D25" s="208"/>
      <c r="E25" s="208"/>
      <c r="F25" s="336"/>
      <c r="G25" s="317"/>
      <c r="I25" s="248"/>
      <c r="J25" s="180"/>
      <c r="K25" s="210"/>
      <c r="L25" s="211" t="str">
        <f t="shared" si="0"/>
        <v/>
      </c>
      <c r="M25" s="160" t="str">
        <f>IF(ISERROR(IF(K25&gt;0,DATEDIF(K25,MIN('Existing Loans'!$C$1,L25),"m"),"")),0,IF(K25&gt;0,DATEDIF(K25,MIN('Existing Loans'!$C$1,L25),"m")+0,""))</f>
        <v/>
      </c>
      <c r="N25" s="160" t="str">
        <f t="shared" si="1"/>
        <v/>
      </c>
      <c r="O25" s="319"/>
      <c r="P25" s="350"/>
      <c r="Q25" s="350"/>
      <c r="R25" s="350"/>
      <c r="S25" s="350"/>
      <c r="T25" s="350"/>
      <c r="U25" s="350"/>
      <c r="V25" s="350"/>
      <c r="W25" s="212">
        <f t="shared" si="2"/>
        <v>0</v>
      </c>
      <c r="X25" s="61" t="str">
        <f t="shared" si="3"/>
        <v/>
      </c>
      <c r="AE25" s="61" t="s">
        <v>203</v>
      </c>
    </row>
    <row r="26" spans="1:32">
      <c r="A26" s="159">
        <v>24</v>
      </c>
      <c r="B26" s="208"/>
      <c r="C26" s="180"/>
      <c r="D26" s="208"/>
      <c r="E26" s="208"/>
      <c r="F26" s="336"/>
      <c r="G26" s="317"/>
      <c r="H26" s="180"/>
      <c r="I26" s="248"/>
      <c r="J26" s="180"/>
      <c r="K26" s="210"/>
      <c r="L26" s="211" t="str">
        <f t="shared" si="0"/>
        <v/>
      </c>
      <c r="M26" s="160" t="str">
        <f>IF(ISERROR(IF(K26&gt;0,DATEDIF(K26,MIN('Existing Loans'!$C$1,L26),"m"),"")),0,IF(K26&gt;0,DATEDIF(K26,MIN('Existing Loans'!$C$1,L26),"m")+0,""))</f>
        <v/>
      </c>
      <c r="N26" s="160" t="str">
        <f t="shared" si="1"/>
        <v/>
      </c>
      <c r="O26" s="319"/>
      <c r="P26" s="180"/>
      <c r="Q26" s="180"/>
      <c r="R26" s="180"/>
      <c r="S26" s="180"/>
      <c r="T26" s="180"/>
      <c r="U26" s="180"/>
      <c r="V26" s="180"/>
      <c r="W26" s="212">
        <f t="shared" si="2"/>
        <v>0</v>
      </c>
      <c r="X26" s="61" t="str">
        <f t="shared" si="3"/>
        <v/>
      </c>
    </row>
    <row r="27" spans="1:32">
      <c r="A27" s="159">
        <v>25</v>
      </c>
      <c r="B27" s="208"/>
      <c r="C27" s="180"/>
      <c r="D27" s="208"/>
      <c r="E27" s="208"/>
      <c r="F27" s="336"/>
      <c r="G27" s="180"/>
      <c r="H27" s="180"/>
      <c r="I27" s="248"/>
      <c r="J27" s="180"/>
      <c r="K27" s="210"/>
      <c r="L27" s="211" t="str">
        <f t="shared" si="0"/>
        <v/>
      </c>
      <c r="M27" s="160" t="str">
        <f>IF(ISERROR(IF(K27&gt;0,DATEDIF(K27,MIN('Existing Loans'!$C$1,L27),"m"),"")),0,IF(K27&gt;0,DATEDIF(K27,MIN('Existing Loans'!$C$1,L27),"m")+0,""))</f>
        <v/>
      </c>
      <c r="N27" s="160" t="str">
        <f t="shared" si="1"/>
        <v/>
      </c>
      <c r="O27" s="319"/>
      <c r="P27" s="180"/>
      <c r="Q27" s="180"/>
      <c r="R27" s="180"/>
      <c r="S27" s="180"/>
      <c r="T27" s="180"/>
      <c r="U27" s="180"/>
      <c r="V27" s="180"/>
      <c r="W27" s="212">
        <f t="shared" si="2"/>
        <v>0</v>
      </c>
      <c r="X27" s="61" t="str">
        <f t="shared" si="3"/>
        <v/>
      </c>
    </row>
    <row r="28" spans="1:32">
      <c r="A28" s="159">
        <v>26</v>
      </c>
      <c r="B28" s="208"/>
      <c r="C28" s="180"/>
      <c r="D28" s="208"/>
      <c r="E28" s="208"/>
      <c r="F28" s="336"/>
      <c r="G28" s="180"/>
      <c r="H28" s="180"/>
      <c r="I28" s="248"/>
      <c r="J28" s="180"/>
      <c r="K28" s="210"/>
      <c r="L28" s="211" t="str">
        <f t="shared" si="0"/>
        <v/>
      </c>
      <c r="M28" s="160" t="str">
        <f>IF(ISERROR(IF(K28&gt;0,DATEDIF(K28,MIN('Existing Loans'!$C$1,L28),"m"),"")),0,IF(K28&gt;0,DATEDIF(K28,MIN('Existing Loans'!$C$1,L28),"m")+0,""))</f>
        <v/>
      </c>
      <c r="N28" s="160" t="str">
        <f t="shared" si="1"/>
        <v/>
      </c>
      <c r="O28" s="319"/>
      <c r="P28" s="180"/>
      <c r="Q28" s="180"/>
      <c r="R28" s="180"/>
      <c r="S28" s="180"/>
      <c r="T28" s="180"/>
      <c r="U28" s="180"/>
      <c r="V28" s="180"/>
      <c r="W28" s="212">
        <f t="shared" si="2"/>
        <v>0</v>
      </c>
      <c r="X28" s="61" t="str">
        <f t="shared" si="3"/>
        <v/>
      </c>
    </row>
    <row r="29" spans="1:32">
      <c r="A29" s="159">
        <v>27</v>
      </c>
      <c r="B29" s="208"/>
      <c r="C29" s="180"/>
      <c r="D29" s="208"/>
      <c r="E29" s="208"/>
      <c r="F29" s="336"/>
      <c r="G29" s="180"/>
      <c r="H29" s="180"/>
      <c r="I29" s="209"/>
      <c r="J29" s="180"/>
      <c r="K29" s="210"/>
      <c r="L29" s="211" t="str">
        <f t="shared" si="0"/>
        <v/>
      </c>
      <c r="M29" s="160" t="str">
        <f>IF(ISERROR(IF(K29&gt;0,DATEDIF(K29,MIN('Existing Loans'!$C$1,L29),"m"),"")),0,IF(K29&gt;0,DATEDIF(K29,MIN('Existing Loans'!$C$1,L29),"m")+0,""))</f>
        <v/>
      </c>
      <c r="N29" s="160" t="str">
        <f t="shared" si="1"/>
        <v/>
      </c>
      <c r="O29" s="180"/>
      <c r="P29" s="180"/>
      <c r="Q29" s="180"/>
      <c r="R29" s="180"/>
      <c r="S29" s="180"/>
      <c r="T29" s="180"/>
      <c r="U29" s="180"/>
      <c r="V29" s="180"/>
      <c r="W29" s="212">
        <f t="shared" si="2"/>
        <v>0</v>
      </c>
      <c r="X29" s="61" t="str">
        <f t="shared" si="3"/>
        <v/>
      </c>
    </row>
    <row r="30" spans="1:32">
      <c r="A30" s="159">
        <v>28</v>
      </c>
      <c r="B30" s="208"/>
      <c r="C30" s="180"/>
      <c r="D30" s="208"/>
      <c r="E30" s="208"/>
      <c r="F30" s="336"/>
      <c r="G30" s="180"/>
      <c r="H30" s="180"/>
      <c r="I30" s="209"/>
      <c r="J30" s="180"/>
      <c r="K30" s="210"/>
      <c r="L30" s="211" t="str">
        <f t="shared" si="0"/>
        <v/>
      </c>
      <c r="M30" s="160" t="str">
        <f>IF(ISERROR(IF(K30&gt;0,DATEDIF(K30,MIN('Existing Loans'!$C$1,L30),"m"),"")),0,IF(K30&gt;0,DATEDIF(K30,MIN('Existing Loans'!$C$1,L30),"m")+0,""))</f>
        <v/>
      </c>
      <c r="N30" s="160" t="str">
        <f t="shared" si="1"/>
        <v/>
      </c>
      <c r="O30" s="180"/>
      <c r="P30" s="180"/>
      <c r="Q30" s="180"/>
      <c r="R30" s="180"/>
      <c r="S30" s="180"/>
      <c r="T30" s="180"/>
      <c r="U30" s="180"/>
      <c r="V30" s="180"/>
      <c r="W30" s="212">
        <f t="shared" si="2"/>
        <v>0</v>
      </c>
      <c r="X30" s="61" t="str">
        <f t="shared" si="3"/>
        <v/>
      </c>
    </row>
    <row r="31" spans="1:32">
      <c r="A31" s="159">
        <v>29</v>
      </c>
      <c r="B31" s="208"/>
      <c r="C31" s="180"/>
      <c r="D31" s="208"/>
      <c r="E31" s="208"/>
      <c r="F31" s="208"/>
      <c r="G31" s="180"/>
      <c r="H31" s="180"/>
      <c r="I31" s="209"/>
      <c r="J31" s="180"/>
      <c r="K31" s="210"/>
      <c r="L31" s="211" t="str">
        <f t="shared" si="0"/>
        <v/>
      </c>
      <c r="M31" s="160" t="str">
        <f>IF(ISERROR(IF(K31&gt;0,DATEDIF(K31,MIN('Existing Loans'!$C$1,L31),"m"),"")),0,IF(K31&gt;0,DATEDIF(K31,MIN('Existing Loans'!$C$1,L31),"m")+0,""))</f>
        <v/>
      </c>
      <c r="N31" s="160" t="str">
        <f t="shared" si="1"/>
        <v/>
      </c>
      <c r="O31" s="180"/>
      <c r="P31" s="180"/>
      <c r="Q31" s="180"/>
      <c r="R31" s="180"/>
      <c r="S31" s="180"/>
      <c r="T31" s="180"/>
      <c r="U31" s="180"/>
      <c r="V31" s="180"/>
      <c r="W31" s="212">
        <f t="shared" si="2"/>
        <v>0</v>
      </c>
      <c r="X31" s="61" t="str">
        <f t="shared" si="3"/>
        <v/>
      </c>
    </row>
    <row r="32" spans="1:32">
      <c r="A32" s="159">
        <v>30</v>
      </c>
      <c r="B32" s="208"/>
      <c r="C32" s="180"/>
      <c r="D32" s="208"/>
      <c r="E32" s="208"/>
      <c r="F32" s="208"/>
      <c r="G32" s="180"/>
      <c r="H32" s="180"/>
      <c r="I32" s="209"/>
      <c r="J32" s="180"/>
      <c r="K32" s="180"/>
      <c r="L32" s="211" t="str">
        <f t="shared" si="0"/>
        <v/>
      </c>
      <c r="M32" s="160" t="str">
        <f>IF(ISERROR(IF(K32&gt;0,DATEDIF(K32,MIN('Existing Loans'!$C$1,L32),"m"),"")),0,IF(K32&gt;0,DATEDIF(K32,MIN('Existing Loans'!$C$1,L32),"m")+0,""))</f>
        <v/>
      </c>
      <c r="N32" s="160" t="str">
        <f t="shared" si="1"/>
        <v/>
      </c>
      <c r="O32" s="180"/>
      <c r="P32" s="180"/>
      <c r="Q32" s="180"/>
      <c r="R32" s="180"/>
      <c r="S32" s="180"/>
      <c r="T32" s="180"/>
      <c r="U32" s="180"/>
      <c r="V32" s="180"/>
      <c r="W32" s="212">
        <f t="shared" si="2"/>
        <v>0</v>
      </c>
      <c r="X32" s="61" t="str">
        <f t="shared" si="3"/>
        <v/>
      </c>
    </row>
    <row r="33" spans="1:24">
      <c r="A33" s="159">
        <v>31</v>
      </c>
      <c r="B33" s="208"/>
      <c r="C33" s="180"/>
      <c r="D33" s="208"/>
      <c r="E33" s="208"/>
      <c r="F33" s="208"/>
      <c r="G33" s="180"/>
      <c r="H33" s="180"/>
      <c r="I33" s="209"/>
      <c r="J33" s="180"/>
      <c r="K33" s="180"/>
      <c r="L33" s="211" t="str">
        <f t="shared" si="0"/>
        <v/>
      </c>
      <c r="M33" s="160" t="str">
        <f>IF(ISERROR(IF(K33&gt;0,DATEDIF(K33,MIN('Existing Loans'!$C$1,L33),"m"),"")),0,IF(K33&gt;0,DATEDIF(K33,MIN('Existing Loans'!$C$1,L33),"m")+0,""))</f>
        <v/>
      </c>
      <c r="N33" s="160" t="str">
        <f t="shared" si="1"/>
        <v/>
      </c>
      <c r="O33" s="180"/>
      <c r="P33" s="180"/>
      <c r="Q33" s="180"/>
      <c r="R33" s="180"/>
      <c r="S33" s="180"/>
      <c r="T33" s="180"/>
      <c r="U33" s="180"/>
      <c r="V33" s="180"/>
      <c r="W33" s="212">
        <f t="shared" si="2"/>
        <v>0</v>
      </c>
      <c r="X33" s="61" t="str">
        <f t="shared" si="3"/>
        <v/>
      </c>
    </row>
    <row r="34" spans="1:24">
      <c r="A34" s="159">
        <v>32</v>
      </c>
      <c r="B34" s="208"/>
      <c r="C34" s="180"/>
      <c r="D34" s="208"/>
      <c r="E34" s="208"/>
      <c r="F34" s="208"/>
      <c r="G34" s="180"/>
      <c r="H34" s="180"/>
      <c r="I34" s="209"/>
      <c r="J34" s="180"/>
      <c r="K34" s="180"/>
      <c r="L34" s="211" t="str">
        <f t="shared" si="0"/>
        <v/>
      </c>
      <c r="M34" s="160" t="str">
        <f>IF(ISERROR(IF(K34&gt;0,DATEDIF(K34,MIN('Existing Loans'!$C$1,L34),"m"),"")),0,IF(K34&gt;0,DATEDIF(K34,MIN('Existing Loans'!$C$1,L34),"m")+0,""))</f>
        <v/>
      </c>
      <c r="N34" s="160" t="str">
        <f t="shared" si="1"/>
        <v/>
      </c>
      <c r="O34" s="180"/>
      <c r="P34" s="180"/>
      <c r="Q34" s="180"/>
      <c r="R34" s="180"/>
      <c r="S34" s="180"/>
      <c r="T34" s="180"/>
      <c r="U34" s="180"/>
      <c r="V34" s="180"/>
      <c r="W34" s="212">
        <f t="shared" si="2"/>
        <v>0</v>
      </c>
      <c r="X34" s="61" t="str">
        <f t="shared" si="3"/>
        <v/>
      </c>
    </row>
    <row r="35" spans="1:24">
      <c r="A35" s="159">
        <v>33</v>
      </c>
      <c r="B35" s="208"/>
      <c r="C35" s="180"/>
      <c r="D35" s="208"/>
      <c r="E35" s="208"/>
      <c r="F35" s="208"/>
      <c r="G35" s="180"/>
      <c r="H35" s="180"/>
      <c r="I35" s="209"/>
      <c r="J35" s="180"/>
      <c r="K35" s="180"/>
      <c r="L35" s="211" t="str">
        <f t="shared" si="0"/>
        <v/>
      </c>
      <c r="M35" s="160" t="str">
        <f>IF(ISERROR(IF(K35&gt;0,DATEDIF(K35,MIN('Existing Loans'!$C$1,L35),"m"),"")),0,IF(K35&gt;0,DATEDIF(K35,MIN('Existing Loans'!$C$1,L35),"m")+0,""))</f>
        <v/>
      </c>
      <c r="N35" s="160" t="str">
        <f t="shared" si="1"/>
        <v/>
      </c>
      <c r="O35" s="180"/>
      <c r="P35" s="180"/>
      <c r="Q35" s="180"/>
      <c r="R35" s="180"/>
      <c r="S35" s="180"/>
      <c r="T35" s="180"/>
      <c r="U35" s="180"/>
      <c r="V35" s="180"/>
      <c r="W35" s="212">
        <f t="shared" si="2"/>
        <v>0</v>
      </c>
      <c r="X35" s="61" t="str">
        <f t="shared" si="3"/>
        <v/>
      </c>
    </row>
    <row r="36" spans="1:24">
      <c r="A36" s="159">
        <v>34</v>
      </c>
      <c r="B36" s="208"/>
      <c r="C36" s="180"/>
      <c r="D36" s="208"/>
      <c r="E36" s="208"/>
      <c r="F36" s="208"/>
      <c r="G36" s="180"/>
      <c r="H36" s="180"/>
      <c r="I36" s="209"/>
      <c r="J36" s="180"/>
      <c r="K36" s="180"/>
      <c r="L36" s="211" t="str">
        <f t="shared" ref="L36:L67" si="4">IF(AND(J36&gt;0,K36&gt;0),DATE(YEAR(K36),MONTH(K36)+J36+IF(DAY(K36)&lt;=15,0,1),DAY(K36)),"")</f>
        <v/>
      </c>
      <c r="M36" s="160" t="str">
        <f>IF(ISERROR(IF(K36&gt;0,DATEDIF(K36,MIN('Existing Loans'!$C$1,L36),"m"),"")),0,IF(K36&gt;0,DATEDIF(K36,MIN('Existing Loans'!$C$1,L36),"m")+0,""))</f>
        <v/>
      </c>
      <c r="N36" s="160" t="str">
        <f t="shared" ref="N36:N67" si="5">IF(J36="","",J36-M36)</f>
        <v/>
      </c>
      <c r="O36" s="180"/>
      <c r="P36" s="180"/>
      <c r="Q36" s="180"/>
      <c r="R36" s="180"/>
      <c r="S36" s="180"/>
      <c r="T36" s="180"/>
      <c r="U36" s="180"/>
      <c r="V36" s="180"/>
      <c r="W36" s="212">
        <f t="shared" ref="W36:W67" si="6">IF(AND(F36="Live",N36&gt;6),H36,0)</f>
        <v>0</v>
      </c>
      <c r="X36" s="61" t="str">
        <f t="shared" ref="X36:X67" si="7">B36&amp;E36</f>
        <v/>
      </c>
    </row>
    <row r="37" spans="1:24">
      <c r="A37" s="159">
        <v>35</v>
      </c>
      <c r="B37" s="208"/>
      <c r="C37" s="180"/>
      <c r="D37" s="208"/>
      <c r="E37" s="208"/>
      <c r="F37" s="208"/>
      <c r="G37" s="180"/>
      <c r="H37" s="180"/>
      <c r="I37" s="209"/>
      <c r="J37" s="180"/>
      <c r="K37" s="180"/>
      <c r="L37" s="211" t="str">
        <f t="shared" si="4"/>
        <v/>
      </c>
      <c r="M37" s="160" t="str">
        <f>IF(ISERROR(IF(K37&gt;0,DATEDIF(K37,MIN('Existing Loans'!$C$1,L37),"m"),"")),0,IF(K37&gt;0,DATEDIF(K37,MIN('Existing Loans'!$C$1,L37),"m")+0,""))</f>
        <v/>
      </c>
      <c r="N37" s="160" t="str">
        <f t="shared" si="5"/>
        <v/>
      </c>
      <c r="O37" s="180"/>
      <c r="P37" s="180"/>
      <c r="Q37" s="180"/>
      <c r="R37" s="180"/>
      <c r="S37" s="180"/>
      <c r="T37" s="180"/>
      <c r="U37" s="180"/>
      <c r="V37" s="180"/>
      <c r="W37" s="212">
        <f t="shared" si="6"/>
        <v>0</v>
      </c>
      <c r="X37" s="61" t="str">
        <f t="shared" si="7"/>
        <v/>
      </c>
    </row>
    <row r="38" spans="1:24">
      <c r="A38" s="159">
        <v>36</v>
      </c>
      <c r="B38" s="208"/>
      <c r="C38" s="180"/>
      <c r="D38" s="208"/>
      <c r="E38" s="208"/>
      <c r="F38" s="208"/>
      <c r="G38" s="180"/>
      <c r="H38" s="180"/>
      <c r="I38" s="209"/>
      <c r="J38" s="180"/>
      <c r="K38" s="180"/>
      <c r="L38" s="211" t="str">
        <f t="shared" si="4"/>
        <v/>
      </c>
      <c r="M38" s="160" t="str">
        <f>IF(ISERROR(IF(K38&gt;0,DATEDIF(K38,MIN('Existing Loans'!$C$1,L38),"m"),"")),0,IF(K38&gt;0,DATEDIF(K38,MIN('Existing Loans'!$C$1,L38),"m")+0,""))</f>
        <v/>
      </c>
      <c r="N38" s="160" t="str">
        <f t="shared" si="5"/>
        <v/>
      </c>
      <c r="O38" s="180"/>
      <c r="P38" s="180"/>
      <c r="Q38" s="180"/>
      <c r="R38" s="180"/>
      <c r="S38" s="180"/>
      <c r="T38" s="180"/>
      <c r="U38" s="180"/>
      <c r="V38" s="180"/>
      <c r="W38" s="212">
        <f t="shared" si="6"/>
        <v>0</v>
      </c>
      <c r="X38" s="61" t="str">
        <f t="shared" si="7"/>
        <v/>
      </c>
    </row>
    <row r="39" spans="1:24">
      <c r="A39" s="159">
        <v>37</v>
      </c>
      <c r="B39" s="208"/>
      <c r="C39" s="180"/>
      <c r="D39" s="208"/>
      <c r="E39" s="208"/>
      <c r="F39" s="208"/>
      <c r="G39" s="180"/>
      <c r="H39" s="180"/>
      <c r="I39" s="209"/>
      <c r="J39" s="180"/>
      <c r="K39" s="180"/>
      <c r="L39" s="211" t="str">
        <f t="shared" si="4"/>
        <v/>
      </c>
      <c r="M39" s="160" t="str">
        <f>IF(ISERROR(IF(K39&gt;0,DATEDIF(K39,MIN('Existing Loans'!$C$1,L39),"m"),"")),0,IF(K39&gt;0,DATEDIF(K39,MIN('Existing Loans'!$C$1,L39),"m")+0,""))</f>
        <v/>
      </c>
      <c r="N39" s="160" t="str">
        <f t="shared" si="5"/>
        <v/>
      </c>
      <c r="O39" s="180"/>
      <c r="P39" s="180"/>
      <c r="Q39" s="180"/>
      <c r="R39" s="180"/>
      <c r="S39" s="180"/>
      <c r="T39" s="180"/>
      <c r="U39" s="180"/>
      <c r="V39" s="180"/>
      <c r="W39" s="212">
        <f t="shared" si="6"/>
        <v>0</v>
      </c>
      <c r="X39" s="61" t="str">
        <f t="shared" si="7"/>
        <v/>
      </c>
    </row>
    <row r="40" spans="1:24">
      <c r="A40" s="159">
        <v>38</v>
      </c>
      <c r="B40" s="208"/>
      <c r="C40" s="180"/>
      <c r="D40" s="208"/>
      <c r="E40" s="208"/>
      <c r="F40" s="208"/>
      <c r="G40" s="180"/>
      <c r="H40" s="180"/>
      <c r="I40" s="209"/>
      <c r="J40" s="180"/>
      <c r="K40" s="180"/>
      <c r="L40" s="211" t="str">
        <f t="shared" si="4"/>
        <v/>
      </c>
      <c r="M40" s="160" t="str">
        <f>IF(ISERROR(IF(K40&gt;0,DATEDIF(K40,MIN('Existing Loans'!$C$1,L40),"m"),"")),0,IF(K40&gt;0,DATEDIF(K40,MIN('Existing Loans'!$C$1,L40),"m")+0,""))</f>
        <v/>
      </c>
      <c r="N40" s="160" t="str">
        <f t="shared" si="5"/>
        <v/>
      </c>
      <c r="O40" s="180"/>
      <c r="P40" s="180"/>
      <c r="Q40" s="180"/>
      <c r="R40" s="180"/>
      <c r="S40" s="180"/>
      <c r="T40" s="180"/>
      <c r="U40" s="180"/>
      <c r="V40" s="180"/>
      <c r="W40" s="212">
        <f t="shared" si="6"/>
        <v>0</v>
      </c>
      <c r="X40" s="61" t="str">
        <f t="shared" si="7"/>
        <v/>
      </c>
    </row>
    <row r="41" spans="1:24">
      <c r="A41" s="159">
        <v>39</v>
      </c>
      <c r="B41" s="208"/>
      <c r="C41" s="180"/>
      <c r="D41" s="208"/>
      <c r="E41" s="208"/>
      <c r="F41" s="208"/>
      <c r="G41" s="180"/>
      <c r="H41" s="180"/>
      <c r="I41" s="209"/>
      <c r="J41" s="180"/>
      <c r="K41" s="180"/>
      <c r="L41" s="211" t="str">
        <f t="shared" si="4"/>
        <v/>
      </c>
      <c r="M41" s="160" t="str">
        <f>IF(ISERROR(IF(K41&gt;0,DATEDIF(K41,MIN('Existing Loans'!$C$1,L41),"m"),"")),0,IF(K41&gt;0,DATEDIF(K41,MIN('Existing Loans'!$C$1,L41),"m")+0,""))</f>
        <v/>
      </c>
      <c r="N41" s="160" t="str">
        <f t="shared" si="5"/>
        <v/>
      </c>
      <c r="O41" s="180"/>
      <c r="P41" s="180"/>
      <c r="Q41" s="180"/>
      <c r="R41" s="180"/>
      <c r="S41" s="180"/>
      <c r="T41" s="180"/>
      <c r="U41" s="180"/>
      <c r="V41" s="180"/>
      <c r="W41" s="212">
        <f t="shared" si="6"/>
        <v>0</v>
      </c>
      <c r="X41" s="61" t="str">
        <f t="shared" si="7"/>
        <v/>
      </c>
    </row>
    <row r="42" spans="1:24">
      <c r="A42" s="159">
        <v>40</v>
      </c>
      <c r="B42" s="208"/>
      <c r="C42" s="180"/>
      <c r="D42" s="208"/>
      <c r="E42" s="208"/>
      <c r="F42" s="208"/>
      <c r="G42" s="180"/>
      <c r="H42" s="180"/>
      <c r="I42" s="209"/>
      <c r="J42" s="180"/>
      <c r="K42" s="180"/>
      <c r="L42" s="211" t="str">
        <f t="shared" si="4"/>
        <v/>
      </c>
      <c r="M42" s="160" t="str">
        <f>IF(ISERROR(IF(K42&gt;0,DATEDIF(K42,MIN('Existing Loans'!$C$1,L42),"m"),"")),0,IF(K42&gt;0,DATEDIF(K42,MIN('Existing Loans'!$C$1,L42),"m")+0,""))</f>
        <v/>
      </c>
      <c r="N42" s="160" t="str">
        <f t="shared" si="5"/>
        <v/>
      </c>
      <c r="O42" s="180"/>
      <c r="P42" s="180"/>
      <c r="Q42" s="180"/>
      <c r="R42" s="180"/>
      <c r="S42" s="180"/>
      <c r="T42" s="180"/>
      <c r="U42" s="180"/>
      <c r="V42" s="180"/>
      <c r="W42" s="212">
        <f t="shared" si="6"/>
        <v>0</v>
      </c>
      <c r="X42" s="61" t="str">
        <f t="shared" si="7"/>
        <v/>
      </c>
    </row>
    <row r="43" spans="1:24">
      <c r="A43" s="159">
        <v>41</v>
      </c>
      <c r="B43" s="208"/>
      <c r="C43" s="180"/>
      <c r="D43" s="208"/>
      <c r="E43" s="208"/>
      <c r="F43" s="208"/>
      <c r="G43" s="180"/>
      <c r="H43" s="180"/>
      <c r="I43" s="209"/>
      <c r="J43" s="180"/>
      <c r="K43" s="180"/>
      <c r="L43" s="211" t="str">
        <f t="shared" si="4"/>
        <v/>
      </c>
      <c r="M43" s="160" t="str">
        <f>IF(ISERROR(IF(K43&gt;0,DATEDIF(K43,MIN('Existing Loans'!$C$1,L43),"m"),"")),0,IF(K43&gt;0,DATEDIF(K43,MIN('Existing Loans'!$C$1,L43),"m")+0,""))</f>
        <v/>
      </c>
      <c r="N43" s="160" t="str">
        <f t="shared" si="5"/>
        <v/>
      </c>
      <c r="O43" s="180"/>
      <c r="P43" s="180"/>
      <c r="Q43" s="180"/>
      <c r="R43" s="180"/>
      <c r="S43" s="180"/>
      <c r="T43" s="180"/>
      <c r="U43" s="180"/>
      <c r="V43" s="180"/>
      <c r="W43" s="212">
        <f t="shared" si="6"/>
        <v>0</v>
      </c>
      <c r="X43" s="61" t="str">
        <f t="shared" si="7"/>
        <v/>
      </c>
    </row>
    <row r="44" spans="1:24">
      <c r="A44" s="159">
        <v>42</v>
      </c>
      <c r="B44" s="208"/>
      <c r="C44" s="180"/>
      <c r="D44" s="208"/>
      <c r="E44" s="208"/>
      <c r="F44" s="208"/>
      <c r="G44" s="180"/>
      <c r="H44" s="180"/>
      <c r="I44" s="209"/>
      <c r="J44" s="180"/>
      <c r="K44" s="180"/>
      <c r="L44" s="211" t="str">
        <f t="shared" si="4"/>
        <v/>
      </c>
      <c r="M44" s="160" t="str">
        <f>IF(ISERROR(IF(K44&gt;0,DATEDIF(K44,MIN('Existing Loans'!$C$1,L44),"m"),"")),0,IF(K44&gt;0,DATEDIF(K44,MIN('Existing Loans'!$C$1,L44),"m")+0,""))</f>
        <v/>
      </c>
      <c r="N44" s="160" t="str">
        <f t="shared" si="5"/>
        <v/>
      </c>
      <c r="O44" s="180"/>
      <c r="P44" s="180"/>
      <c r="Q44" s="180"/>
      <c r="R44" s="180"/>
      <c r="S44" s="180"/>
      <c r="T44" s="180"/>
      <c r="U44" s="180"/>
      <c r="V44" s="180"/>
      <c r="W44" s="212">
        <f t="shared" si="6"/>
        <v>0</v>
      </c>
      <c r="X44" s="61" t="str">
        <f t="shared" si="7"/>
        <v/>
      </c>
    </row>
    <row r="45" spans="1:24">
      <c r="A45" s="159">
        <v>43</v>
      </c>
      <c r="B45" s="208"/>
      <c r="C45" s="180"/>
      <c r="D45" s="208"/>
      <c r="E45" s="208"/>
      <c r="F45" s="208"/>
      <c r="G45" s="180"/>
      <c r="H45" s="180"/>
      <c r="I45" s="209"/>
      <c r="J45" s="180"/>
      <c r="K45" s="180"/>
      <c r="L45" s="211" t="str">
        <f t="shared" si="4"/>
        <v/>
      </c>
      <c r="M45" s="160" t="str">
        <f>IF(ISERROR(IF(K45&gt;0,DATEDIF(K45,MIN('Existing Loans'!$C$1,L45),"m"),"")),0,IF(K45&gt;0,DATEDIF(K45,MIN('Existing Loans'!$C$1,L45),"m")+0,""))</f>
        <v/>
      </c>
      <c r="N45" s="160" t="str">
        <f t="shared" si="5"/>
        <v/>
      </c>
      <c r="O45" s="180"/>
      <c r="P45" s="180"/>
      <c r="Q45" s="180"/>
      <c r="R45" s="180"/>
      <c r="S45" s="180"/>
      <c r="T45" s="180"/>
      <c r="U45" s="180"/>
      <c r="V45" s="180"/>
      <c r="W45" s="212">
        <f t="shared" si="6"/>
        <v>0</v>
      </c>
      <c r="X45" s="61" t="str">
        <f t="shared" si="7"/>
        <v/>
      </c>
    </row>
    <row r="46" spans="1:24">
      <c r="A46" s="159">
        <v>44</v>
      </c>
      <c r="B46" s="208"/>
      <c r="C46" s="180"/>
      <c r="D46" s="208"/>
      <c r="E46" s="208"/>
      <c r="F46" s="208"/>
      <c r="G46" s="180"/>
      <c r="H46" s="180"/>
      <c r="I46" s="209"/>
      <c r="J46" s="180"/>
      <c r="K46" s="180"/>
      <c r="L46" s="211" t="str">
        <f t="shared" si="4"/>
        <v/>
      </c>
      <c r="M46" s="160" t="str">
        <f>IF(ISERROR(IF(K46&gt;0,DATEDIF(K46,MIN('Existing Loans'!$C$1,L46),"m"),"")),0,IF(K46&gt;0,DATEDIF(K46,MIN('Existing Loans'!$C$1,L46),"m")+0,""))</f>
        <v/>
      </c>
      <c r="N46" s="160" t="str">
        <f t="shared" si="5"/>
        <v/>
      </c>
      <c r="O46" s="180"/>
      <c r="P46" s="180"/>
      <c r="Q46" s="180"/>
      <c r="R46" s="180"/>
      <c r="S46" s="180"/>
      <c r="T46" s="180"/>
      <c r="U46" s="180"/>
      <c r="V46" s="180"/>
      <c r="W46" s="212">
        <f t="shared" si="6"/>
        <v>0</v>
      </c>
      <c r="X46" s="61" t="str">
        <f t="shared" si="7"/>
        <v/>
      </c>
    </row>
    <row r="47" spans="1:24">
      <c r="A47" s="159">
        <v>45</v>
      </c>
      <c r="B47" s="208"/>
      <c r="C47" s="180"/>
      <c r="D47" s="208"/>
      <c r="E47" s="208"/>
      <c r="F47" s="208"/>
      <c r="G47" s="180"/>
      <c r="H47" s="180"/>
      <c r="I47" s="209"/>
      <c r="J47" s="180"/>
      <c r="K47" s="180"/>
      <c r="L47" s="211" t="str">
        <f t="shared" si="4"/>
        <v/>
      </c>
      <c r="M47" s="160" t="str">
        <f>IF(ISERROR(IF(K47&gt;0,DATEDIF(K47,MIN('Existing Loans'!$C$1,L47),"m"),"")),0,IF(K47&gt;0,DATEDIF(K47,MIN('Existing Loans'!$C$1,L47),"m")+0,""))</f>
        <v/>
      </c>
      <c r="N47" s="160" t="str">
        <f t="shared" si="5"/>
        <v/>
      </c>
      <c r="O47" s="180"/>
      <c r="P47" s="180"/>
      <c r="Q47" s="180"/>
      <c r="R47" s="180"/>
      <c r="S47" s="180"/>
      <c r="T47" s="180"/>
      <c r="U47" s="180"/>
      <c r="V47" s="180"/>
      <c r="W47" s="212">
        <f t="shared" si="6"/>
        <v>0</v>
      </c>
      <c r="X47" s="61" t="str">
        <f t="shared" si="7"/>
        <v/>
      </c>
    </row>
    <row r="48" spans="1:24">
      <c r="A48" s="159">
        <v>46</v>
      </c>
      <c r="B48" s="208"/>
      <c r="C48" s="180"/>
      <c r="D48" s="208"/>
      <c r="E48" s="208"/>
      <c r="F48" s="208"/>
      <c r="G48" s="180"/>
      <c r="H48" s="180"/>
      <c r="I48" s="209"/>
      <c r="J48" s="180"/>
      <c r="K48" s="180"/>
      <c r="L48" s="211" t="str">
        <f t="shared" si="4"/>
        <v/>
      </c>
      <c r="M48" s="160" t="str">
        <f>IF(ISERROR(IF(K48&gt;0,DATEDIF(K48,MIN('Existing Loans'!$C$1,L48),"m"),"")),0,IF(K48&gt;0,DATEDIF(K48,MIN('Existing Loans'!$C$1,L48),"m")+0,""))</f>
        <v/>
      </c>
      <c r="N48" s="160" t="str">
        <f t="shared" si="5"/>
        <v/>
      </c>
      <c r="O48" s="180"/>
      <c r="P48" s="180"/>
      <c r="Q48" s="180"/>
      <c r="R48" s="180"/>
      <c r="S48" s="180"/>
      <c r="T48" s="180"/>
      <c r="U48" s="180"/>
      <c r="V48" s="180"/>
      <c r="W48" s="212">
        <f t="shared" si="6"/>
        <v>0</v>
      </c>
      <c r="X48" s="61" t="str">
        <f t="shared" si="7"/>
        <v/>
      </c>
    </row>
    <row r="49" spans="1:24">
      <c r="A49" s="159">
        <v>47</v>
      </c>
      <c r="B49" s="208"/>
      <c r="C49" s="180"/>
      <c r="D49" s="208"/>
      <c r="E49" s="208"/>
      <c r="F49" s="208"/>
      <c r="G49" s="180"/>
      <c r="H49" s="180"/>
      <c r="I49" s="209"/>
      <c r="J49" s="180"/>
      <c r="K49" s="180"/>
      <c r="L49" s="211" t="str">
        <f t="shared" si="4"/>
        <v/>
      </c>
      <c r="M49" s="160" t="str">
        <f>IF(ISERROR(IF(K49&gt;0,DATEDIF(K49,MIN('Existing Loans'!$C$1,L49),"m"),"")),0,IF(K49&gt;0,DATEDIF(K49,MIN('Existing Loans'!$C$1,L49),"m")+0,""))</f>
        <v/>
      </c>
      <c r="N49" s="160" t="str">
        <f t="shared" si="5"/>
        <v/>
      </c>
      <c r="O49" s="180"/>
      <c r="P49" s="180"/>
      <c r="Q49" s="180"/>
      <c r="R49" s="180"/>
      <c r="S49" s="180"/>
      <c r="T49" s="180"/>
      <c r="U49" s="180"/>
      <c r="V49" s="180"/>
      <c r="W49" s="212">
        <f t="shared" si="6"/>
        <v>0</v>
      </c>
      <c r="X49" s="61" t="str">
        <f t="shared" si="7"/>
        <v/>
      </c>
    </row>
    <row r="50" spans="1:24">
      <c r="A50" s="159">
        <v>48</v>
      </c>
      <c r="B50" s="208"/>
      <c r="C50" s="180"/>
      <c r="D50" s="208"/>
      <c r="E50" s="208"/>
      <c r="F50" s="208"/>
      <c r="G50" s="180"/>
      <c r="H50" s="180"/>
      <c r="I50" s="209"/>
      <c r="J50" s="180"/>
      <c r="K50" s="180"/>
      <c r="L50" s="211" t="str">
        <f t="shared" si="4"/>
        <v/>
      </c>
      <c r="M50" s="160" t="str">
        <f>IF(ISERROR(IF(K50&gt;0,DATEDIF(K50,MIN('Existing Loans'!$C$1,L50),"m"),"")),0,IF(K50&gt;0,DATEDIF(K50,MIN('Existing Loans'!$C$1,L50),"m")+0,""))</f>
        <v/>
      </c>
      <c r="N50" s="160" t="str">
        <f t="shared" si="5"/>
        <v/>
      </c>
      <c r="O50" s="180"/>
      <c r="P50" s="180"/>
      <c r="Q50" s="180"/>
      <c r="R50" s="180"/>
      <c r="S50" s="180"/>
      <c r="T50" s="180"/>
      <c r="U50" s="180"/>
      <c r="V50" s="180"/>
      <c r="W50" s="212">
        <f t="shared" si="6"/>
        <v>0</v>
      </c>
      <c r="X50" s="61" t="str">
        <f t="shared" si="7"/>
        <v/>
      </c>
    </row>
    <row r="51" spans="1:24">
      <c r="A51" s="159">
        <v>49</v>
      </c>
      <c r="B51" s="208"/>
      <c r="C51" s="180"/>
      <c r="D51" s="208"/>
      <c r="E51" s="208"/>
      <c r="F51" s="208"/>
      <c r="G51" s="180"/>
      <c r="H51" s="180"/>
      <c r="I51" s="209"/>
      <c r="J51" s="180"/>
      <c r="K51" s="210"/>
      <c r="L51" s="211" t="str">
        <f t="shared" si="4"/>
        <v/>
      </c>
      <c r="M51" s="160" t="str">
        <f>IF(ISERROR(IF(K51&gt;0,DATEDIF(K51,MIN('Existing Loans'!$C$1,L51),"m"),"")),0,IF(K51&gt;0,DATEDIF(K51,MIN('Existing Loans'!$C$1,L51),"m")+0,""))</f>
        <v/>
      </c>
      <c r="N51" s="160" t="str">
        <f t="shared" si="5"/>
        <v/>
      </c>
      <c r="O51" s="180"/>
      <c r="P51" s="180"/>
      <c r="Q51" s="180"/>
      <c r="R51" s="180"/>
      <c r="S51" s="180"/>
      <c r="T51" s="180"/>
      <c r="U51" s="180"/>
      <c r="V51" s="180"/>
      <c r="W51" s="212">
        <f t="shared" si="6"/>
        <v>0</v>
      </c>
      <c r="X51" s="61" t="str">
        <f t="shared" si="7"/>
        <v/>
      </c>
    </row>
    <row r="52" spans="1:24">
      <c r="A52" s="159">
        <v>50</v>
      </c>
      <c r="B52" s="208"/>
      <c r="C52" s="180"/>
      <c r="D52" s="208"/>
      <c r="E52" s="208"/>
      <c r="F52" s="208"/>
      <c r="G52" s="180"/>
      <c r="H52" s="180"/>
      <c r="I52" s="209"/>
      <c r="J52" s="180"/>
      <c r="K52" s="210"/>
      <c r="L52" s="211" t="str">
        <f t="shared" si="4"/>
        <v/>
      </c>
      <c r="M52" s="160" t="str">
        <f>IF(ISERROR(IF(K52&gt;0,DATEDIF(K52,MIN('Existing Loans'!$C$1,L52),"m"),"")),0,IF(K52&gt;0,DATEDIF(K52,MIN('Existing Loans'!$C$1,L52),"m")+0,""))</f>
        <v/>
      </c>
      <c r="N52" s="160" t="str">
        <f t="shared" si="5"/>
        <v/>
      </c>
      <c r="O52" s="180"/>
      <c r="P52" s="180"/>
      <c r="Q52" s="180"/>
      <c r="R52" s="180"/>
      <c r="S52" s="180"/>
      <c r="T52" s="180"/>
      <c r="U52" s="180"/>
      <c r="V52" s="180"/>
      <c r="W52" s="212">
        <f t="shared" si="6"/>
        <v>0</v>
      </c>
      <c r="X52" s="61" t="str">
        <f t="shared" si="7"/>
        <v/>
      </c>
    </row>
    <row r="53" spans="1:24">
      <c r="A53" s="159">
        <v>51</v>
      </c>
      <c r="B53" s="208"/>
      <c r="C53" s="180"/>
      <c r="D53" s="208"/>
      <c r="E53" s="208"/>
      <c r="F53" s="208"/>
      <c r="G53" s="180"/>
      <c r="H53" s="180"/>
      <c r="I53" s="209"/>
      <c r="J53" s="180"/>
      <c r="K53" s="210"/>
      <c r="L53" s="211" t="str">
        <f t="shared" si="4"/>
        <v/>
      </c>
      <c r="M53" s="160" t="str">
        <f>IF(ISERROR(IF(K53&gt;0,DATEDIF(K53,MIN('Existing Loans'!$C$1,L53),"m"),"")),0,IF(K53&gt;0,DATEDIF(K53,MIN('Existing Loans'!$C$1,L53),"m")+0,""))</f>
        <v/>
      </c>
      <c r="N53" s="160" t="str">
        <f t="shared" si="5"/>
        <v/>
      </c>
      <c r="O53" s="180"/>
      <c r="P53" s="180"/>
      <c r="Q53" s="180"/>
      <c r="R53" s="180"/>
      <c r="S53" s="180"/>
      <c r="T53" s="180"/>
      <c r="U53" s="180"/>
      <c r="V53" s="180"/>
      <c r="W53" s="212">
        <f t="shared" si="6"/>
        <v>0</v>
      </c>
      <c r="X53" s="61" t="str">
        <f t="shared" si="7"/>
        <v/>
      </c>
    </row>
    <row r="54" spans="1:24">
      <c r="A54" s="159">
        <v>52</v>
      </c>
      <c r="B54" s="208"/>
      <c r="C54" s="180"/>
      <c r="D54" s="208"/>
      <c r="E54" s="208"/>
      <c r="F54" s="208"/>
      <c r="G54" s="180"/>
      <c r="H54" s="180"/>
      <c r="I54" s="209"/>
      <c r="J54" s="180"/>
      <c r="K54" s="210"/>
      <c r="L54" s="211" t="str">
        <f t="shared" si="4"/>
        <v/>
      </c>
      <c r="M54" s="160" t="str">
        <f>IF(ISERROR(IF(K54&gt;0,DATEDIF(K54,MIN('Existing Loans'!$C$1,L54),"m"),"")),0,IF(K54&gt;0,DATEDIF(K54,MIN('Existing Loans'!$C$1,L54),"m")+0,""))</f>
        <v/>
      </c>
      <c r="N54" s="160" t="str">
        <f t="shared" si="5"/>
        <v/>
      </c>
      <c r="O54" s="180"/>
      <c r="P54" s="180"/>
      <c r="Q54" s="180"/>
      <c r="R54" s="180"/>
      <c r="S54" s="180"/>
      <c r="T54" s="180"/>
      <c r="U54" s="180"/>
      <c r="V54" s="180"/>
      <c r="W54" s="212">
        <f t="shared" si="6"/>
        <v>0</v>
      </c>
      <c r="X54" s="61" t="str">
        <f t="shared" si="7"/>
        <v/>
      </c>
    </row>
    <row r="55" spans="1:24">
      <c r="A55" s="159">
        <v>53</v>
      </c>
      <c r="B55" s="208"/>
      <c r="C55" s="180"/>
      <c r="D55" s="208"/>
      <c r="E55" s="208"/>
      <c r="F55" s="208"/>
      <c r="G55" s="180"/>
      <c r="H55" s="180"/>
      <c r="I55" s="209"/>
      <c r="J55" s="180"/>
      <c r="K55" s="210"/>
      <c r="L55" s="211" t="str">
        <f t="shared" si="4"/>
        <v/>
      </c>
      <c r="M55" s="160" t="str">
        <f>IF(ISERROR(IF(K55&gt;0,DATEDIF(K55,MIN('Existing Loans'!$C$1,L55),"m"),"")),0,IF(K55&gt;0,DATEDIF(K55,MIN('Existing Loans'!$C$1,L55),"m")+0,""))</f>
        <v/>
      </c>
      <c r="N55" s="160" t="str">
        <f t="shared" si="5"/>
        <v/>
      </c>
      <c r="O55" s="180"/>
      <c r="P55" s="180"/>
      <c r="Q55" s="180"/>
      <c r="R55" s="180"/>
      <c r="S55" s="180"/>
      <c r="T55" s="180"/>
      <c r="U55" s="180"/>
      <c r="V55" s="180"/>
      <c r="W55" s="212">
        <f t="shared" si="6"/>
        <v>0</v>
      </c>
      <c r="X55" s="61" t="str">
        <f t="shared" si="7"/>
        <v/>
      </c>
    </row>
    <row r="56" spans="1:24">
      <c r="A56" s="159">
        <v>54</v>
      </c>
      <c r="B56" s="208"/>
      <c r="C56" s="180"/>
      <c r="D56" s="208"/>
      <c r="E56" s="208"/>
      <c r="F56" s="208"/>
      <c r="G56" s="180"/>
      <c r="H56" s="180"/>
      <c r="I56" s="209"/>
      <c r="J56" s="180"/>
      <c r="K56" s="210"/>
      <c r="L56" s="211" t="str">
        <f t="shared" si="4"/>
        <v/>
      </c>
      <c r="M56" s="160" t="str">
        <f>IF(ISERROR(IF(K56&gt;0,DATEDIF(K56,MIN('Existing Loans'!$C$1,L56),"m"),"")),0,IF(K56&gt;0,DATEDIF(K56,MIN('Existing Loans'!$C$1,L56),"m")+0,""))</f>
        <v/>
      </c>
      <c r="N56" s="160" t="str">
        <f t="shared" si="5"/>
        <v/>
      </c>
      <c r="O56" s="180"/>
      <c r="P56" s="180"/>
      <c r="Q56" s="180"/>
      <c r="R56" s="180"/>
      <c r="S56" s="180"/>
      <c r="T56" s="180"/>
      <c r="U56" s="180"/>
      <c r="V56" s="180"/>
      <c r="W56" s="212">
        <f t="shared" si="6"/>
        <v>0</v>
      </c>
      <c r="X56" s="61" t="str">
        <f t="shared" si="7"/>
        <v/>
      </c>
    </row>
    <row r="57" spans="1:24">
      <c r="A57" s="159">
        <v>55</v>
      </c>
      <c r="B57" s="208"/>
      <c r="C57" s="180"/>
      <c r="D57" s="208"/>
      <c r="E57" s="208"/>
      <c r="F57" s="208"/>
      <c r="G57" s="180"/>
      <c r="H57" s="180"/>
      <c r="I57" s="209"/>
      <c r="J57" s="180"/>
      <c r="K57" s="210"/>
      <c r="L57" s="211" t="str">
        <f t="shared" si="4"/>
        <v/>
      </c>
      <c r="M57" s="160" t="str">
        <f>IF(ISERROR(IF(K57&gt;0,DATEDIF(K57,MIN('Existing Loans'!$C$1,L57),"m"),"")),0,IF(K57&gt;0,DATEDIF(K57,MIN('Existing Loans'!$C$1,L57),"m")+0,""))</f>
        <v/>
      </c>
      <c r="N57" s="160" t="str">
        <f t="shared" si="5"/>
        <v/>
      </c>
      <c r="O57" s="180"/>
      <c r="P57" s="180"/>
      <c r="Q57" s="180"/>
      <c r="R57" s="180"/>
      <c r="S57" s="180"/>
      <c r="T57" s="180"/>
      <c r="U57" s="180"/>
      <c r="V57" s="180"/>
      <c r="W57" s="212">
        <f t="shared" si="6"/>
        <v>0</v>
      </c>
      <c r="X57" s="61" t="str">
        <f t="shared" si="7"/>
        <v/>
      </c>
    </row>
    <row r="58" spans="1:24">
      <c r="A58" s="159">
        <v>56</v>
      </c>
      <c r="B58" s="208"/>
      <c r="C58" s="180"/>
      <c r="D58" s="208"/>
      <c r="E58" s="208"/>
      <c r="F58" s="208"/>
      <c r="G58" s="180"/>
      <c r="H58" s="180"/>
      <c r="I58" s="209"/>
      <c r="J58" s="180"/>
      <c r="K58" s="210"/>
      <c r="L58" s="211" t="str">
        <f t="shared" si="4"/>
        <v/>
      </c>
      <c r="M58" s="160" t="str">
        <f>IF(ISERROR(IF(K58&gt;0,DATEDIF(K58,MIN('Existing Loans'!$C$1,L58),"m"),"")),0,IF(K58&gt;0,DATEDIF(K58,MIN('Existing Loans'!$C$1,L58),"m")+0,""))</f>
        <v/>
      </c>
      <c r="N58" s="160" t="str">
        <f t="shared" si="5"/>
        <v/>
      </c>
      <c r="O58" s="180"/>
      <c r="P58" s="180"/>
      <c r="Q58" s="180"/>
      <c r="R58" s="180"/>
      <c r="S58" s="180"/>
      <c r="T58" s="180"/>
      <c r="U58" s="180"/>
      <c r="V58" s="180"/>
      <c r="W58" s="212">
        <f t="shared" si="6"/>
        <v>0</v>
      </c>
      <c r="X58" s="61" t="str">
        <f t="shared" si="7"/>
        <v/>
      </c>
    </row>
    <row r="59" spans="1:24">
      <c r="A59" s="159">
        <v>57</v>
      </c>
      <c r="B59" s="208"/>
      <c r="C59" s="180"/>
      <c r="D59" s="208"/>
      <c r="E59" s="208"/>
      <c r="F59" s="208"/>
      <c r="G59" s="180"/>
      <c r="H59" s="180"/>
      <c r="I59" s="209"/>
      <c r="J59" s="180"/>
      <c r="K59" s="210"/>
      <c r="L59" s="211" t="str">
        <f t="shared" si="4"/>
        <v/>
      </c>
      <c r="M59" s="160" t="str">
        <f>IF(ISERROR(IF(K59&gt;0,DATEDIF(K59,MIN('Existing Loans'!$C$1,L59),"m"),"")),0,IF(K59&gt;0,DATEDIF(K59,MIN('Existing Loans'!$C$1,L59),"m")+0,""))</f>
        <v/>
      </c>
      <c r="N59" s="160" t="str">
        <f t="shared" si="5"/>
        <v/>
      </c>
      <c r="O59" s="180"/>
      <c r="P59" s="180"/>
      <c r="Q59" s="180"/>
      <c r="R59" s="180"/>
      <c r="S59" s="180"/>
      <c r="T59" s="180"/>
      <c r="U59" s="180"/>
      <c r="V59" s="180"/>
      <c r="W59" s="212">
        <f t="shared" si="6"/>
        <v>0</v>
      </c>
      <c r="X59" s="61" t="str">
        <f t="shared" si="7"/>
        <v/>
      </c>
    </row>
    <row r="60" spans="1:24">
      <c r="A60" s="159">
        <v>58</v>
      </c>
      <c r="B60" s="208"/>
      <c r="C60" s="180"/>
      <c r="D60" s="208"/>
      <c r="E60" s="208"/>
      <c r="F60" s="208"/>
      <c r="G60" s="180"/>
      <c r="H60" s="180"/>
      <c r="I60" s="209"/>
      <c r="J60" s="180"/>
      <c r="K60" s="210"/>
      <c r="L60" s="211" t="str">
        <f t="shared" si="4"/>
        <v/>
      </c>
      <c r="M60" s="160" t="str">
        <f>IF(ISERROR(IF(K60&gt;0,DATEDIF(K60,MIN('Existing Loans'!$C$1,L60),"m"),"")),0,IF(K60&gt;0,DATEDIF(K60,MIN('Existing Loans'!$C$1,L60),"m")+0,""))</f>
        <v/>
      </c>
      <c r="N60" s="160" t="str">
        <f t="shared" si="5"/>
        <v/>
      </c>
      <c r="O60" s="180"/>
      <c r="P60" s="180"/>
      <c r="Q60" s="180"/>
      <c r="R60" s="180"/>
      <c r="S60" s="180"/>
      <c r="T60" s="180"/>
      <c r="U60" s="180"/>
      <c r="V60" s="180"/>
      <c r="W60" s="212">
        <f t="shared" si="6"/>
        <v>0</v>
      </c>
      <c r="X60" s="61" t="str">
        <f t="shared" si="7"/>
        <v/>
      </c>
    </row>
    <row r="61" spans="1:24">
      <c r="A61" s="159">
        <v>59</v>
      </c>
      <c r="B61" s="208"/>
      <c r="C61" s="180"/>
      <c r="D61" s="208"/>
      <c r="E61" s="208"/>
      <c r="F61" s="208"/>
      <c r="G61" s="180"/>
      <c r="H61" s="180"/>
      <c r="I61" s="209"/>
      <c r="J61" s="180"/>
      <c r="K61" s="210"/>
      <c r="L61" s="211" t="str">
        <f t="shared" si="4"/>
        <v/>
      </c>
      <c r="M61" s="160" t="str">
        <f>IF(ISERROR(IF(K61&gt;0,DATEDIF(K61,MIN('Existing Loans'!$C$1,L61),"m"),"")),0,IF(K61&gt;0,DATEDIF(K61,MIN('Existing Loans'!$C$1,L61),"m")+0,""))</f>
        <v/>
      </c>
      <c r="N61" s="160" t="str">
        <f t="shared" si="5"/>
        <v/>
      </c>
      <c r="O61" s="180"/>
      <c r="P61" s="180"/>
      <c r="Q61" s="180"/>
      <c r="R61" s="180"/>
      <c r="S61" s="180"/>
      <c r="T61" s="180"/>
      <c r="U61" s="180"/>
      <c r="V61" s="180"/>
      <c r="W61" s="212">
        <f t="shared" si="6"/>
        <v>0</v>
      </c>
      <c r="X61" s="61" t="str">
        <f t="shared" si="7"/>
        <v/>
      </c>
    </row>
    <row r="62" spans="1:24">
      <c r="A62" s="159">
        <v>60</v>
      </c>
      <c r="B62" s="208"/>
      <c r="C62" s="180"/>
      <c r="D62" s="208"/>
      <c r="E62" s="208"/>
      <c r="F62" s="208"/>
      <c r="G62" s="180"/>
      <c r="H62" s="180"/>
      <c r="I62" s="209"/>
      <c r="J62" s="180"/>
      <c r="K62" s="210"/>
      <c r="L62" s="211" t="str">
        <f t="shared" si="4"/>
        <v/>
      </c>
      <c r="M62" s="160" t="str">
        <f>IF(ISERROR(IF(K62&gt;0,DATEDIF(K62,MIN('Existing Loans'!$C$1,L62),"m"),"")),0,IF(K62&gt;0,DATEDIF(K62,MIN('Existing Loans'!$C$1,L62),"m")+0,""))</f>
        <v/>
      </c>
      <c r="N62" s="160" t="str">
        <f t="shared" si="5"/>
        <v/>
      </c>
      <c r="O62" s="180"/>
      <c r="P62" s="180"/>
      <c r="Q62" s="180"/>
      <c r="R62" s="180"/>
      <c r="S62" s="180"/>
      <c r="T62" s="180"/>
      <c r="U62" s="180"/>
      <c r="V62" s="180"/>
      <c r="W62" s="212">
        <f t="shared" si="6"/>
        <v>0</v>
      </c>
      <c r="X62" s="61" t="str">
        <f t="shared" si="7"/>
        <v/>
      </c>
    </row>
    <row r="63" spans="1:24">
      <c r="A63" s="159">
        <v>61</v>
      </c>
      <c r="B63" s="208"/>
      <c r="C63" s="180"/>
      <c r="D63" s="208"/>
      <c r="E63" s="208"/>
      <c r="F63" s="208"/>
      <c r="G63" s="180"/>
      <c r="H63" s="180"/>
      <c r="I63" s="209"/>
      <c r="J63" s="180"/>
      <c r="K63" s="210"/>
      <c r="L63" s="211" t="str">
        <f t="shared" si="4"/>
        <v/>
      </c>
      <c r="M63" s="160" t="str">
        <f>IF(ISERROR(IF(K63&gt;0,DATEDIF(K63,MIN('Existing Loans'!$C$1,L63),"m"),"")),0,IF(K63&gt;0,DATEDIF(K63,MIN('Existing Loans'!$C$1,L63),"m")+0,""))</f>
        <v/>
      </c>
      <c r="N63" s="160" t="str">
        <f t="shared" si="5"/>
        <v/>
      </c>
      <c r="O63" s="180"/>
      <c r="P63" s="180"/>
      <c r="Q63" s="180"/>
      <c r="R63" s="180"/>
      <c r="S63" s="180"/>
      <c r="T63" s="180"/>
      <c r="U63" s="180"/>
      <c r="V63" s="180"/>
      <c r="W63" s="212">
        <f t="shared" si="6"/>
        <v>0</v>
      </c>
      <c r="X63" s="61" t="str">
        <f t="shared" si="7"/>
        <v/>
      </c>
    </row>
    <row r="64" spans="1:24">
      <c r="A64" s="159">
        <v>62</v>
      </c>
      <c r="B64" s="208"/>
      <c r="C64" s="180"/>
      <c r="D64" s="208"/>
      <c r="E64" s="208"/>
      <c r="F64" s="208"/>
      <c r="G64" s="180"/>
      <c r="H64" s="180"/>
      <c r="I64" s="209"/>
      <c r="J64" s="180"/>
      <c r="K64" s="210"/>
      <c r="L64" s="211" t="str">
        <f t="shared" si="4"/>
        <v/>
      </c>
      <c r="M64" s="160" t="str">
        <f>IF(ISERROR(IF(K64&gt;0,DATEDIF(K64,MIN('Existing Loans'!$C$1,L64),"m"),"")),0,IF(K64&gt;0,DATEDIF(K64,MIN('Existing Loans'!$C$1,L64),"m")+0,""))</f>
        <v/>
      </c>
      <c r="N64" s="160" t="str">
        <f t="shared" si="5"/>
        <v/>
      </c>
      <c r="O64" s="180"/>
      <c r="P64" s="180"/>
      <c r="Q64" s="180"/>
      <c r="R64" s="180"/>
      <c r="S64" s="180"/>
      <c r="T64" s="180"/>
      <c r="U64" s="180"/>
      <c r="V64" s="180"/>
      <c r="W64" s="212">
        <f t="shared" si="6"/>
        <v>0</v>
      </c>
      <c r="X64" s="61" t="str">
        <f t="shared" si="7"/>
        <v/>
      </c>
    </row>
    <row r="65" spans="1:24">
      <c r="A65" s="159">
        <v>63</v>
      </c>
      <c r="B65" s="208"/>
      <c r="C65" s="180"/>
      <c r="D65" s="208"/>
      <c r="E65" s="208"/>
      <c r="F65" s="208"/>
      <c r="G65" s="180"/>
      <c r="H65" s="180"/>
      <c r="I65" s="209"/>
      <c r="J65" s="180"/>
      <c r="K65" s="210"/>
      <c r="L65" s="211" t="str">
        <f t="shared" si="4"/>
        <v/>
      </c>
      <c r="M65" s="160" t="str">
        <f>IF(ISERROR(IF(K65&gt;0,DATEDIF(K65,MIN('Existing Loans'!$C$1,L65),"m"),"")),0,IF(K65&gt;0,DATEDIF(K65,MIN('Existing Loans'!$C$1,L65),"m")+0,""))</f>
        <v/>
      </c>
      <c r="N65" s="160" t="str">
        <f t="shared" si="5"/>
        <v/>
      </c>
      <c r="O65" s="180"/>
      <c r="P65" s="180"/>
      <c r="Q65" s="180"/>
      <c r="R65" s="180"/>
      <c r="S65" s="180"/>
      <c r="T65" s="180"/>
      <c r="U65" s="180"/>
      <c r="V65" s="180"/>
      <c r="W65" s="212">
        <f t="shared" si="6"/>
        <v>0</v>
      </c>
      <c r="X65" s="61" t="str">
        <f t="shared" si="7"/>
        <v/>
      </c>
    </row>
    <row r="66" spans="1:24">
      <c r="A66" s="159">
        <v>64</v>
      </c>
      <c r="B66" s="208"/>
      <c r="C66" s="180"/>
      <c r="D66" s="208"/>
      <c r="E66" s="208"/>
      <c r="F66" s="208"/>
      <c r="G66" s="180"/>
      <c r="H66" s="180"/>
      <c r="I66" s="209"/>
      <c r="J66" s="180"/>
      <c r="K66" s="210"/>
      <c r="L66" s="211" t="str">
        <f t="shared" si="4"/>
        <v/>
      </c>
      <c r="M66" s="160" t="str">
        <f>IF(ISERROR(IF(K66&gt;0,DATEDIF(K66,MIN('Existing Loans'!$C$1,L66),"m"),"")),0,IF(K66&gt;0,DATEDIF(K66,MIN('Existing Loans'!$C$1,L66),"m")+0,""))</f>
        <v/>
      </c>
      <c r="N66" s="160" t="str">
        <f t="shared" si="5"/>
        <v/>
      </c>
      <c r="O66" s="180"/>
      <c r="P66" s="180"/>
      <c r="Q66" s="180"/>
      <c r="R66" s="180"/>
      <c r="S66" s="180"/>
      <c r="T66" s="180"/>
      <c r="U66" s="180"/>
      <c r="V66" s="180"/>
      <c r="W66" s="212">
        <f t="shared" si="6"/>
        <v>0</v>
      </c>
      <c r="X66" s="61" t="str">
        <f t="shared" si="7"/>
        <v/>
      </c>
    </row>
    <row r="67" spans="1:24">
      <c r="A67" s="159">
        <v>65</v>
      </c>
      <c r="B67" s="208"/>
      <c r="C67" s="180"/>
      <c r="D67" s="208"/>
      <c r="E67" s="208"/>
      <c r="F67" s="208"/>
      <c r="G67" s="180"/>
      <c r="H67" s="180"/>
      <c r="I67" s="209"/>
      <c r="J67" s="180"/>
      <c r="K67" s="210"/>
      <c r="L67" s="211" t="str">
        <f t="shared" si="4"/>
        <v/>
      </c>
      <c r="M67" s="160" t="str">
        <f>IF(ISERROR(IF(K67&gt;0,DATEDIF(K67,MIN('Existing Loans'!$C$1,L67),"m"),"")),0,IF(K67&gt;0,DATEDIF(K67,MIN('Existing Loans'!$C$1,L67),"m")+0,""))</f>
        <v/>
      </c>
      <c r="N67" s="160" t="str">
        <f t="shared" si="5"/>
        <v/>
      </c>
      <c r="O67" s="180"/>
      <c r="P67" s="180"/>
      <c r="Q67" s="180"/>
      <c r="R67" s="180"/>
      <c r="S67" s="180"/>
      <c r="T67" s="180"/>
      <c r="U67" s="180"/>
      <c r="V67" s="180"/>
      <c r="W67" s="212">
        <f t="shared" si="6"/>
        <v>0</v>
      </c>
      <c r="X67" s="61" t="str">
        <f t="shared" si="7"/>
        <v/>
      </c>
    </row>
    <row r="68" spans="1:24">
      <c r="A68" s="159">
        <v>66</v>
      </c>
      <c r="B68" s="208"/>
      <c r="C68" s="180"/>
      <c r="D68" s="208"/>
      <c r="E68" s="208"/>
      <c r="F68" s="208"/>
      <c r="G68" s="180"/>
      <c r="H68" s="180"/>
      <c r="I68" s="209"/>
      <c r="J68" s="180"/>
      <c r="K68" s="210"/>
      <c r="L68" s="211" t="str">
        <f t="shared" ref="L68:L99" si="8">IF(AND(J68&gt;0,K68&gt;0),DATE(YEAR(K68),MONTH(K68)+J68+IF(DAY(K68)&lt;=15,0,1),DAY(K68)),"")</f>
        <v/>
      </c>
      <c r="M68" s="160" t="str">
        <f>IF(ISERROR(IF(K68&gt;0,DATEDIF(K68,MIN('Existing Loans'!$C$1,L68),"m"),"")),0,IF(K68&gt;0,DATEDIF(K68,MIN('Existing Loans'!$C$1,L68),"m")+0,""))</f>
        <v/>
      </c>
      <c r="N68" s="160" t="str">
        <f t="shared" ref="N68:N99" si="9">IF(J68="","",J68-M68)</f>
        <v/>
      </c>
      <c r="O68" s="180"/>
      <c r="P68" s="180"/>
      <c r="Q68" s="180"/>
      <c r="R68" s="180"/>
      <c r="S68" s="180"/>
      <c r="T68" s="180"/>
      <c r="U68" s="180"/>
      <c r="V68" s="180"/>
      <c r="W68" s="212">
        <f t="shared" ref="W68:W99" si="10">IF(AND(F68="Live",N68&gt;6),H68,0)</f>
        <v>0</v>
      </c>
      <c r="X68" s="61" t="str">
        <f t="shared" ref="X68:X99" si="11">B68&amp;E68</f>
        <v/>
      </c>
    </row>
    <row r="69" spans="1:24">
      <c r="A69" s="159">
        <v>67</v>
      </c>
      <c r="B69" s="208"/>
      <c r="C69" s="180"/>
      <c r="D69" s="208"/>
      <c r="E69" s="208"/>
      <c r="F69" s="208"/>
      <c r="G69" s="180"/>
      <c r="H69" s="180"/>
      <c r="I69" s="209"/>
      <c r="J69" s="180"/>
      <c r="K69" s="210"/>
      <c r="L69" s="211" t="str">
        <f t="shared" si="8"/>
        <v/>
      </c>
      <c r="M69" s="160" t="str">
        <f>IF(ISERROR(IF(K69&gt;0,DATEDIF(K69,MIN('Existing Loans'!$C$1,L69),"m"),"")),0,IF(K69&gt;0,DATEDIF(K69,MIN('Existing Loans'!$C$1,L69),"m")+0,""))</f>
        <v/>
      </c>
      <c r="N69" s="160" t="str">
        <f t="shared" si="9"/>
        <v/>
      </c>
      <c r="O69" s="180"/>
      <c r="P69" s="180"/>
      <c r="Q69" s="180"/>
      <c r="R69" s="180"/>
      <c r="S69" s="180"/>
      <c r="T69" s="180"/>
      <c r="U69" s="180"/>
      <c r="V69" s="180"/>
      <c r="W69" s="212">
        <f t="shared" si="10"/>
        <v>0</v>
      </c>
      <c r="X69" s="61" t="str">
        <f t="shared" si="11"/>
        <v/>
      </c>
    </row>
    <row r="70" spans="1:24">
      <c r="A70" s="159">
        <v>68</v>
      </c>
      <c r="B70" s="208"/>
      <c r="C70" s="180"/>
      <c r="D70" s="208"/>
      <c r="E70" s="208"/>
      <c r="F70" s="208"/>
      <c r="G70" s="180"/>
      <c r="H70" s="180"/>
      <c r="I70" s="209"/>
      <c r="J70" s="180"/>
      <c r="K70" s="210"/>
      <c r="L70" s="211" t="str">
        <f t="shared" si="8"/>
        <v/>
      </c>
      <c r="M70" s="160" t="str">
        <f>IF(ISERROR(IF(K70&gt;0,DATEDIF(K70,MIN('Existing Loans'!$C$1,L70),"m"),"")),0,IF(K70&gt;0,DATEDIF(K70,MIN('Existing Loans'!$C$1,L70),"m")+0,""))</f>
        <v/>
      </c>
      <c r="N70" s="160" t="str">
        <f t="shared" si="9"/>
        <v/>
      </c>
      <c r="O70" s="180"/>
      <c r="P70" s="180"/>
      <c r="Q70" s="180"/>
      <c r="R70" s="180"/>
      <c r="S70" s="180"/>
      <c r="T70" s="180"/>
      <c r="U70" s="180"/>
      <c r="V70" s="180"/>
      <c r="W70" s="212">
        <f t="shared" si="10"/>
        <v>0</v>
      </c>
      <c r="X70" s="61" t="str">
        <f t="shared" si="11"/>
        <v/>
      </c>
    </row>
    <row r="71" spans="1:24">
      <c r="A71" s="159">
        <v>69</v>
      </c>
      <c r="B71" s="208"/>
      <c r="C71" s="180"/>
      <c r="D71" s="208"/>
      <c r="E71" s="208"/>
      <c r="F71" s="208"/>
      <c r="G71" s="180"/>
      <c r="H71" s="180"/>
      <c r="I71" s="209"/>
      <c r="J71" s="180"/>
      <c r="K71" s="210"/>
      <c r="L71" s="211" t="str">
        <f t="shared" si="8"/>
        <v/>
      </c>
      <c r="M71" s="160" t="str">
        <f>IF(ISERROR(IF(K71&gt;0,DATEDIF(K71,MIN('Existing Loans'!$C$1,L71),"m"),"")),0,IF(K71&gt;0,DATEDIF(K71,MIN('Existing Loans'!$C$1,L71),"m")+0,""))</f>
        <v/>
      </c>
      <c r="N71" s="160" t="str">
        <f t="shared" si="9"/>
        <v/>
      </c>
      <c r="O71" s="180"/>
      <c r="P71" s="180"/>
      <c r="Q71" s="180"/>
      <c r="R71" s="180"/>
      <c r="S71" s="180"/>
      <c r="T71" s="180"/>
      <c r="U71" s="180"/>
      <c r="V71" s="180"/>
      <c r="W71" s="212">
        <f t="shared" si="10"/>
        <v>0</v>
      </c>
      <c r="X71" s="61" t="str">
        <f t="shared" si="11"/>
        <v/>
      </c>
    </row>
    <row r="72" spans="1:24">
      <c r="A72" s="159">
        <v>70</v>
      </c>
      <c r="B72" s="208"/>
      <c r="C72" s="180"/>
      <c r="D72" s="208"/>
      <c r="E72" s="208"/>
      <c r="F72" s="208"/>
      <c r="G72" s="180"/>
      <c r="H72" s="180"/>
      <c r="I72" s="209"/>
      <c r="J72" s="180"/>
      <c r="K72" s="210"/>
      <c r="L72" s="211" t="str">
        <f t="shared" si="8"/>
        <v/>
      </c>
      <c r="M72" s="160" t="str">
        <f>IF(ISERROR(IF(K72&gt;0,DATEDIF(K72,MIN('Existing Loans'!$C$1,L72),"m"),"")),0,IF(K72&gt;0,DATEDIF(K72,MIN('Existing Loans'!$C$1,L72),"m")+0,""))</f>
        <v/>
      </c>
      <c r="N72" s="160" t="str">
        <f t="shared" si="9"/>
        <v/>
      </c>
      <c r="O72" s="180"/>
      <c r="P72" s="180"/>
      <c r="Q72" s="180"/>
      <c r="R72" s="180"/>
      <c r="S72" s="180"/>
      <c r="T72" s="180"/>
      <c r="U72" s="180"/>
      <c r="V72" s="180"/>
      <c r="W72" s="212">
        <f t="shared" si="10"/>
        <v>0</v>
      </c>
      <c r="X72" s="61" t="str">
        <f t="shared" si="11"/>
        <v/>
      </c>
    </row>
    <row r="73" spans="1:24">
      <c r="A73" s="159">
        <v>71</v>
      </c>
      <c r="B73" s="208"/>
      <c r="C73" s="180"/>
      <c r="D73" s="208"/>
      <c r="E73" s="208"/>
      <c r="F73" s="208"/>
      <c r="G73" s="180"/>
      <c r="H73" s="180"/>
      <c r="I73" s="209"/>
      <c r="J73" s="180"/>
      <c r="K73" s="210"/>
      <c r="L73" s="211" t="str">
        <f t="shared" si="8"/>
        <v/>
      </c>
      <c r="M73" s="160" t="str">
        <f>IF(ISERROR(IF(K73&gt;0,DATEDIF(K73,MIN('Existing Loans'!$C$1,L73),"m"),"")),0,IF(K73&gt;0,DATEDIF(K73,MIN('Existing Loans'!$C$1,L73),"m")+0,""))</f>
        <v/>
      </c>
      <c r="N73" s="160" t="str">
        <f t="shared" si="9"/>
        <v/>
      </c>
      <c r="O73" s="180"/>
      <c r="P73" s="180"/>
      <c r="Q73" s="180"/>
      <c r="R73" s="180"/>
      <c r="S73" s="180"/>
      <c r="T73" s="180"/>
      <c r="U73" s="180"/>
      <c r="V73" s="180"/>
      <c r="W73" s="212">
        <f t="shared" si="10"/>
        <v>0</v>
      </c>
      <c r="X73" s="61" t="str">
        <f t="shared" si="11"/>
        <v/>
      </c>
    </row>
    <row r="74" spans="1:24">
      <c r="A74" s="159">
        <v>72</v>
      </c>
      <c r="B74" s="208"/>
      <c r="C74" s="180"/>
      <c r="D74" s="208"/>
      <c r="E74" s="208"/>
      <c r="F74" s="208"/>
      <c r="G74" s="180"/>
      <c r="H74" s="180"/>
      <c r="I74" s="209"/>
      <c r="J74" s="180"/>
      <c r="K74" s="210"/>
      <c r="L74" s="211" t="str">
        <f t="shared" si="8"/>
        <v/>
      </c>
      <c r="M74" s="160" t="str">
        <f>IF(ISERROR(IF(K74&gt;0,DATEDIF(K74,MIN('Existing Loans'!$C$1,L74),"m"),"")),0,IF(K74&gt;0,DATEDIF(K74,MIN('Existing Loans'!$C$1,L74),"m")+0,""))</f>
        <v/>
      </c>
      <c r="N74" s="160" t="str">
        <f t="shared" si="9"/>
        <v/>
      </c>
      <c r="O74" s="180"/>
      <c r="P74" s="180"/>
      <c r="Q74" s="180"/>
      <c r="R74" s="180"/>
      <c r="S74" s="180"/>
      <c r="T74" s="180"/>
      <c r="U74" s="180"/>
      <c r="V74" s="180"/>
      <c r="W74" s="212">
        <f t="shared" si="10"/>
        <v>0</v>
      </c>
      <c r="X74" s="61" t="str">
        <f t="shared" si="11"/>
        <v/>
      </c>
    </row>
    <row r="75" spans="1:24">
      <c r="A75" s="159">
        <v>73</v>
      </c>
      <c r="B75" s="208"/>
      <c r="C75" s="180"/>
      <c r="D75" s="208"/>
      <c r="E75" s="208"/>
      <c r="F75" s="208"/>
      <c r="G75" s="180"/>
      <c r="H75" s="180"/>
      <c r="I75" s="209"/>
      <c r="J75" s="180"/>
      <c r="K75" s="210"/>
      <c r="L75" s="211" t="str">
        <f t="shared" si="8"/>
        <v/>
      </c>
      <c r="M75" s="160" t="str">
        <f>IF(ISERROR(IF(K75&gt;0,DATEDIF(K75,MIN('Existing Loans'!$C$1,L75),"m"),"")),0,IF(K75&gt;0,DATEDIF(K75,MIN('Existing Loans'!$C$1,L75),"m")+0,""))</f>
        <v/>
      </c>
      <c r="N75" s="160" t="str">
        <f t="shared" si="9"/>
        <v/>
      </c>
      <c r="O75" s="180"/>
      <c r="P75" s="180"/>
      <c r="Q75" s="180"/>
      <c r="R75" s="180"/>
      <c r="S75" s="180"/>
      <c r="T75" s="180"/>
      <c r="U75" s="180"/>
      <c r="V75" s="180"/>
      <c r="W75" s="212">
        <f t="shared" si="10"/>
        <v>0</v>
      </c>
      <c r="X75" s="61" t="str">
        <f t="shared" si="11"/>
        <v/>
      </c>
    </row>
    <row r="76" spans="1:24">
      <c r="A76" s="159">
        <v>74</v>
      </c>
      <c r="B76" s="208"/>
      <c r="C76" s="180"/>
      <c r="D76" s="208"/>
      <c r="E76" s="208"/>
      <c r="F76" s="208"/>
      <c r="G76" s="180"/>
      <c r="H76" s="180"/>
      <c r="I76" s="209"/>
      <c r="J76" s="180"/>
      <c r="K76" s="210"/>
      <c r="L76" s="211" t="str">
        <f t="shared" si="8"/>
        <v/>
      </c>
      <c r="M76" s="160" t="str">
        <f>IF(ISERROR(IF(K76&gt;0,DATEDIF(K76,MIN('Existing Loans'!$C$1,L76),"m"),"")),0,IF(K76&gt;0,DATEDIF(K76,MIN('Existing Loans'!$C$1,L76),"m")+0,""))</f>
        <v/>
      </c>
      <c r="N76" s="160" t="str">
        <f t="shared" si="9"/>
        <v/>
      </c>
      <c r="O76" s="180"/>
      <c r="P76" s="180"/>
      <c r="Q76" s="180"/>
      <c r="R76" s="180"/>
      <c r="S76" s="180"/>
      <c r="T76" s="180"/>
      <c r="U76" s="180"/>
      <c r="V76" s="180"/>
      <c r="W76" s="212">
        <f t="shared" si="10"/>
        <v>0</v>
      </c>
      <c r="X76" s="61" t="str">
        <f t="shared" si="11"/>
        <v/>
      </c>
    </row>
    <row r="77" spans="1:24">
      <c r="A77" s="159">
        <v>75</v>
      </c>
      <c r="B77" s="208"/>
      <c r="C77" s="180"/>
      <c r="D77" s="208"/>
      <c r="E77" s="208"/>
      <c r="F77" s="208"/>
      <c r="G77" s="180"/>
      <c r="H77" s="180"/>
      <c r="I77" s="209"/>
      <c r="J77" s="180"/>
      <c r="K77" s="210"/>
      <c r="L77" s="211" t="str">
        <f t="shared" si="8"/>
        <v/>
      </c>
      <c r="M77" s="160" t="str">
        <f>IF(ISERROR(IF(K77&gt;0,DATEDIF(K77,MIN('Existing Loans'!$C$1,L77),"m"),"")),0,IF(K77&gt;0,DATEDIF(K77,MIN('Existing Loans'!$C$1,L77),"m")+0,""))</f>
        <v/>
      </c>
      <c r="N77" s="160" t="str">
        <f t="shared" si="9"/>
        <v/>
      </c>
      <c r="O77" s="180"/>
      <c r="P77" s="180"/>
      <c r="Q77" s="180"/>
      <c r="R77" s="180"/>
      <c r="S77" s="180"/>
      <c r="T77" s="180"/>
      <c r="U77" s="180"/>
      <c r="V77" s="180"/>
      <c r="W77" s="212">
        <f t="shared" si="10"/>
        <v>0</v>
      </c>
      <c r="X77" s="61" t="str">
        <f t="shared" si="11"/>
        <v/>
      </c>
    </row>
    <row r="78" spans="1:24">
      <c r="A78" s="159">
        <v>76</v>
      </c>
      <c r="B78" s="208"/>
      <c r="C78" s="180"/>
      <c r="D78" s="208"/>
      <c r="E78" s="208"/>
      <c r="F78" s="208"/>
      <c r="G78" s="180"/>
      <c r="H78" s="180"/>
      <c r="I78" s="209"/>
      <c r="J78" s="180"/>
      <c r="K78" s="210"/>
      <c r="L78" s="211" t="str">
        <f t="shared" si="8"/>
        <v/>
      </c>
      <c r="M78" s="160" t="str">
        <f>IF(ISERROR(IF(K78&gt;0,DATEDIF(K78,MIN('Existing Loans'!$C$1,L78),"m"),"")),0,IF(K78&gt;0,DATEDIF(K78,MIN('Existing Loans'!$C$1,L78),"m")+0,""))</f>
        <v/>
      </c>
      <c r="N78" s="160" t="str">
        <f t="shared" si="9"/>
        <v/>
      </c>
      <c r="O78" s="180"/>
      <c r="P78" s="180"/>
      <c r="Q78" s="180"/>
      <c r="R78" s="180"/>
      <c r="S78" s="180"/>
      <c r="T78" s="180"/>
      <c r="U78" s="180"/>
      <c r="V78" s="180"/>
      <c r="W78" s="212">
        <f t="shared" si="10"/>
        <v>0</v>
      </c>
      <c r="X78" s="61" t="str">
        <f t="shared" si="11"/>
        <v/>
      </c>
    </row>
    <row r="79" spans="1:24">
      <c r="A79" s="159">
        <v>77</v>
      </c>
      <c r="B79" s="208"/>
      <c r="C79" s="180"/>
      <c r="D79" s="208"/>
      <c r="E79" s="208"/>
      <c r="F79" s="208"/>
      <c r="G79" s="180"/>
      <c r="H79" s="180"/>
      <c r="I79" s="209"/>
      <c r="J79" s="180"/>
      <c r="K79" s="210"/>
      <c r="L79" s="211" t="str">
        <f t="shared" si="8"/>
        <v/>
      </c>
      <c r="M79" s="160" t="str">
        <f>IF(ISERROR(IF(K79&gt;0,DATEDIF(K79,MIN('Existing Loans'!$C$1,L79),"m"),"")),0,IF(K79&gt;0,DATEDIF(K79,MIN('Existing Loans'!$C$1,L79),"m")+0,""))</f>
        <v/>
      </c>
      <c r="N79" s="160" t="str">
        <f t="shared" si="9"/>
        <v/>
      </c>
      <c r="O79" s="180"/>
      <c r="P79" s="180"/>
      <c r="Q79" s="180"/>
      <c r="R79" s="180"/>
      <c r="S79" s="180"/>
      <c r="T79" s="180"/>
      <c r="U79" s="180"/>
      <c r="V79" s="180"/>
      <c r="W79" s="212">
        <f t="shared" si="10"/>
        <v>0</v>
      </c>
      <c r="X79" s="61" t="str">
        <f t="shared" si="11"/>
        <v/>
      </c>
    </row>
    <row r="80" spans="1:24">
      <c r="A80" s="159">
        <v>78</v>
      </c>
      <c r="B80" s="208"/>
      <c r="C80" s="180"/>
      <c r="D80" s="208"/>
      <c r="E80" s="208"/>
      <c r="F80" s="208"/>
      <c r="G80" s="180"/>
      <c r="H80" s="180"/>
      <c r="I80" s="209"/>
      <c r="J80" s="180"/>
      <c r="K80" s="210"/>
      <c r="L80" s="211" t="str">
        <f t="shared" si="8"/>
        <v/>
      </c>
      <c r="M80" s="160" t="str">
        <f>IF(ISERROR(IF(K80&gt;0,DATEDIF(K80,MIN('Existing Loans'!$C$1,L80),"m"),"")),0,IF(K80&gt;0,DATEDIF(K80,MIN('Existing Loans'!$C$1,L80),"m")+0,""))</f>
        <v/>
      </c>
      <c r="N80" s="160" t="str">
        <f t="shared" si="9"/>
        <v/>
      </c>
      <c r="O80" s="180"/>
      <c r="P80" s="180"/>
      <c r="Q80" s="180"/>
      <c r="R80" s="180"/>
      <c r="S80" s="180"/>
      <c r="T80" s="180"/>
      <c r="U80" s="180"/>
      <c r="V80" s="180"/>
      <c r="W80" s="212">
        <f t="shared" si="10"/>
        <v>0</v>
      </c>
      <c r="X80" s="61" t="str">
        <f t="shared" si="11"/>
        <v/>
      </c>
    </row>
    <row r="81" spans="1:24">
      <c r="A81" s="159">
        <v>79</v>
      </c>
      <c r="B81" s="208"/>
      <c r="C81" s="180"/>
      <c r="D81" s="208"/>
      <c r="E81" s="208"/>
      <c r="F81" s="208"/>
      <c r="G81" s="180"/>
      <c r="H81" s="180"/>
      <c r="I81" s="209"/>
      <c r="J81" s="180"/>
      <c r="K81" s="210"/>
      <c r="L81" s="211" t="str">
        <f t="shared" si="8"/>
        <v/>
      </c>
      <c r="M81" s="160" t="str">
        <f>IF(ISERROR(IF(K81&gt;0,DATEDIF(K81,MIN('Existing Loans'!$C$1,L81),"m"),"")),0,IF(K81&gt;0,DATEDIF(K81,MIN('Existing Loans'!$C$1,L81),"m")+0,""))</f>
        <v/>
      </c>
      <c r="N81" s="160" t="str">
        <f t="shared" si="9"/>
        <v/>
      </c>
      <c r="O81" s="180"/>
      <c r="P81" s="180"/>
      <c r="Q81" s="180"/>
      <c r="R81" s="180"/>
      <c r="S81" s="180"/>
      <c r="T81" s="180"/>
      <c r="U81" s="180"/>
      <c r="V81" s="180"/>
      <c r="W81" s="212">
        <f t="shared" si="10"/>
        <v>0</v>
      </c>
      <c r="X81" s="61" t="str">
        <f t="shared" si="11"/>
        <v/>
      </c>
    </row>
    <row r="82" spans="1:24">
      <c r="A82" s="159">
        <v>80</v>
      </c>
      <c r="B82" s="208"/>
      <c r="C82" s="180"/>
      <c r="D82" s="208"/>
      <c r="E82" s="208"/>
      <c r="F82" s="208"/>
      <c r="G82" s="180"/>
      <c r="H82" s="180"/>
      <c r="I82" s="209"/>
      <c r="J82" s="180"/>
      <c r="K82" s="210"/>
      <c r="L82" s="211" t="str">
        <f t="shared" si="8"/>
        <v/>
      </c>
      <c r="M82" s="160" t="str">
        <f>IF(ISERROR(IF(K82&gt;0,DATEDIF(K82,MIN('Existing Loans'!$C$1,L82),"m"),"")),0,IF(K82&gt;0,DATEDIF(K82,MIN('Existing Loans'!$C$1,L82),"m")+0,""))</f>
        <v/>
      </c>
      <c r="N82" s="160" t="str">
        <f t="shared" si="9"/>
        <v/>
      </c>
      <c r="O82" s="180"/>
      <c r="P82" s="180"/>
      <c r="Q82" s="180"/>
      <c r="R82" s="180"/>
      <c r="S82" s="180"/>
      <c r="T82" s="180"/>
      <c r="U82" s="180"/>
      <c r="V82" s="180"/>
      <c r="W82" s="212">
        <f t="shared" si="10"/>
        <v>0</v>
      </c>
      <c r="X82" s="61" t="str">
        <f t="shared" si="11"/>
        <v/>
      </c>
    </row>
    <row r="83" spans="1:24">
      <c r="A83" s="159">
        <v>81</v>
      </c>
      <c r="B83" s="208"/>
      <c r="C83" s="180"/>
      <c r="D83" s="208"/>
      <c r="E83" s="208"/>
      <c r="F83" s="208"/>
      <c r="G83" s="180"/>
      <c r="H83" s="180"/>
      <c r="I83" s="209"/>
      <c r="J83" s="180"/>
      <c r="K83" s="210"/>
      <c r="L83" s="211" t="str">
        <f t="shared" si="8"/>
        <v/>
      </c>
      <c r="M83" s="160" t="str">
        <f>IF(ISERROR(IF(K83&gt;0,DATEDIF(K83,MIN('Existing Loans'!$C$1,L83),"m"),"")),0,IF(K83&gt;0,DATEDIF(K83,MIN('Existing Loans'!$C$1,L83),"m")+0,""))</f>
        <v/>
      </c>
      <c r="N83" s="160" t="str">
        <f t="shared" si="9"/>
        <v/>
      </c>
      <c r="O83" s="180"/>
      <c r="P83" s="180"/>
      <c r="Q83" s="180"/>
      <c r="R83" s="180"/>
      <c r="S83" s="180"/>
      <c r="T83" s="180"/>
      <c r="U83" s="180"/>
      <c r="V83" s="180"/>
      <c r="W83" s="212">
        <f t="shared" si="10"/>
        <v>0</v>
      </c>
      <c r="X83" s="61" t="str">
        <f t="shared" si="11"/>
        <v/>
      </c>
    </row>
    <row r="84" spans="1:24">
      <c r="A84" s="159">
        <v>82</v>
      </c>
      <c r="B84" s="208"/>
      <c r="C84" s="180"/>
      <c r="D84" s="208"/>
      <c r="E84" s="208"/>
      <c r="F84" s="208"/>
      <c r="G84" s="180"/>
      <c r="H84" s="180"/>
      <c r="I84" s="209"/>
      <c r="J84" s="180"/>
      <c r="K84" s="210"/>
      <c r="L84" s="211" t="str">
        <f t="shared" si="8"/>
        <v/>
      </c>
      <c r="M84" s="160" t="str">
        <f>IF(ISERROR(IF(K84&gt;0,DATEDIF(K84,MIN('Existing Loans'!$C$1,L84),"m"),"")),0,IF(K84&gt;0,DATEDIF(K84,MIN('Existing Loans'!$C$1,L84),"m")+0,""))</f>
        <v/>
      </c>
      <c r="N84" s="160" t="str">
        <f t="shared" si="9"/>
        <v/>
      </c>
      <c r="O84" s="180"/>
      <c r="P84" s="180"/>
      <c r="Q84" s="180"/>
      <c r="R84" s="180"/>
      <c r="S84" s="180"/>
      <c r="T84" s="180"/>
      <c r="U84" s="180"/>
      <c r="V84" s="180"/>
      <c r="W84" s="212">
        <f t="shared" si="10"/>
        <v>0</v>
      </c>
      <c r="X84" s="61" t="str">
        <f t="shared" si="11"/>
        <v/>
      </c>
    </row>
    <row r="85" spans="1:24">
      <c r="A85" s="159">
        <v>83</v>
      </c>
      <c r="B85" s="208"/>
      <c r="C85" s="180"/>
      <c r="D85" s="208"/>
      <c r="E85" s="208"/>
      <c r="F85" s="208"/>
      <c r="G85" s="180"/>
      <c r="H85" s="180"/>
      <c r="I85" s="209"/>
      <c r="J85" s="180"/>
      <c r="K85" s="210"/>
      <c r="L85" s="211" t="str">
        <f t="shared" si="8"/>
        <v/>
      </c>
      <c r="M85" s="160" t="str">
        <f>IF(ISERROR(IF(K85&gt;0,DATEDIF(K85,MIN('Existing Loans'!$C$1,L85),"m"),"")),0,IF(K85&gt;0,DATEDIF(K85,MIN('Existing Loans'!$C$1,L85),"m")+0,""))</f>
        <v/>
      </c>
      <c r="N85" s="160" t="str">
        <f t="shared" si="9"/>
        <v/>
      </c>
      <c r="O85" s="180"/>
      <c r="P85" s="180"/>
      <c r="Q85" s="180"/>
      <c r="R85" s="180"/>
      <c r="S85" s="180"/>
      <c r="T85" s="180"/>
      <c r="U85" s="180"/>
      <c r="V85" s="180"/>
      <c r="W85" s="212">
        <f t="shared" si="10"/>
        <v>0</v>
      </c>
      <c r="X85" s="61" t="str">
        <f t="shared" si="11"/>
        <v/>
      </c>
    </row>
    <row r="86" spans="1:24">
      <c r="A86" s="159">
        <v>84</v>
      </c>
      <c r="B86" s="208"/>
      <c r="C86" s="180"/>
      <c r="D86" s="208"/>
      <c r="E86" s="208"/>
      <c r="F86" s="208"/>
      <c r="G86" s="180"/>
      <c r="H86" s="180"/>
      <c r="I86" s="209"/>
      <c r="J86" s="180"/>
      <c r="K86" s="210"/>
      <c r="L86" s="211" t="str">
        <f t="shared" si="8"/>
        <v/>
      </c>
      <c r="M86" s="160" t="str">
        <f>IF(ISERROR(IF(K86&gt;0,DATEDIF(K86,MIN('Existing Loans'!$C$1,L86),"m"),"")),0,IF(K86&gt;0,DATEDIF(K86,MIN('Existing Loans'!$C$1,L86),"m")+0,""))</f>
        <v/>
      </c>
      <c r="N86" s="160" t="str">
        <f t="shared" si="9"/>
        <v/>
      </c>
      <c r="O86" s="180"/>
      <c r="P86" s="180"/>
      <c r="Q86" s="180"/>
      <c r="R86" s="180"/>
      <c r="S86" s="180"/>
      <c r="T86" s="180"/>
      <c r="U86" s="180"/>
      <c r="V86" s="180"/>
      <c r="W86" s="212">
        <f t="shared" si="10"/>
        <v>0</v>
      </c>
      <c r="X86" s="61" t="str">
        <f t="shared" si="11"/>
        <v/>
      </c>
    </row>
    <row r="87" spans="1:24">
      <c r="A87" s="159">
        <v>85</v>
      </c>
      <c r="B87" s="208"/>
      <c r="C87" s="180"/>
      <c r="D87" s="208"/>
      <c r="E87" s="208"/>
      <c r="F87" s="208"/>
      <c r="G87" s="180"/>
      <c r="H87" s="180"/>
      <c r="I87" s="209"/>
      <c r="J87" s="180"/>
      <c r="K87" s="210"/>
      <c r="L87" s="211" t="str">
        <f t="shared" si="8"/>
        <v/>
      </c>
      <c r="M87" s="160" t="str">
        <f>IF(ISERROR(IF(K87&gt;0,DATEDIF(K87,MIN('Existing Loans'!$C$1,L87),"m"),"")),0,IF(K87&gt;0,DATEDIF(K87,MIN('Existing Loans'!$C$1,L87),"m")+0,""))</f>
        <v/>
      </c>
      <c r="N87" s="160" t="str">
        <f t="shared" si="9"/>
        <v/>
      </c>
      <c r="O87" s="180"/>
      <c r="P87" s="180"/>
      <c r="Q87" s="180"/>
      <c r="R87" s="180"/>
      <c r="S87" s="180"/>
      <c r="T87" s="180"/>
      <c r="U87" s="180"/>
      <c r="V87" s="180"/>
      <c r="W87" s="212">
        <f t="shared" si="10"/>
        <v>0</v>
      </c>
      <c r="X87" s="61" t="str">
        <f t="shared" si="11"/>
        <v/>
      </c>
    </row>
    <row r="88" spans="1:24">
      <c r="A88" s="159">
        <v>86</v>
      </c>
      <c r="B88" s="208"/>
      <c r="C88" s="180"/>
      <c r="D88" s="208"/>
      <c r="E88" s="208"/>
      <c r="F88" s="208"/>
      <c r="G88" s="180"/>
      <c r="H88" s="180"/>
      <c r="I88" s="209"/>
      <c r="J88" s="180"/>
      <c r="K88" s="210"/>
      <c r="L88" s="211" t="str">
        <f t="shared" si="8"/>
        <v/>
      </c>
      <c r="M88" s="160" t="str">
        <f>IF(ISERROR(IF(K88&gt;0,DATEDIF(K88,MIN('Existing Loans'!$C$1,L88),"m"),"")),0,IF(K88&gt;0,DATEDIF(K88,MIN('Existing Loans'!$C$1,L88),"m")+0,""))</f>
        <v/>
      </c>
      <c r="N88" s="160" t="str">
        <f t="shared" si="9"/>
        <v/>
      </c>
      <c r="O88" s="180"/>
      <c r="P88" s="180"/>
      <c r="Q88" s="180"/>
      <c r="R88" s="180"/>
      <c r="S88" s="180"/>
      <c r="T88" s="180"/>
      <c r="U88" s="180"/>
      <c r="V88" s="180"/>
      <c r="W88" s="212">
        <f t="shared" si="10"/>
        <v>0</v>
      </c>
      <c r="X88" s="61" t="str">
        <f t="shared" si="11"/>
        <v/>
      </c>
    </row>
    <row r="89" spans="1:24">
      <c r="A89" s="159">
        <v>87</v>
      </c>
      <c r="B89" s="208"/>
      <c r="C89" s="180"/>
      <c r="D89" s="208"/>
      <c r="E89" s="208"/>
      <c r="F89" s="208"/>
      <c r="G89" s="180"/>
      <c r="H89" s="180"/>
      <c r="I89" s="209"/>
      <c r="J89" s="180"/>
      <c r="K89" s="210"/>
      <c r="L89" s="211" t="str">
        <f t="shared" si="8"/>
        <v/>
      </c>
      <c r="M89" s="160" t="str">
        <f>IF(ISERROR(IF(K89&gt;0,DATEDIF(K89,MIN('Existing Loans'!$C$1,L89),"m"),"")),0,IF(K89&gt;0,DATEDIF(K89,MIN('Existing Loans'!$C$1,L89),"m")+0,""))</f>
        <v/>
      </c>
      <c r="N89" s="160" t="str">
        <f t="shared" si="9"/>
        <v/>
      </c>
      <c r="O89" s="180"/>
      <c r="P89" s="180"/>
      <c r="Q89" s="180"/>
      <c r="R89" s="180"/>
      <c r="S89" s="180"/>
      <c r="T89" s="180"/>
      <c r="U89" s="180"/>
      <c r="V89" s="180"/>
      <c r="W89" s="212">
        <f t="shared" si="10"/>
        <v>0</v>
      </c>
      <c r="X89" s="61" t="str">
        <f t="shared" si="11"/>
        <v/>
      </c>
    </row>
    <row r="90" spans="1:24">
      <c r="A90" s="159">
        <v>88</v>
      </c>
      <c r="B90" s="208"/>
      <c r="C90" s="180"/>
      <c r="D90" s="208"/>
      <c r="E90" s="208"/>
      <c r="F90" s="208"/>
      <c r="G90" s="180"/>
      <c r="H90" s="180"/>
      <c r="I90" s="209"/>
      <c r="J90" s="180"/>
      <c r="K90" s="210"/>
      <c r="L90" s="211" t="str">
        <f t="shared" si="8"/>
        <v/>
      </c>
      <c r="M90" s="160" t="str">
        <f>IF(ISERROR(IF(K90&gt;0,DATEDIF(K90,MIN('Existing Loans'!$C$1,L90),"m"),"")),0,IF(K90&gt;0,DATEDIF(K90,MIN('Existing Loans'!$C$1,L90),"m")+0,""))</f>
        <v/>
      </c>
      <c r="N90" s="160" t="str">
        <f t="shared" si="9"/>
        <v/>
      </c>
      <c r="O90" s="180"/>
      <c r="P90" s="180"/>
      <c r="Q90" s="180"/>
      <c r="R90" s="180"/>
      <c r="S90" s="180"/>
      <c r="T90" s="180"/>
      <c r="U90" s="180"/>
      <c r="V90" s="180"/>
      <c r="W90" s="212">
        <f t="shared" si="10"/>
        <v>0</v>
      </c>
      <c r="X90" s="61" t="str">
        <f t="shared" si="11"/>
        <v/>
      </c>
    </row>
    <row r="91" spans="1:24">
      <c r="A91" s="159">
        <v>89</v>
      </c>
      <c r="B91" s="208"/>
      <c r="C91" s="180"/>
      <c r="D91" s="208"/>
      <c r="E91" s="208"/>
      <c r="F91" s="208"/>
      <c r="G91" s="180"/>
      <c r="H91" s="180"/>
      <c r="I91" s="209"/>
      <c r="J91" s="180"/>
      <c r="K91" s="210"/>
      <c r="L91" s="211" t="str">
        <f t="shared" si="8"/>
        <v/>
      </c>
      <c r="M91" s="160" t="str">
        <f>IF(ISERROR(IF(K91&gt;0,DATEDIF(K91,MIN('Existing Loans'!$C$1,L91),"m"),"")),0,IF(K91&gt;0,DATEDIF(K91,MIN('Existing Loans'!$C$1,L91),"m")+0,""))</f>
        <v/>
      </c>
      <c r="N91" s="160" t="str">
        <f t="shared" si="9"/>
        <v/>
      </c>
      <c r="O91" s="180"/>
      <c r="P91" s="180"/>
      <c r="Q91" s="180"/>
      <c r="R91" s="180"/>
      <c r="S91" s="180"/>
      <c r="T91" s="180"/>
      <c r="U91" s="180"/>
      <c r="V91" s="180"/>
      <c r="W91" s="212">
        <f t="shared" si="10"/>
        <v>0</v>
      </c>
      <c r="X91" s="61" t="str">
        <f t="shared" si="11"/>
        <v/>
      </c>
    </row>
    <row r="92" spans="1:24">
      <c r="A92" s="159">
        <v>90</v>
      </c>
      <c r="B92" s="208"/>
      <c r="C92" s="180"/>
      <c r="D92" s="208"/>
      <c r="E92" s="208"/>
      <c r="F92" s="208"/>
      <c r="G92" s="180"/>
      <c r="H92" s="180"/>
      <c r="I92" s="209"/>
      <c r="J92" s="180"/>
      <c r="K92" s="210"/>
      <c r="L92" s="211" t="str">
        <f t="shared" si="8"/>
        <v/>
      </c>
      <c r="M92" s="160" t="str">
        <f>IF(ISERROR(IF(K92&gt;0,DATEDIF(K92,MIN('Existing Loans'!$C$1,L92),"m"),"")),0,IF(K92&gt;0,DATEDIF(K92,MIN('Existing Loans'!$C$1,L92),"m")+0,""))</f>
        <v/>
      </c>
      <c r="N92" s="160" t="str">
        <f t="shared" si="9"/>
        <v/>
      </c>
      <c r="O92" s="180"/>
      <c r="P92" s="180"/>
      <c r="Q92" s="180"/>
      <c r="R92" s="180"/>
      <c r="S92" s="180"/>
      <c r="T92" s="180"/>
      <c r="U92" s="180"/>
      <c r="V92" s="180"/>
      <c r="W92" s="212">
        <f t="shared" si="10"/>
        <v>0</v>
      </c>
      <c r="X92" s="61" t="str">
        <f t="shared" si="11"/>
        <v/>
      </c>
    </row>
    <row r="93" spans="1:24">
      <c r="A93" s="159">
        <v>91</v>
      </c>
      <c r="B93" s="208"/>
      <c r="C93" s="180"/>
      <c r="D93" s="208"/>
      <c r="E93" s="208"/>
      <c r="F93" s="208"/>
      <c r="G93" s="180"/>
      <c r="H93" s="180"/>
      <c r="I93" s="209"/>
      <c r="J93" s="180"/>
      <c r="K93" s="210"/>
      <c r="L93" s="211" t="str">
        <f t="shared" si="8"/>
        <v/>
      </c>
      <c r="M93" s="160" t="str">
        <f>IF(ISERROR(IF(K93&gt;0,DATEDIF(K93,MIN('Existing Loans'!$C$1,L93),"m"),"")),0,IF(K93&gt;0,DATEDIF(K93,MIN('Existing Loans'!$C$1,L93),"m")+0,""))</f>
        <v/>
      </c>
      <c r="N93" s="160" t="str">
        <f t="shared" si="9"/>
        <v/>
      </c>
      <c r="O93" s="180"/>
      <c r="P93" s="180"/>
      <c r="Q93" s="180"/>
      <c r="R93" s="180"/>
      <c r="S93" s="180"/>
      <c r="T93" s="180"/>
      <c r="U93" s="180"/>
      <c r="V93" s="180"/>
      <c r="W93" s="212">
        <f t="shared" si="10"/>
        <v>0</v>
      </c>
      <c r="X93" s="61" t="str">
        <f t="shared" si="11"/>
        <v/>
      </c>
    </row>
    <row r="94" spans="1:24">
      <c r="A94" s="159">
        <v>92</v>
      </c>
      <c r="B94" s="208"/>
      <c r="C94" s="180"/>
      <c r="D94" s="208"/>
      <c r="E94" s="208"/>
      <c r="F94" s="208"/>
      <c r="G94" s="180"/>
      <c r="H94" s="180"/>
      <c r="I94" s="209"/>
      <c r="J94" s="180"/>
      <c r="K94" s="210"/>
      <c r="L94" s="211" t="str">
        <f t="shared" si="8"/>
        <v/>
      </c>
      <c r="M94" s="160" t="str">
        <f>IF(ISERROR(IF(K94&gt;0,DATEDIF(K94,MIN('Existing Loans'!$C$1,L94),"m"),"")),0,IF(K94&gt;0,DATEDIF(K94,MIN('Existing Loans'!$C$1,L94),"m")+0,""))</f>
        <v/>
      </c>
      <c r="N94" s="160" t="str">
        <f t="shared" si="9"/>
        <v/>
      </c>
      <c r="O94" s="180"/>
      <c r="P94" s="180"/>
      <c r="Q94" s="180"/>
      <c r="R94" s="180"/>
      <c r="S94" s="180"/>
      <c r="T94" s="180"/>
      <c r="U94" s="180"/>
      <c r="V94" s="180"/>
      <c r="W94" s="212">
        <f t="shared" si="10"/>
        <v>0</v>
      </c>
      <c r="X94" s="61" t="str">
        <f t="shared" si="11"/>
        <v/>
      </c>
    </row>
    <row r="95" spans="1:24">
      <c r="A95" s="159">
        <v>93</v>
      </c>
      <c r="B95" s="208"/>
      <c r="C95" s="180"/>
      <c r="D95" s="208"/>
      <c r="E95" s="208"/>
      <c r="F95" s="208"/>
      <c r="G95" s="180"/>
      <c r="H95" s="180"/>
      <c r="I95" s="209"/>
      <c r="J95" s="180"/>
      <c r="K95" s="210"/>
      <c r="L95" s="211" t="str">
        <f t="shared" si="8"/>
        <v/>
      </c>
      <c r="M95" s="160" t="str">
        <f>IF(ISERROR(IF(K95&gt;0,DATEDIF(K95,MIN('Existing Loans'!$C$1,L95),"m"),"")),0,IF(K95&gt;0,DATEDIF(K95,MIN('Existing Loans'!$C$1,L95),"m")+0,""))</f>
        <v/>
      </c>
      <c r="N95" s="160" t="str">
        <f t="shared" si="9"/>
        <v/>
      </c>
      <c r="O95" s="180"/>
      <c r="P95" s="180"/>
      <c r="Q95" s="180"/>
      <c r="R95" s="180"/>
      <c r="S95" s="180"/>
      <c r="T95" s="180"/>
      <c r="U95" s="180"/>
      <c r="V95" s="180"/>
      <c r="W95" s="212">
        <f t="shared" si="10"/>
        <v>0</v>
      </c>
      <c r="X95" s="61" t="str">
        <f t="shared" si="11"/>
        <v/>
      </c>
    </row>
    <row r="96" spans="1:24">
      <c r="A96" s="159">
        <v>94</v>
      </c>
      <c r="B96" s="208"/>
      <c r="C96" s="180"/>
      <c r="D96" s="208"/>
      <c r="E96" s="208"/>
      <c r="F96" s="208"/>
      <c r="G96" s="180"/>
      <c r="H96" s="180"/>
      <c r="I96" s="209"/>
      <c r="J96" s="180"/>
      <c r="K96" s="210"/>
      <c r="L96" s="211" t="str">
        <f t="shared" si="8"/>
        <v/>
      </c>
      <c r="M96" s="160" t="str">
        <f>IF(ISERROR(IF(K96&gt;0,DATEDIF(K96,MIN('Existing Loans'!$C$1,L96),"m"),"")),0,IF(K96&gt;0,DATEDIF(K96,MIN('Existing Loans'!$C$1,L96),"m")+0,""))</f>
        <v/>
      </c>
      <c r="N96" s="160" t="str">
        <f t="shared" si="9"/>
        <v/>
      </c>
      <c r="O96" s="180"/>
      <c r="P96" s="180"/>
      <c r="Q96" s="180"/>
      <c r="R96" s="180"/>
      <c r="S96" s="180"/>
      <c r="T96" s="180"/>
      <c r="U96" s="180"/>
      <c r="V96" s="180"/>
      <c r="W96" s="212">
        <f t="shared" si="10"/>
        <v>0</v>
      </c>
      <c r="X96" s="61" t="str">
        <f t="shared" si="11"/>
        <v/>
      </c>
    </row>
    <row r="97" spans="1:24">
      <c r="A97" s="159">
        <v>95</v>
      </c>
      <c r="B97" s="208"/>
      <c r="C97" s="180"/>
      <c r="D97" s="208"/>
      <c r="E97" s="208"/>
      <c r="F97" s="208"/>
      <c r="G97" s="180"/>
      <c r="H97" s="180"/>
      <c r="I97" s="209"/>
      <c r="J97" s="180"/>
      <c r="K97" s="210"/>
      <c r="L97" s="211" t="str">
        <f t="shared" si="8"/>
        <v/>
      </c>
      <c r="M97" s="160" t="str">
        <f>IF(ISERROR(IF(K97&gt;0,DATEDIF(K97,MIN('Existing Loans'!$C$1,L97),"m"),"")),0,IF(K97&gt;0,DATEDIF(K97,MIN('Existing Loans'!$C$1,L97),"m")+0,""))</f>
        <v/>
      </c>
      <c r="N97" s="160" t="str">
        <f t="shared" si="9"/>
        <v/>
      </c>
      <c r="O97" s="180"/>
      <c r="P97" s="180"/>
      <c r="Q97" s="180"/>
      <c r="R97" s="180"/>
      <c r="S97" s="180"/>
      <c r="T97" s="180"/>
      <c r="U97" s="180"/>
      <c r="V97" s="180"/>
      <c r="W97" s="212">
        <f t="shared" si="10"/>
        <v>0</v>
      </c>
      <c r="X97" s="61" t="str">
        <f t="shared" si="11"/>
        <v/>
      </c>
    </row>
    <row r="98" spans="1:24">
      <c r="A98" s="159">
        <v>96</v>
      </c>
      <c r="B98" s="208"/>
      <c r="C98" s="180"/>
      <c r="D98" s="208"/>
      <c r="E98" s="208"/>
      <c r="F98" s="208"/>
      <c r="G98" s="180"/>
      <c r="H98" s="180"/>
      <c r="I98" s="209"/>
      <c r="J98" s="180"/>
      <c r="K98" s="210"/>
      <c r="L98" s="211" t="str">
        <f t="shared" si="8"/>
        <v/>
      </c>
      <c r="M98" s="160" t="str">
        <f>IF(ISERROR(IF(K98&gt;0,DATEDIF(K98,MIN('Existing Loans'!$C$1,L98),"m"),"")),0,IF(K98&gt;0,DATEDIF(K98,MIN('Existing Loans'!$C$1,L98),"m")+0,""))</f>
        <v/>
      </c>
      <c r="N98" s="160" t="str">
        <f t="shared" si="9"/>
        <v/>
      </c>
      <c r="O98" s="180"/>
      <c r="P98" s="180"/>
      <c r="Q98" s="180"/>
      <c r="R98" s="180"/>
      <c r="S98" s="180"/>
      <c r="T98" s="180"/>
      <c r="U98" s="180"/>
      <c r="V98" s="180"/>
      <c r="W98" s="212">
        <f t="shared" si="10"/>
        <v>0</v>
      </c>
      <c r="X98" s="61" t="str">
        <f t="shared" si="11"/>
        <v/>
      </c>
    </row>
    <row r="99" spans="1:24">
      <c r="A99" s="159">
        <v>97</v>
      </c>
      <c r="B99" s="208"/>
      <c r="C99" s="180"/>
      <c r="D99" s="208"/>
      <c r="E99" s="208"/>
      <c r="F99" s="208"/>
      <c r="G99" s="180"/>
      <c r="H99" s="180"/>
      <c r="I99" s="209"/>
      <c r="J99" s="180"/>
      <c r="K99" s="210"/>
      <c r="L99" s="211" t="str">
        <f t="shared" si="8"/>
        <v/>
      </c>
      <c r="M99" s="160" t="str">
        <f>IF(ISERROR(IF(K99&gt;0,DATEDIF(K99,MIN('Existing Loans'!$C$1,L99),"m"),"")),0,IF(K99&gt;0,DATEDIF(K99,MIN('Existing Loans'!$C$1,L99),"m")+0,""))</f>
        <v/>
      </c>
      <c r="N99" s="160" t="str">
        <f t="shared" si="9"/>
        <v/>
      </c>
      <c r="O99" s="180"/>
      <c r="P99" s="180"/>
      <c r="Q99" s="180"/>
      <c r="R99" s="180"/>
      <c r="S99" s="180"/>
      <c r="T99" s="180"/>
      <c r="U99" s="180"/>
      <c r="V99" s="180"/>
      <c r="W99" s="212">
        <f t="shared" si="10"/>
        <v>0</v>
      </c>
      <c r="X99" s="61" t="str">
        <f t="shared" si="11"/>
        <v/>
      </c>
    </row>
    <row r="100" spans="1:24">
      <c r="A100" s="159">
        <v>98</v>
      </c>
      <c r="B100" s="208"/>
      <c r="C100" s="180"/>
      <c r="D100" s="208"/>
      <c r="E100" s="208"/>
      <c r="F100" s="208"/>
      <c r="G100" s="180"/>
      <c r="H100" s="180"/>
      <c r="I100" s="209"/>
      <c r="J100" s="180"/>
      <c r="K100" s="210"/>
      <c r="L100" s="211" t="str">
        <f t="shared" ref="L100:L131" si="12">IF(AND(J100&gt;0,K100&gt;0),DATE(YEAR(K100),MONTH(K100)+J100+IF(DAY(K100)&lt;=15,0,1),DAY(K100)),"")</f>
        <v/>
      </c>
      <c r="M100" s="160" t="str">
        <f>IF(ISERROR(IF(K100&gt;0,DATEDIF(K100,MIN('Existing Loans'!$C$1,L100),"m"),"")),0,IF(K100&gt;0,DATEDIF(K100,MIN('Existing Loans'!$C$1,L100),"m")+0,""))</f>
        <v/>
      </c>
      <c r="N100" s="160" t="str">
        <f t="shared" ref="N100:N131" si="13">IF(J100="","",J100-M100)</f>
        <v/>
      </c>
      <c r="O100" s="180"/>
      <c r="P100" s="180"/>
      <c r="Q100" s="180"/>
      <c r="R100" s="180"/>
      <c r="S100" s="180"/>
      <c r="T100" s="180"/>
      <c r="U100" s="180"/>
      <c r="V100" s="180"/>
      <c r="W100" s="212">
        <f t="shared" ref="W100:W135" si="14">IF(AND(F100="Live",N100&gt;6),H100,0)</f>
        <v>0</v>
      </c>
      <c r="X100" s="61" t="str">
        <f t="shared" ref="X100:X135" si="15">B100&amp;E100</f>
        <v/>
      </c>
    </row>
    <row r="101" spans="1:24">
      <c r="A101" s="159">
        <v>99</v>
      </c>
      <c r="B101" s="208"/>
      <c r="C101" s="180"/>
      <c r="D101" s="208"/>
      <c r="E101" s="208"/>
      <c r="F101" s="208"/>
      <c r="G101" s="180"/>
      <c r="H101" s="180"/>
      <c r="I101" s="209"/>
      <c r="J101" s="180"/>
      <c r="K101" s="210"/>
      <c r="L101" s="211" t="str">
        <f t="shared" si="12"/>
        <v/>
      </c>
      <c r="M101" s="160" t="str">
        <f>IF(ISERROR(IF(K101&gt;0,DATEDIF(K101,MIN('Existing Loans'!$C$1,L101),"m"),"")),0,IF(K101&gt;0,DATEDIF(K101,MIN('Existing Loans'!$C$1,L101),"m")+0,""))</f>
        <v/>
      </c>
      <c r="N101" s="160" t="str">
        <f t="shared" si="13"/>
        <v/>
      </c>
      <c r="O101" s="180"/>
      <c r="P101" s="180"/>
      <c r="Q101" s="180"/>
      <c r="R101" s="180"/>
      <c r="S101" s="180"/>
      <c r="T101" s="180"/>
      <c r="U101" s="180"/>
      <c r="V101" s="180"/>
      <c r="W101" s="212">
        <f t="shared" si="14"/>
        <v>0</v>
      </c>
      <c r="X101" s="61" t="str">
        <f t="shared" si="15"/>
        <v/>
      </c>
    </row>
    <row r="102" spans="1:24">
      <c r="A102" s="159">
        <v>100</v>
      </c>
      <c r="B102" s="208"/>
      <c r="C102" s="180"/>
      <c r="D102" s="208"/>
      <c r="E102" s="208"/>
      <c r="F102" s="208"/>
      <c r="G102" s="180"/>
      <c r="H102" s="180"/>
      <c r="I102" s="209"/>
      <c r="J102" s="180"/>
      <c r="K102" s="210"/>
      <c r="L102" s="211" t="str">
        <f t="shared" si="12"/>
        <v/>
      </c>
      <c r="M102" s="160" t="str">
        <f>IF(ISERROR(IF(K102&gt;0,DATEDIF(K102,MIN('Existing Loans'!$C$1,L102),"m"),"")),0,IF(K102&gt;0,DATEDIF(K102,MIN('Existing Loans'!$C$1,L102),"m")+0,""))</f>
        <v/>
      </c>
      <c r="N102" s="160" t="str">
        <f t="shared" si="13"/>
        <v/>
      </c>
      <c r="O102" s="180"/>
      <c r="P102" s="180"/>
      <c r="Q102" s="180"/>
      <c r="R102" s="180"/>
      <c r="S102" s="180"/>
      <c r="T102" s="180"/>
      <c r="U102" s="180"/>
      <c r="V102" s="180"/>
      <c r="W102" s="212">
        <f t="shared" si="14"/>
        <v>0</v>
      </c>
      <c r="X102" s="61" t="str">
        <f t="shared" si="15"/>
        <v/>
      </c>
    </row>
    <row r="103" spans="1:24">
      <c r="A103" s="159">
        <v>101</v>
      </c>
      <c r="B103" s="208"/>
      <c r="C103" s="180"/>
      <c r="D103" s="208"/>
      <c r="E103" s="208"/>
      <c r="F103" s="208"/>
      <c r="G103" s="180"/>
      <c r="H103" s="180"/>
      <c r="I103" s="209"/>
      <c r="J103" s="180"/>
      <c r="K103" s="210"/>
      <c r="L103" s="211" t="str">
        <f t="shared" si="12"/>
        <v/>
      </c>
      <c r="M103" s="160" t="str">
        <f>IF(ISERROR(IF(K103&gt;0,DATEDIF(K103,MIN('Existing Loans'!$C$1,L103),"m"),"")),0,IF(K103&gt;0,DATEDIF(K103,MIN('Existing Loans'!$C$1,L103),"m")+0,""))</f>
        <v/>
      </c>
      <c r="N103" s="160" t="str">
        <f t="shared" si="13"/>
        <v/>
      </c>
      <c r="O103" s="180"/>
      <c r="P103" s="180"/>
      <c r="Q103" s="180"/>
      <c r="R103" s="180"/>
      <c r="S103" s="180"/>
      <c r="T103" s="180"/>
      <c r="U103" s="180"/>
      <c r="V103" s="180"/>
      <c r="W103" s="212">
        <f t="shared" si="14"/>
        <v>0</v>
      </c>
      <c r="X103" s="61" t="str">
        <f t="shared" si="15"/>
        <v/>
      </c>
    </row>
    <row r="104" spans="1:24">
      <c r="A104" s="159">
        <v>102</v>
      </c>
      <c r="B104" s="208"/>
      <c r="C104" s="180"/>
      <c r="D104" s="208"/>
      <c r="E104" s="208"/>
      <c r="F104" s="208"/>
      <c r="G104" s="180"/>
      <c r="H104" s="180"/>
      <c r="I104" s="209"/>
      <c r="J104" s="180"/>
      <c r="K104" s="210"/>
      <c r="L104" s="211" t="str">
        <f t="shared" si="12"/>
        <v/>
      </c>
      <c r="M104" s="160" t="str">
        <f>IF(ISERROR(IF(K104&gt;0,DATEDIF(K104,MIN('Existing Loans'!$C$1,L104),"m"),"")),0,IF(K104&gt;0,DATEDIF(K104,MIN('Existing Loans'!$C$1,L104),"m")+0,""))</f>
        <v/>
      </c>
      <c r="N104" s="160" t="str">
        <f t="shared" si="13"/>
        <v/>
      </c>
      <c r="O104" s="180"/>
      <c r="P104" s="180"/>
      <c r="Q104" s="180"/>
      <c r="R104" s="180"/>
      <c r="S104" s="180"/>
      <c r="T104" s="180"/>
      <c r="U104" s="180"/>
      <c r="V104" s="180"/>
      <c r="W104" s="212">
        <f t="shared" si="14"/>
        <v>0</v>
      </c>
      <c r="X104" s="61" t="str">
        <f t="shared" si="15"/>
        <v/>
      </c>
    </row>
    <row r="105" spans="1:24">
      <c r="A105" s="159">
        <v>103</v>
      </c>
      <c r="B105" s="208"/>
      <c r="C105" s="180"/>
      <c r="D105" s="208"/>
      <c r="E105" s="208"/>
      <c r="F105" s="208"/>
      <c r="G105" s="180"/>
      <c r="H105" s="180"/>
      <c r="I105" s="209"/>
      <c r="J105" s="180"/>
      <c r="K105" s="210"/>
      <c r="L105" s="211" t="str">
        <f t="shared" si="12"/>
        <v/>
      </c>
      <c r="M105" s="160" t="str">
        <f>IF(ISERROR(IF(K105&gt;0,DATEDIF(K105,MIN('Existing Loans'!$C$1,L105),"m"),"")),0,IF(K105&gt;0,DATEDIF(K105,MIN('Existing Loans'!$C$1,L105),"m")+0,""))</f>
        <v/>
      </c>
      <c r="N105" s="160" t="str">
        <f t="shared" si="13"/>
        <v/>
      </c>
      <c r="O105" s="180"/>
      <c r="P105" s="180"/>
      <c r="Q105" s="180"/>
      <c r="R105" s="180"/>
      <c r="S105" s="180"/>
      <c r="T105" s="180"/>
      <c r="U105" s="180"/>
      <c r="V105" s="180"/>
      <c r="W105" s="212">
        <f t="shared" si="14"/>
        <v>0</v>
      </c>
      <c r="X105" s="61" t="str">
        <f t="shared" si="15"/>
        <v/>
      </c>
    </row>
    <row r="106" spans="1:24">
      <c r="A106" s="159">
        <v>104</v>
      </c>
      <c r="B106" s="208"/>
      <c r="C106" s="180"/>
      <c r="D106" s="208"/>
      <c r="E106" s="208"/>
      <c r="F106" s="208"/>
      <c r="G106" s="180"/>
      <c r="H106" s="180"/>
      <c r="I106" s="209"/>
      <c r="J106" s="180"/>
      <c r="K106" s="210"/>
      <c r="L106" s="211" t="str">
        <f t="shared" si="12"/>
        <v/>
      </c>
      <c r="M106" s="160" t="str">
        <f>IF(ISERROR(IF(K106&gt;0,DATEDIF(K106,MIN('Existing Loans'!$C$1,L106),"m"),"")),0,IF(K106&gt;0,DATEDIF(K106,MIN('Existing Loans'!$C$1,L106),"m")+0,""))</f>
        <v/>
      </c>
      <c r="N106" s="160" t="str">
        <f t="shared" si="13"/>
        <v/>
      </c>
      <c r="O106" s="180"/>
      <c r="P106" s="180"/>
      <c r="Q106" s="180"/>
      <c r="R106" s="180"/>
      <c r="S106" s="180"/>
      <c r="T106" s="180"/>
      <c r="U106" s="180"/>
      <c r="V106" s="180"/>
      <c r="W106" s="212">
        <f t="shared" si="14"/>
        <v>0</v>
      </c>
      <c r="X106" s="61" t="str">
        <f t="shared" si="15"/>
        <v/>
      </c>
    </row>
    <row r="107" spans="1:24">
      <c r="A107" s="159">
        <v>105</v>
      </c>
      <c r="B107" s="208"/>
      <c r="C107" s="180"/>
      <c r="D107" s="208"/>
      <c r="E107" s="208"/>
      <c r="F107" s="208"/>
      <c r="G107" s="180"/>
      <c r="H107" s="180"/>
      <c r="I107" s="209"/>
      <c r="J107" s="180"/>
      <c r="K107" s="210"/>
      <c r="L107" s="211" t="str">
        <f t="shared" si="12"/>
        <v/>
      </c>
      <c r="M107" s="160" t="str">
        <f>IF(ISERROR(IF(K107&gt;0,DATEDIF(K107,MIN('Existing Loans'!$C$1,L107),"m"),"")),0,IF(K107&gt;0,DATEDIF(K107,MIN('Existing Loans'!$C$1,L107),"m")+0,""))</f>
        <v/>
      </c>
      <c r="N107" s="160" t="str">
        <f t="shared" si="13"/>
        <v/>
      </c>
      <c r="O107" s="180"/>
      <c r="P107" s="180"/>
      <c r="Q107" s="180"/>
      <c r="R107" s="180"/>
      <c r="S107" s="180"/>
      <c r="T107" s="180"/>
      <c r="U107" s="180"/>
      <c r="V107" s="180"/>
      <c r="W107" s="212">
        <f t="shared" si="14"/>
        <v>0</v>
      </c>
      <c r="X107" s="61" t="str">
        <f t="shared" si="15"/>
        <v/>
      </c>
    </row>
    <row r="108" spans="1:24">
      <c r="A108" s="159">
        <v>106</v>
      </c>
      <c r="B108" s="208"/>
      <c r="C108" s="180"/>
      <c r="D108" s="208"/>
      <c r="E108" s="208"/>
      <c r="F108" s="208"/>
      <c r="G108" s="180"/>
      <c r="H108" s="180"/>
      <c r="I108" s="209"/>
      <c r="J108" s="180"/>
      <c r="K108" s="210"/>
      <c r="L108" s="211" t="str">
        <f t="shared" si="12"/>
        <v/>
      </c>
      <c r="M108" s="160" t="str">
        <f>IF(ISERROR(IF(K108&gt;0,DATEDIF(K108,MIN('Existing Loans'!$C$1,L108),"m"),"")),0,IF(K108&gt;0,DATEDIF(K108,MIN('Existing Loans'!$C$1,L108),"m")+0,""))</f>
        <v/>
      </c>
      <c r="N108" s="160" t="str">
        <f t="shared" si="13"/>
        <v/>
      </c>
      <c r="O108" s="180"/>
      <c r="P108" s="180"/>
      <c r="Q108" s="180"/>
      <c r="R108" s="180"/>
      <c r="S108" s="180"/>
      <c r="T108" s="180"/>
      <c r="U108" s="180"/>
      <c r="V108" s="180"/>
      <c r="W108" s="212">
        <f t="shared" si="14"/>
        <v>0</v>
      </c>
      <c r="X108" s="61" t="str">
        <f t="shared" si="15"/>
        <v/>
      </c>
    </row>
    <row r="109" spans="1:24">
      <c r="A109" s="159">
        <v>107</v>
      </c>
      <c r="B109" s="208"/>
      <c r="C109" s="180"/>
      <c r="D109" s="208"/>
      <c r="E109" s="208"/>
      <c r="F109" s="208"/>
      <c r="G109" s="180"/>
      <c r="H109" s="180"/>
      <c r="I109" s="209"/>
      <c r="J109" s="180"/>
      <c r="K109" s="210"/>
      <c r="L109" s="211" t="str">
        <f t="shared" si="12"/>
        <v/>
      </c>
      <c r="M109" s="160" t="str">
        <f>IF(ISERROR(IF(K109&gt;0,DATEDIF(K109,MIN('Existing Loans'!$C$1,L109),"m"),"")),0,IF(K109&gt;0,DATEDIF(K109,MIN('Existing Loans'!$C$1,L109),"m")+0,""))</f>
        <v/>
      </c>
      <c r="N109" s="160" t="str">
        <f t="shared" si="13"/>
        <v/>
      </c>
      <c r="O109" s="180"/>
      <c r="P109" s="180"/>
      <c r="Q109" s="180"/>
      <c r="R109" s="180"/>
      <c r="S109" s="180"/>
      <c r="T109" s="180"/>
      <c r="U109" s="180"/>
      <c r="V109" s="180"/>
      <c r="W109" s="212">
        <f t="shared" si="14"/>
        <v>0</v>
      </c>
      <c r="X109" s="61" t="str">
        <f t="shared" si="15"/>
        <v/>
      </c>
    </row>
    <row r="110" spans="1:24">
      <c r="A110" s="159">
        <v>108</v>
      </c>
      <c r="B110" s="208"/>
      <c r="C110" s="180"/>
      <c r="D110" s="208"/>
      <c r="E110" s="208"/>
      <c r="F110" s="208"/>
      <c r="G110" s="180"/>
      <c r="H110" s="180"/>
      <c r="I110" s="209"/>
      <c r="J110" s="180"/>
      <c r="K110" s="210"/>
      <c r="L110" s="211" t="str">
        <f t="shared" si="12"/>
        <v/>
      </c>
      <c r="M110" s="160" t="str">
        <f>IF(ISERROR(IF(K110&gt;0,DATEDIF(K110,MIN('Existing Loans'!$C$1,L110),"m"),"")),0,IF(K110&gt;0,DATEDIF(K110,MIN('Existing Loans'!$C$1,L110),"m")+0,""))</f>
        <v/>
      </c>
      <c r="N110" s="160" t="str">
        <f t="shared" si="13"/>
        <v/>
      </c>
      <c r="O110" s="180"/>
      <c r="P110" s="180"/>
      <c r="Q110" s="180"/>
      <c r="R110" s="180"/>
      <c r="S110" s="180"/>
      <c r="T110" s="180"/>
      <c r="U110" s="180"/>
      <c r="V110" s="180"/>
      <c r="W110" s="212">
        <f t="shared" si="14"/>
        <v>0</v>
      </c>
      <c r="X110" s="61" t="str">
        <f t="shared" si="15"/>
        <v/>
      </c>
    </row>
    <row r="111" spans="1:24">
      <c r="A111" s="159">
        <v>109</v>
      </c>
      <c r="B111" s="208"/>
      <c r="C111" s="180"/>
      <c r="D111" s="208"/>
      <c r="E111" s="208"/>
      <c r="F111" s="208"/>
      <c r="G111" s="180"/>
      <c r="H111" s="180"/>
      <c r="I111" s="209"/>
      <c r="J111" s="180"/>
      <c r="K111" s="210"/>
      <c r="L111" s="211" t="str">
        <f t="shared" si="12"/>
        <v/>
      </c>
      <c r="M111" s="160" t="str">
        <f>IF(ISERROR(IF(K111&gt;0,DATEDIF(K111,MIN('Existing Loans'!$C$1,L111),"m"),"")),0,IF(K111&gt;0,DATEDIF(K111,MIN('Existing Loans'!$C$1,L111),"m")+0,""))</f>
        <v/>
      </c>
      <c r="N111" s="160" t="str">
        <f t="shared" si="13"/>
        <v/>
      </c>
      <c r="O111" s="180"/>
      <c r="P111" s="180"/>
      <c r="Q111" s="180"/>
      <c r="R111" s="180"/>
      <c r="S111" s="180"/>
      <c r="T111" s="180"/>
      <c r="U111" s="180"/>
      <c r="V111" s="180"/>
      <c r="W111" s="212">
        <f t="shared" si="14"/>
        <v>0</v>
      </c>
      <c r="X111" s="61" t="str">
        <f t="shared" si="15"/>
        <v/>
      </c>
    </row>
    <row r="112" spans="1:24">
      <c r="A112" s="159">
        <v>110</v>
      </c>
      <c r="B112" s="208"/>
      <c r="C112" s="180"/>
      <c r="D112" s="208"/>
      <c r="E112" s="208"/>
      <c r="F112" s="208"/>
      <c r="G112" s="180"/>
      <c r="H112" s="180"/>
      <c r="I112" s="209"/>
      <c r="J112" s="180"/>
      <c r="K112" s="210"/>
      <c r="L112" s="211" t="str">
        <f t="shared" si="12"/>
        <v/>
      </c>
      <c r="M112" s="160" t="str">
        <f>IF(ISERROR(IF(K112&gt;0,DATEDIF(K112,MIN('Existing Loans'!$C$1,L112),"m"),"")),0,IF(K112&gt;0,DATEDIF(K112,MIN('Existing Loans'!$C$1,L112),"m")+0,""))</f>
        <v/>
      </c>
      <c r="N112" s="160" t="str">
        <f t="shared" si="13"/>
        <v/>
      </c>
      <c r="O112" s="180"/>
      <c r="P112" s="180"/>
      <c r="Q112" s="180"/>
      <c r="R112" s="180"/>
      <c r="S112" s="180"/>
      <c r="T112" s="180"/>
      <c r="U112" s="180"/>
      <c r="V112" s="180"/>
      <c r="W112" s="212">
        <f t="shared" si="14"/>
        <v>0</v>
      </c>
      <c r="X112" s="61" t="str">
        <f t="shared" si="15"/>
        <v/>
      </c>
    </row>
    <row r="113" spans="1:24">
      <c r="A113" s="159">
        <v>111</v>
      </c>
      <c r="B113" s="208"/>
      <c r="C113" s="180"/>
      <c r="D113" s="208"/>
      <c r="E113" s="208"/>
      <c r="F113" s="208"/>
      <c r="G113" s="180"/>
      <c r="H113" s="180"/>
      <c r="I113" s="209"/>
      <c r="J113" s="180"/>
      <c r="K113" s="210"/>
      <c r="L113" s="211" t="str">
        <f t="shared" si="12"/>
        <v/>
      </c>
      <c r="M113" s="160" t="str">
        <f>IF(ISERROR(IF(K113&gt;0,DATEDIF(K113,MIN('Existing Loans'!$C$1,L113),"m"),"")),0,IF(K113&gt;0,DATEDIF(K113,MIN('Existing Loans'!$C$1,L113),"m")+0,""))</f>
        <v/>
      </c>
      <c r="N113" s="160" t="str">
        <f t="shared" si="13"/>
        <v/>
      </c>
      <c r="O113" s="180"/>
      <c r="P113" s="180"/>
      <c r="Q113" s="180"/>
      <c r="R113" s="180"/>
      <c r="S113" s="180"/>
      <c r="T113" s="180"/>
      <c r="U113" s="180"/>
      <c r="V113" s="180"/>
      <c r="W113" s="212">
        <f t="shared" si="14"/>
        <v>0</v>
      </c>
      <c r="X113" s="61" t="str">
        <f t="shared" si="15"/>
        <v/>
      </c>
    </row>
    <row r="114" spans="1:24">
      <c r="A114" s="159">
        <v>112</v>
      </c>
      <c r="B114" s="208"/>
      <c r="C114" s="180"/>
      <c r="D114" s="208"/>
      <c r="E114" s="208"/>
      <c r="F114" s="208"/>
      <c r="G114" s="180"/>
      <c r="H114" s="180"/>
      <c r="I114" s="209"/>
      <c r="J114" s="180"/>
      <c r="K114" s="210"/>
      <c r="L114" s="211" t="str">
        <f t="shared" si="12"/>
        <v/>
      </c>
      <c r="M114" s="160" t="str">
        <f>IF(ISERROR(IF(K114&gt;0,DATEDIF(K114,MIN('Existing Loans'!$C$1,L114),"m"),"")),0,IF(K114&gt;0,DATEDIF(K114,MIN('Existing Loans'!$C$1,L114),"m")+0,""))</f>
        <v/>
      </c>
      <c r="N114" s="160" t="str">
        <f t="shared" si="13"/>
        <v/>
      </c>
      <c r="O114" s="180"/>
      <c r="P114" s="180"/>
      <c r="Q114" s="180"/>
      <c r="R114" s="180"/>
      <c r="S114" s="180"/>
      <c r="T114" s="180"/>
      <c r="U114" s="180"/>
      <c r="V114" s="180"/>
      <c r="W114" s="212">
        <f t="shared" si="14"/>
        <v>0</v>
      </c>
      <c r="X114" s="61" t="str">
        <f t="shared" si="15"/>
        <v/>
      </c>
    </row>
    <row r="115" spans="1:24">
      <c r="A115" s="159">
        <v>113</v>
      </c>
      <c r="B115" s="208"/>
      <c r="C115" s="180"/>
      <c r="D115" s="208"/>
      <c r="E115" s="208"/>
      <c r="F115" s="208"/>
      <c r="G115" s="180"/>
      <c r="H115" s="180"/>
      <c r="I115" s="209"/>
      <c r="J115" s="180"/>
      <c r="K115" s="210"/>
      <c r="L115" s="211" t="str">
        <f t="shared" si="12"/>
        <v/>
      </c>
      <c r="M115" s="160" t="str">
        <f>IF(ISERROR(IF(K115&gt;0,DATEDIF(K115,MIN('Existing Loans'!$C$1,L115),"m"),"")),0,IF(K115&gt;0,DATEDIF(K115,MIN('Existing Loans'!$C$1,L115),"m")+0,""))</f>
        <v/>
      </c>
      <c r="N115" s="160" t="str">
        <f t="shared" si="13"/>
        <v/>
      </c>
      <c r="O115" s="180"/>
      <c r="P115" s="180"/>
      <c r="Q115" s="180"/>
      <c r="R115" s="180"/>
      <c r="S115" s="180"/>
      <c r="T115" s="180"/>
      <c r="U115" s="180"/>
      <c r="V115" s="180"/>
      <c r="W115" s="212">
        <f t="shared" si="14"/>
        <v>0</v>
      </c>
      <c r="X115" s="61" t="str">
        <f t="shared" si="15"/>
        <v/>
      </c>
    </row>
    <row r="116" spans="1:24">
      <c r="A116" s="159">
        <v>114</v>
      </c>
      <c r="B116" s="208"/>
      <c r="C116" s="180"/>
      <c r="D116" s="208"/>
      <c r="E116" s="208"/>
      <c r="F116" s="208"/>
      <c r="G116" s="180"/>
      <c r="H116" s="180"/>
      <c r="I116" s="209"/>
      <c r="J116" s="180"/>
      <c r="K116" s="210"/>
      <c r="L116" s="211" t="str">
        <f t="shared" si="12"/>
        <v/>
      </c>
      <c r="M116" s="160" t="str">
        <f>IF(ISERROR(IF(K116&gt;0,DATEDIF(K116,MIN('Existing Loans'!$C$1,L116),"m"),"")),0,IF(K116&gt;0,DATEDIF(K116,MIN('Existing Loans'!$C$1,L116),"m")+0,""))</f>
        <v/>
      </c>
      <c r="N116" s="160" t="str">
        <f t="shared" si="13"/>
        <v/>
      </c>
      <c r="O116" s="180"/>
      <c r="P116" s="180"/>
      <c r="Q116" s="180"/>
      <c r="R116" s="180"/>
      <c r="S116" s="180"/>
      <c r="T116" s="180"/>
      <c r="U116" s="180"/>
      <c r="V116" s="180"/>
      <c r="W116" s="212">
        <f t="shared" si="14"/>
        <v>0</v>
      </c>
      <c r="X116" s="61" t="str">
        <f t="shared" si="15"/>
        <v/>
      </c>
    </row>
    <row r="117" spans="1:24">
      <c r="A117" s="159">
        <v>115</v>
      </c>
      <c r="B117" s="208"/>
      <c r="C117" s="180"/>
      <c r="D117" s="208"/>
      <c r="E117" s="208"/>
      <c r="F117" s="208"/>
      <c r="G117" s="180"/>
      <c r="H117" s="180"/>
      <c r="I117" s="209"/>
      <c r="J117" s="180"/>
      <c r="K117" s="210"/>
      <c r="L117" s="211" t="str">
        <f t="shared" si="12"/>
        <v/>
      </c>
      <c r="M117" s="160" t="str">
        <f>IF(ISERROR(IF(K117&gt;0,DATEDIF(K117,MIN('Existing Loans'!$C$1,L117),"m"),"")),0,IF(K117&gt;0,DATEDIF(K117,MIN('Existing Loans'!$C$1,L117),"m")+0,""))</f>
        <v/>
      </c>
      <c r="N117" s="160" t="str">
        <f t="shared" si="13"/>
        <v/>
      </c>
      <c r="O117" s="180"/>
      <c r="P117" s="180"/>
      <c r="Q117" s="180"/>
      <c r="R117" s="180"/>
      <c r="S117" s="180"/>
      <c r="T117" s="180"/>
      <c r="U117" s="180"/>
      <c r="V117" s="180"/>
      <c r="W117" s="212">
        <f t="shared" si="14"/>
        <v>0</v>
      </c>
      <c r="X117" s="61" t="str">
        <f t="shared" si="15"/>
        <v/>
      </c>
    </row>
    <row r="118" spans="1:24">
      <c r="A118" s="159">
        <v>116</v>
      </c>
      <c r="B118" s="208"/>
      <c r="C118" s="180"/>
      <c r="D118" s="208"/>
      <c r="E118" s="208"/>
      <c r="F118" s="208"/>
      <c r="G118" s="180"/>
      <c r="H118" s="180"/>
      <c r="I118" s="209"/>
      <c r="J118" s="180"/>
      <c r="K118" s="210"/>
      <c r="L118" s="211" t="str">
        <f t="shared" si="12"/>
        <v/>
      </c>
      <c r="M118" s="160" t="str">
        <f>IF(ISERROR(IF(K118&gt;0,DATEDIF(K118,MIN('Existing Loans'!$C$1,L118),"m"),"")),0,IF(K118&gt;0,DATEDIF(K118,MIN('Existing Loans'!$C$1,L118),"m")+0,""))</f>
        <v/>
      </c>
      <c r="N118" s="160" t="str">
        <f t="shared" si="13"/>
        <v/>
      </c>
      <c r="O118" s="180"/>
      <c r="P118" s="180"/>
      <c r="Q118" s="180"/>
      <c r="R118" s="180"/>
      <c r="S118" s="180"/>
      <c r="T118" s="180"/>
      <c r="U118" s="180"/>
      <c r="V118" s="180"/>
      <c r="W118" s="212">
        <f t="shared" si="14"/>
        <v>0</v>
      </c>
      <c r="X118" s="61" t="str">
        <f t="shared" si="15"/>
        <v/>
      </c>
    </row>
    <row r="119" spans="1:24">
      <c r="A119" s="159">
        <v>117</v>
      </c>
      <c r="B119" s="208"/>
      <c r="C119" s="180"/>
      <c r="D119" s="208"/>
      <c r="E119" s="208"/>
      <c r="F119" s="208"/>
      <c r="G119" s="180"/>
      <c r="H119" s="180"/>
      <c r="I119" s="209"/>
      <c r="J119" s="180"/>
      <c r="K119" s="210"/>
      <c r="L119" s="211" t="str">
        <f t="shared" si="12"/>
        <v/>
      </c>
      <c r="M119" s="160" t="str">
        <f>IF(ISERROR(IF(K119&gt;0,DATEDIF(K119,MIN('Existing Loans'!$C$1,L119),"m"),"")),0,IF(K119&gt;0,DATEDIF(K119,MIN('Existing Loans'!$C$1,L119),"m")+0,""))</f>
        <v/>
      </c>
      <c r="N119" s="160" t="str">
        <f t="shared" si="13"/>
        <v/>
      </c>
      <c r="O119" s="180"/>
      <c r="P119" s="180"/>
      <c r="Q119" s="180"/>
      <c r="R119" s="180"/>
      <c r="S119" s="180"/>
      <c r="T119" s="180"/>
      <c r="U119" s="180"/>
      <c r="V119" s="180"/>
      <c r="W119" s="212">
        <f t="shared" si="14"/>
        <v>0</v>
      </c>
      <c r="X119" s="61" t="str">
        <f t="shared" si="15"/>
        <v/>
      </c>
    </row>
    <row r="120" spans="1:24">
      <c r="A120" s="159">
        <v>118</v>
      </c>
      <c r="B120" s="208"/>
      <c r="C120" s="180"/>
      <c r="D120" s="208"/>
      <c r="E120" s="208"/>
      <c r="F120" s="208"/>
      <c r="G120" s="180"/>
      <c r="H120" s="180"/>
      <c r="I120" s="209"/>
      <c r="J120" s="180"/>
      <c r="K120" s="210"/>
      <c r="L120" s="211" t="str">
        <f t="shared" si="12"/>
        <v/>
      </c>
      <c r="M120" s="160" t="str">
        <f>IF(ISERROR(IF(K120&gt;0,DATEDIF(K120,MIN('Existing Loans'!$C$1,L120),"m"),"")),0,IF(K120&gt;0,DATEDIF(K120,MIN('Existing Loans'!$C$1,L120),"m")+0,""))</f>
        <v/>
      </c>
      <c r="N120" s="160" t="str">
        <f t="shared" si="13"/>
        <v/>
      </c>
      <c r="O120" s="180"/>
      <c r="P120" s="180"/>
      <c r="Q120" s="180"/>
      <c r="R120" s="180"/>
      <c r="S120" s="180"/>
      <c r="T120" s="180"/>
      <c r="U120" s="180"/>
      <c r="V120" s="180"/>
      <c r="W120" s="212">
        <f t="shared" si="14"/>
        <v>0</v>
      </c>
      <c r="X120" s="61" t="str">
        <f t="shared" si="15"/>
        <v/>
      </c>
    </row>
    <row r="121" spans="1:24">
      <c r="A121" s="159">
        <v>119</v>
      </c>
      <c r="B121" s="208"/>
      <c r="C121" s="180"/>
      <c r="D121" s="208"/>
      <c r="E121" s="208"/>
      <c r="F121" s="208"/>
      <c r="G121" s="180"/>
      <c r="H121" s="180"/>
      <c r="I121" s="209"/>
      <c r="J121" s="180"/>
      <c r="K121" s="210"/>
      <c r="L121" s="211" t="str">
        <f t="shared" si="12"/>
        <v/>
      </c>
      <c r="M121" s="160" t="str">
        <f>IF(ISERROR(IF(K121&gt;0,DATEDIF(K121,MIN('Existing Loans'!$C$1,L121),"m"),"")),0,IF(K121&gt;0,DATEDIF(K121,MIN('Existing Loans'!$C$1,L121),"m")+0,""))</f>
        <v/>
      </c>
      <c r="N121" s="160" t="str">
        <f t="shared" si="13"/>
        <v/>
      </c>
      <c r="O121" s="180"/>
      <c r="P121" s="180"/>
      <c r="Q121" s="180"/>
      <c r="R121" s="180"/>
      <c r="S121" s="180"/>
      <c r="T121" s="180"/>
      <c r="U121" s="180"/>
      <c r="V121" s="180"/>
      <c r="W121" s="212">
        <f t="shared" si="14"/>
        <v>0</v>
      </c>
      <c r="X121" s="61" t="str">
        <f t="shared" si="15"/>
        <v/>
      </c>
    </row>
    <row r="122" spans="1:24">
      <c r="A122" s="159">
        <v>120</v>
      </c>
      <c r="B122" s="208"/>
      <c r="C122" s="180"/>
      <c r="D122" s="208"/>
      <c r="E122" s="208"/>
      <c r="F122" s="208"/>
      <c r="G122" s="180"/>
      <c r="H122" s="180"/>
      <c r="I122" s="209"/>
      <c r="J122" s="180"/>
      <c r="K122" s="210"/>
      <c r="L122" s="211" t="str">
        <f t="shared" si="12"/>
        <v/>
      </c>
      <c r="M122" s="160" t="str">
        <f>IF(ISERROR(IF(K122&gt;0,DATEDIF(K122,MIN('Existing Loans'!$C$1,L122),"m"),"")),0,IF(K122&gt;0,DATEDIF(K122,MIN('Existing Loans'!$C$1,L122),"m")+0,""))</f>
        <v/>
      </c>
      <c r="N122" s="160" t="str">
        <f t="shared" si="13"/>
        <v/>
      </c>
      <c r="O122" s="180"/>
      <c r="P122" s="180"/>
      <c r="Q122" s="180"/>
      <c r="R122" s="180"/>
      <c r="S122" s="180"/>
      <c r="T122" s="180"/>
      <c r="U122" s="180"/>
      <c r="V122" s="180"/>
      <c r="W122" s="212">
        <f t="shared" si="14"/>
        <v>0</v>
      </c>
      <c r="X122" s="61" t="str">
        <f t="shared" si="15"/>
        <v/>
      </c>
    </row>
    <row r="123" spans="1:24">
      <c r="A123" s="159">
        <v>121</v>
      </c>
      <c r="B123" s="208"/>
      <c r="C123" s="180"/>
      <c r="D123" s="208"/>
      <c r="E123" s="208"/>
      <c r="F123" s="208"/>
      <c r="G123" s="180"/>
      <c r="H123" s="180"/>
      <c r="I123" s="209"/>
      <c r="J123" s="180"/>
      <c r="K123" s="210"/>
      <c r="L123" s="211" t="str">
        <f t="shared" si="12"/>
        <v/>
      </c>
      <c r="M123" s="160" t="str">
        <f>IF(ISERROR(IF(K123&gt;0,DATEDIF(K123,MIN('Existing Loans'!$C$1,L123),"m"),"")),0,IF(K123&gt;0,DATEDIF(K123,MIN('Existing Loans'!$C$1,L123),"m")+0,""))</f>
        <v/>
      </c>
      <c r="N123" s="160" t="str">
        <f t="shared" si="13"/>
        <v/>
      </c>
      <c r="O123" s="180"/>
      <c r="P123" s="180"/>
      <c r="Q123" s="180"/>
      <c r="R123" s="180"/>
      <c r="S123" s="180"/>
      <c r="T123" s="180"/>
      <c r="U123" s="180"/>
      <c r="V123" s="180"/>
      <c r="W123" s="212">
        <f t="shared" si="14"/>
        <v>0</v>
      </c>
      <c r="X123" s="61" t="str">
        <f t="shared" si="15"/>
        <v/>
      </c>
    </row>
    <row r="124" spans="1:24">
      <c r="A124" s="159">
        <v>122</v>
      </c>
      <c r="B124" s="208"/>
      <c r="C124" s="180"/>
      <c r="D124" s="208"/>
      <c r="E124" s="208"/>
      <c r="F124" s="208"/>
      <c r="G124" s="180"/>
      <c r="H124" s="180"/>
      <c r="I124" s="209"/>
      <c r="J124" s="180"/>
      <c r="K124" s="210"/>
      <c r="L124" s="211" t="str">
        <f t="shared" si="12"/>
        <v/>
      </c>
      <c r="M124" s="160" t="str">
        <f>IF(ISERROR(IF(K124&gt;0,DATEDIF(K124,MIN('Existing Loans'!$C$1,L124),"m"),"")),0,IF(K124&gt;0,DATEDIF(K124,MIN('Existing Loans'!$C$1,L124),"m")+0,""))</f>
        <v/>
      </c>
      <c r="N124" s="160" t="str">
        <f t="shared" si="13"/>
        <v/>
      </c>
      <c r="O124" s="180"/>
      <c r="P124" s="180"/>
      <c r="Q124" s="180"/>
      <c r="R124" s="180"/>
      <c r="S124" s="180"/>
      <c r="T124" s="180"/>
      <c r="U124" s="180"/>
      <c r="V124" s="180"/>
      <c r="W124" s="212">
        <f t="shared" si="14"/>
        <v>0</v>
      </c>
      <c r="X124" s="61" t="str">
        <f t="shared" si="15"/>
        <v/>
      </c>
    </row>
    <row r="125" spans="1:24">
      <c r="A125" s="159">
        <v>123</v>
      </c>
      <c r="B125" s="208"/>
      <c r="C125" s="180"/>
      <c r="D125" s="208"/>
      <c r="E125" s="208"/>
      <c r="F125" s="208"/>
      <c r="G125" s="180"/>
      <c r="H125" s="180"/>
      <c r="I125" s="209"/>
      <c r="J125" s="180"/>
      <c r="K125" s="210"/>
      <c r="L125" s="211" t="str">
        <f t="shared" si="12"/>
        <v/>
      </c>
      <c r="M125" s="160" t="str">
        <f>IF(ISERROR(IF(K125&gt;0,DATEDIF(K125,MIN('Existing Loans'!$C$1,L125),"m"),"")),0,IF(K125&gt;0,DATEDIF(K125,MIN('Existing Loans'!$C$1,L125),"m")+0,""))</f>
        <v/>
      </c>
      <c r="N125" s="160" t="str">
        <f t="shared" si="13"/>
        <v/>
      </c>
      <c r="O125" s="180"/>
      <c r="P125" s="180"/>
      <c r="Q125" s="180"/>
      <c r="R125" s="180"/>
      <c r="S125" s="180"/>
      <c r="T125" s="180"/>
      <c r="U125" s="180"/>
      <c r="V125" s="180"/>
      <c r="W125" s="212">
        <f t="shared" si="14"/>
        <v>0</v>
      </c>
      <c r="X125" s="61" t="str">
        <f t="shared" si="15"/>
        <v/>
      </c>
    </row>
    <row r="126" spans="1:24">
      <c r="A126" s="159">
        <v>124</v>
      </c>
      <c r="B126" s="208"/>
      <c r="C126" s="180"/>
      <c r="D126" s="208"/>
      <c r="E126" s="208"/>
      <c r="F126" s="208"/>
      <c r="G126" s="180"/>
      <c r="H126" s="180"/>
      <c r="I126" s="209"/>
      <c r="J126" s="180"/>
      <c r="K126" s="210"/>
      <c r="L126" s="211" t="str">
        <f t="shared" si="12"/>
        <v/>
      </c>
      <c r="M126" s="160" t="str">
        <f>IF(ISERROR(IF(K126&gt;0,DATEDIF(K126,MIN('Existing Loans'!$C$1,L126),"m"),"")),0,IF(K126&gt;0,DATEDIF(K126,MIN('Existing Loans'!$C$1,L126),"m")+0,""))</f>
        <v/>
      </c>
      <c r="N126" s="160" t="str">
        <f t="shared" si="13"/>
        <v/>
      </c>
      <c r="O126" s="180"/>
      <c r="P126" s="180"/>
      <c r="Q126" s="180"/>
      <c r="R126" s="180"/>
      <c r="S126" s="180"/>
      <c r="T126" s="180"/>
      <c r="U126" s="180"/>
      <c r="V126" s="180"/>
      <c r="W126" s="212">
        <f t="shared" si="14"/>
        <v>0</v>
      </c>
      <c r="X126" s="61" t="str">
        <f t="shared" si="15"/>
        <v/>
      </c>
    </row>
    <row r="127" spans="1:24">
      <c r="A127" s="159">
        <v>125</v>
      </c>
      <c r="B127" s="208"/>
      <c r="C127" s="180"/>
      <c r="D127" s="208"/>
      <c r="E127" s="208"/>
      <c r="F127" s="208"/>
      <c r="G127" s="180"/>
      <c r="H127" s="180"/>
      <c r="I127" s="209"/>
      <c r="J127" s="180"/>
      <c r="K127" s="210"/>
      <c r="L127" s="211" t="str">
        <f t="shared" si="12"/>
        <v/>
      </c>
      <c r="M127" s="160" t="str">
        <f>IF(ISERROR(IF(K127&gt;0,DATEDIF(K127,MIN('Existing Loans'!$C$1,L127),"m"),"")),0,IF(K127&gt;0,DATEDIF(K127,MIN('Existing Loans'!$C$1,L127),"m")+0,""))</f>
        <v/>
      </c>
      <c r="N127" s="160" t="str">
        <f t="shared" si="13"/>
        <v/>
      </c>
      <c r="O127" s="180"/>
      <c r="P127" s="180"/>
      <c r="Q127" s="180"/>
      <c r="R127" s="180"/>
      <c r="S127" s="180"/>
      <c r="T127" s="180"/>
      <c r="U127" s="180"/>
      <c r="V127" s="180"/>
      <c r="W127" s="212">
        <f t="shared" si="14"/>
        <v>0</v>
      </c>
      <c r="X127" s="61" t="str">
        <f t="shared" si="15"/>
        <v/>
      </c>
    </row>
    <row r="128" spans="1:24">
      <c r="A128" s="159">
        <v>126</v>
      </c>
      <c r="B128" s="208"/>
      <c r="C128" s="180"/>
      <c r="D128" s="208"/>
      <c r="E128" s="208"/>
      <c r="F128" s="208"/>
      <c r="G128" s="180"/>
      <c r="H128" s="180"/>
      <c r="I128" s="209"/>
      <c r="J128" s="180"/>
      <c r="K128" s="210"/>
      <c r="L128" s="211" t="str">
        <f t="shared" si="12"/>
        <v/>
      </c>
      <c r="M128" s="160" t="str">
        <f>IF(ISERROR(IF(K128&gt;0,DATEDIF(K128,MIN('Existing Loans'!$C$1,L128),"m"),"")),0,IF(K128&gt;0,DATEDIF(K128,MIN('Existing Loans'!$C$1,L128),"m")+0,""))</f>
        <v/>
      </c>
      <c r="N128" s="160" t="str">
        <f t="shared" si="13"/>
        <v/>
      </c>
      <c r="O128" s="180"/>
      <c r="P128" s="180"/>
      <c r="Q128" s="180"/>
      <c r="R128" s="180"/>
      <c r="S128" s="180"/>
      <c r="T128" s="180"/>
      <c r="U128" s="180"/>
      <c r="V128" s="180"/>
      <c r="W128" s="212">
        <f t="shared" si="14"/>
        <v>0</v>
      </c>
      <c r="X128" s="61" t="str">
        <f t="shared" si="15"/>
        <v/>
      </c>
    </row>
    <row r="129" spans="1:24">
      <c r="A129" s="159">
        <v>127</v>
      </c>
      <c r="B129" s="208"/>
      <c r="C129" s="180"/>
      <c r="D129" s="208"/>
      <c r="E129" s="208"/>
      <c r="F129" s="208"/>
      <c r="G129" s="180"/>
      <c r="H129" s="180"/>
      <c r="I129" s="209"/>
      <c r="J129" s="180"/>
      <c r="K129" s="210"/>
      <c r="L129" s="211" t="str">
        <f t="shared" si="12"/>
        <v/>
      </c>
      <c r="M129" s="160" t="str">
        <f>IF(ISERROR(IF(K129&gt;0,DATEDIF(K129,MIN('Existing Loans'!$C$1,L129),"m"),"")),0,IF(K129&gt;0,DATEDIF(K129,MIN('Existing Loans'!$C$1,L129),"m")+0,""))</f>
        <v/>
      </c>
      <c r="N129" s="160" t="str">
        <f t="shared" si="13"/>
        <v/>
      </c>
      <c r="O129" s="180"/>
      <c r="P129" s="180"/>
      <c r="Q129" s="180"/>
      <c r="R129" s="180"/>
      <c r="S129" s="180"/>
      <c r="T129" s="180"/>
      <c r="U129" s="180"/>
      <c r="V129" s="180"/>
      <c r="W129" s="212">
        <f t="shared" si="14"/>
        <v>0</v>
      </c>
      <c r="X129" s="61" t="str">
        <f t="shared" si="15"/>
        <v/>
      </c>
    </row>
    <row r="130" spans="1:24">
      <c r="A130" s="159">
        <v>128</v>
      </c>
      <c r="B130" s="208"/>
      <c r="C130" s="180"/>
      <c r="D130" s="208"/>
      <c r="E130" s="208"/>
      <c r="F130" s="208"/>
      <c r="G130" s="180"/>
      <c r="H130" s="180"/>
      <c r="I130" s="209"/>
      <c r="J130" s="180"/>
      <c r="K130" s="210"/>
      <c r="L130" s="211" t="str">
        <f t="shared" si="12"/>
        <v/>
      </c>
      <c r="M130" s="160" t="str">
        <f>IF(ISERROR(IF(K130&gt;0,DATEDIF(K130,MIN('Existing Loans'!$C$1,L130),"m"),"")),0,IF(K130&gt;0,DATEDIF(K130,MIN('Existing Loans'!$C$1,L130),"m")+0,""))</f>
        <v/>
      </c>
      <c r="N130" s="160" t="str">
        <f t="shared" si="13"/>
        <v/>
      </c>
      <c r="O130" s="180"/>
      <c r="P130" s="180"/>
      <c r="Q130" s="180"/>
      <c r="R130" s="180"/>
      <c r="S130" s="180"/>
      <c r="T130" s="180"/>
      <c r="U130" s="180"/>
      <c r="V130" s="180"/>
      <c r="W130" s="212">
        <f t="shared" si="14"/>
        <v>0</v>
      </c>
      <c r="X130" s="61" t="str">
        <f t="shared" si="15"/>
        <v/>
      </c>
    </row>
    <row r="131" spans="1:24">
      <c r="A131" s="159">
        <v>129</v>
      </c>
      <c r="B131" s="208"/>
      <c r="C131" s="180"/>
      <c r="D131" s="208"/>
      <c r="E131" s="208"/>
      <c r="F131" s="208"/>
      <c r="G131" s="180"/>
      <c r="H131" s="180"/>
      <c r="I131" s="209"/>
      <c r="J131" s="180"/>
      <c r="K131" s="210"/>
      <c r="L131" s="211" t="str">
        <f t="shared" si="12"/>
        <v/>
      </c>
      <c r="M131" s="160" t="str">
        <f>IF(ISERROR(IF(K131&gt;0,DATEDIF(K131,MIN('Existing Loans'!$C$1,L131),"m"),"")),0,IF(K131&gt;0,DATEDIF(K131,MIN('Existing Loans'!$C$1,L131),"m")+0,""))</f>
        <v/>
      </c>
      <c r="N131" s="160" t="str">
        <f t="shared" si="13"/>
        <v/>
      </c>
      <c r="O131" s="180"/>
      <c r="P131" s="180"/>
      <c r="Q131" s="180"/>
      <c r="R131" s="180"/>
      <c r="S131" s="180"/>
      <c r="T131" s="180"/>
      <c r="U131" s="180"/>
      <c r="V131" s="180"/>
      <c r="W131" s="212">
        <f t="shared" si="14"/>
        <v>0</v>
      </c>
      <c r="X131" s="61" t="str">
        <f t="shared" si="15"/>
        <v/>
      </c>
    </row>
    <row r="132" spans="1:24">
      <c r="A132" s="159">
        <v>130</v>
      </c>
      <c r="B132" s="208"/>
      <c r="C132" s="180"/>
      <c r="D132" s="208"/>
      <c r="E132" s="208"/>
      <c r="F132" s="208"/>
      <c r="G132" s="180"/>
      <c r="H132" s="180"/>
      <c r="I132" s="209"/>
      <c r="J132" s="180"/>
      <c r="K132" s="210"/>
      <c r="L132" s="211" t="str">
        <f>IF(AND(J132&gt;0,K132&gt;0),DATE(YEAR(K132),MONTH(K132)+J132+IF(DAY(K132)&lt;=15,0,1),DAY(K132)),"")</f>
        <v/>
      </c>
      <c r="M132" s="160" t="str">
        <f>IF(ISERROR(IF(K132&gt;0,DATEDIF(K132,MIN('Existing Loans'!$C$1,L132),"m"),"")),0,IF(K132&gt;0,DATEDIF(K132,MIN('Existing Loans'!$C$1,L132),"m")+0,""))</f>
        <v/>
      </c>
      <c r="N132" s="160" t="str">
        <f>IF(J132="","",J132-M132)</f>
        <v/>
      </c>
      <c r="O132" s="180"/>
      <c r="P132" s="180"/>
      <c r="Q132" s="180"/>
      <c r="R132" s="180"/>
      <c r="S132" s="180"/>
      <c r="T132" s="180"/>
      <c r="U132" s="180"/>
      <c r="V132" s="180"/>
      <c r="W132" s="212">
        <f t="shared" si="14"/>
        <v>0</v>
      </c>
      <c r="X132" s="61" t="str">
        <f t="shared" si="15"/>
        <v/>
      </c>
    </row>
    <row r="133" spans="1:24">
      <c r="A133" s="159">
        <v>131</v>
      </c>
      <c r="B133" s="208"/>
      <c r="C133" s="180"/>
      <c r="D133" s="208"/>
      <c r="E133" s="208"/>
      <c r="F133" s="208"/>
      <c r="G133" s="180"/>
      <c r="H133" s="180"/>
      <c r="I133" s="209"/>
      <c r="J133" s="180"/>
      <c r="K133" s="210"/>
      <c r="L133" s="211" t="str">
        <f>IF(AND(J133&gt;0,K133&gt;0),DATE(YEAR(K133),MONTH(K133)+J133+IF(DAY(K133)&lt;=15,0,1),DAY(K133)),"")</f>
        <v/>
      </c>
      <c r="M133" s="160" t="str">
        <f>IF(ISERROR(IF(K133&gt;0,DATEDIF(K133,MIN('Existing Loans'!$C$1,L133),"m"),"")),0,IF(K133&gt;0,DATEDIF(K133,MIN('Existing Loans'!$C$1,L133),"m")+0,""))</f>
        <v/>
      </c>
      <c r="N133" s="160" t="str">
        <f>IF(J133="","",J133-M133)</f>
        <v/>
      </c>
      <c r="O133" s="180"/>
      <c r="P133" s="180"/>
      <c r="Q133" s="180"/>
      <c r="R133" s="180"/>
      <c r="S133" s="180"/>
      <c r="T133" s="180"/>
      <c r="U133" s="180"/>
      <c r="V133" s="180"/>
      <c r="W133" s="212">
        <f t="shared" si="14"/>
        <v>0</v>
      </c>
      <c r="X133" s="61" t="str">
        <f t="shared" si="15"/>
        <v/>
      </c>
    </row>
    <row r="134" spans="1:24">
      <c r="A134" s="159">
        <v>132</v>
      </c>
      <c r="B134" s="208"/>
      <c r="C134" s="180"/>
      <c r="D134" s="208"/>
      <c r="E134" s="208"/>
      <c r="F134" s="208"/>
      <c r="G134" s="180"/>
      <c r="H134" s="180"/>
      <c r="I134" s="209"/>
      <c r="J134" s="180"/>
      <c r="K134" s="210"/>
      <c r="L134" s="211" t="str">
        <f>IF(AND(J134&gt;0,K134&gt;0),DATE(YEAR(K134),MONTH(K134)+J134+IF(DAY(K134)&lt;=15,0,1),DAY(K134)),"")</f>
        <v/>
      </c>
      <c r="M134" s="160" t="str">
        <f>IF(ISERROR(IF(K134&gt;0,DATEDIF(K134,MIN('Existing Loans'!$C$1,L134),"m"),"")),0,IF(K134&gt;0,DATEDIF(K134,MIN('Existing Loans'!$C$1,L134),"m")+0,""))</f>
        <v/>
      </c>
      <c r="N134" s="160" t="str">
        <f>IF(J134="","",J134-M134)</f>
        <v/>
      </c>
      <c r="O134" s="180"/>
      <c r="P134" s="180"/>
      <c r="Q134" s="180"/>
      <c r="R134" s="180"/>
      <c r="S134" s="180"/>
      <c r="T134" s="180"/>
      <c r="U134" s="180"/>
      <c r="V134" s="180"/>
      <c r="W134" s="212">
        <f t="shared" si="14"/>
        <v>0</v>
      </c>
      <c r="X134" s="61" t="str">
        <f t="shared" si="15"/>
        <v/>
      </c>
    </row>
    <row r="135" spans="1:24">
      <c r="A135" s="159">
        <v>133</v>
      </c>
      <c r="B135" s="208"/>
      <c r="C135" s="180"/>
      <c r="D135" s="208"/>
      <c r="E135" s="208"/>
      <c r="F135" s="208"/>
      <c r="G135" s="180"/>
      <c r="H135" s="180"/>
      <c r="I135" s="209"/>
      <c r="J135" s="180"/>
      <c r="K135" s="210"/>
      <c r="L135" s="211" t="str">
        <f>IF(AND(J135&gt;0,K135&gt;0),DATE(YEAR(K135),MONTH(K135)+J135+IF(DAY(K135)&lt;=15,0,1),DAY(K135)),"")</f>
        <v/>
      </c>
      <c r="M135" s="160" t="str">
        <f>IF(ISERROR(IF(K135&gt;0,DATEDIF(K135,MIN('Existing Loans'!$C$1,L135),"m"),"")),0,IF(K135&gt;0,DATEDIF(K135,MIN('Existing Loans'!$C$1,L135),"m")+0,""))</f>
        <v/>
      </c>
      <c r="N135" s="160" t="str">
        <f>IF(J135="","",J135-M135)</f>
        <v/>
      </c>
      <c r="O135" s="180"/>
      <c r="P135" s="180"/>
      <c r="Q135" s="180"/>
      <c r="R135" s="180"/>
      <c r="S135" s="180"/>
      <c r="T135" s="180"/>
      <c r="U135" s="180"/>
      <c r="V135" s="180"/>
      <c r="W135" s="212">
        <f t="shared" si="14"/>
        <v>0</v>
      </c>
      <c r="X135" s="61" t="str">
        <f t="shared" si="15"/>
        <v/>
      </c>
    </row>
    <row r="136" spans="1:24">
      <c r="A136" s="214"/>
      <c r="B136" s="214"/>
      <c r="C136" s="215"/>
      <c r="D136" s="216"/>
      <c r="E136" s="216"/>
      <c r="F136" s="216"/>
      <c r="G136" s="216"/>
      <c r="H136" s="215"/>
      <c r="I136" s="217"/>
      <c r="J136" s="215"/>
      <c r="K136" s="215"/>
      <c r="L136" s="216"/>
      <c r="M136" s="215"/>
      <c r="N136" s="215"/>
      <c r="O136" s="215"/>
      <c r="P136" s="215"/>
      <c r="Q136" s="215"/>
      <c r="R136" s="215"/>
      <c r="S136" s="215"/>
      <c r="T136" s="215"/>
      <c r="U136" s="215"/>
      <c r="V136" s="215"/>
      <c r="W136" s="218">
        <f>SUM(W4:W135)</f>
        <v>0</v>
      </c>
    </row>
    <row r="137" spans="1:24" s="61" customFormat="1" ht="12">
      <c r="A137" s="65"/>
      <c r="B137" s="65"/>
      <c r="D137" s="150"/>
      <c r="E137" s="150"/>
      <c r="F137" s="150"/>
      <c r="G137" s="150"/>
      <c r="L137" s="150"/>
    </row>
    <row r="138" spans="1:24" s="61" customFormat="1" ht="12">
      <c r="A138" s="65"/>
      <c r="B138" s="65"/>
      <c r="D138" s="150"/>
      <c r="E138" s="150"/>
      <c r="F138" s="150"/>
      <c r="G138" s="150"/>
      <c r="L138" s="150"/>
    </row>
    <row r="139" spans="1:24" s="61" customFormat="1" ht="12">
      <c r="A139" s="65"/>
      <c r="B139" s="65"/>
      <c r="D139" s="150"/>
      <c r="E139" s="150"/>
      <c r="F139" s="150"/>
      <c r="G139" s="150"/>
      <c r="L139" s="150"/>
    </row>
    <row r="140" spans="1:24" s="61" customFormat="1" ht="12">
      <c r="A140" s="65"/>
      <c r="B140" s="65"/>
      <c r="D140" s="150"/>
      <c r="E140" s="150"/>
      <c r="F140" s="150"/>
      <c r="G140" s="150"/>
      <c r="L140" s="150"/>
    </row>
    <row r="141" spans="1:24" s="61" customFormat="1" ht="12">
      <c r="A141" s="65"/>
      <c r="B141" s="65"/>
      <c r="D141" s="150"/>
      <c r="E141" s="150"/>
      <c r="F141" s="150"/>
      <c r="G141" s="150"/>
      <c r="L141" s="150"/>
    </row>
    <row r="142" spans="1:24" s="61" customFormat="1" ht="12">
      <c r="A142" s="65"/>
      <c r="B142" s="65"/>
      <c r="D142" s="150"/>
      <c r="E142" s="150"/>
      <c r="F142" s="150"/>
      <c r="G142" s="150"/>
      <c r="L142" s="150"/>
    </row>
    <row r="143" spans="1:24" s="61" customFormat="1" ht="12">
      <c r="A143" s="65"/>
      <c r="B143" s="65"/>
      <c r="D143" s="150"/>
      <c r="E143" s="150"/>
      <c r="F143" s="150"/>
      <c r="G143" s="150"/>
      <c r="L143" s="150"/>
    </row>
  </sheetData>
  <sheetProtection password="857C" sheet="1" objects="1" scenarios="1" formatCells="0" formatColumns="0" formatRows="0" insertColumns="0" insertRows="0"/>
  <dataConsolidate/>
  <mergeCells count="5">
    <mergeCell ref="A1:B1"/>
    <mergeCell ref="E1:F1"/>
    <mergeCell ref="E2:F2"/>
    <mergeCell ref="I1:K1"/>
    <mergeCell ref="I2:K2"/>
  </mergeCells>
  <conditionalFormatting sqref="Q29:V135">
    <cfRule type="cellIs" dxfId="12" priority="16" operator="equal">
      <formula>"Bounce"</formula>
    </cfRule>
  </conditionalFormatting>
  <conditionalFormatting sqref="Q5:V5 Q13:V27">
    <cfRule type="cellIs" dxfId="11" priority="15" operator="equal">
      <formula>"Bounce"</formula>
    </cfRule>
  </conditionalFormatting>
  <conditionalFormatting sqref="Q7:V11">
    <cfRule type="cellIs" dxfId="10" priority="14" operator="equal">
      <formula>"Bounce"</formula>
    </cfRule>
  </conditionalFormatting>
  <conditionalFormatting sqref="Q12:V12 S28:V28">
    <cfRule type="cellIs" dxfId="9" priority="13" operator="equal">
      <formula>"Bounce"</formula>
    </cfRule>
  </conditionalFormatting>
  <conditionalFormatting sqref="Q23:V23">
    <cfRule type="cellIs" dxfId="8" priority="12" operator="equal">
      <formula>"Bounce"</formula>
    </cfRule>
  </conditionalFormatting>
  <conditionalFormatting sqref="Q28:V28">
    <cfRule type="cellIs" dxfId="7" priority="11" operator="equal">
      <formula>"Bounce"</formula>
    </cfRule>
  </conditionalFormatting>
  <conditionalFormatting sqref="Q28:R28">
    <cfRule type="cellIs" dxfId="6" priority="10" operator="equal">
      <formula>"Bounce"</formula>
    </cfRule>
  </conditionalFormatting>
  <conditionalFormatting sqref="Q22:V22">
    <cfRule type="cellIs" dxfId="5" priority="9" operator="equal">
      <formula>"Bounce"</formula>
    </cfRule>
  </conditionalFormatting>
  <conditionalFormatting sqref="Q27:V27">
    <cfRule type="cellIs" dxfId="4" priority="8" operator="equal">
      <formula>"Bounce"</formula>
    </cfRule>
  </conditionalFormatting>
  <conditionalFormatting sqref="Q6:V6">
    <cfRule type="cellIs" dxfId="3" priority="7" operator="equal">
      <formula>"Bounce"</formula>
    </cfRule>
  </conditionalFormatting>
  <conditionalFormatting sqref="G2">
    <cfRule type="cellIs" dxfId="2" priority="3" operator="greaterThan">
      <formula>10</formula>
    </cfRule>
  </conditionalFormatting>
  <conditionalFormatting sqref="L2">
    <cfRule type="cellIs" dxfId="1" priority="2" operator="greaterThan">
      <formula>0</formula>
    </cfRule>
  </conditionalFormatting>
  <conditionalFormatting sqref="Q4:V4">
    <cfRule type="cellIs" dxfId="0" priority="1" operator="equal">
      <formula>"Bounce"</formula>
    </cfRule>
  </conditionalFormatting>
  <dataValidations count="5">
    <dataValidation type="list" allowBlank="1" showInputMessage="1" showErrorMessage="1" sqref="D4:D135" xr:uid="{00000000-0002-0000-0900-000000000000}">
      <formula1>Loan</formula1>
      <formula2>0</formula2>
    </dataValidation>
    <dataValidation type="list" allowBlank="1" showInputMessage="1" showErrorMessage="1" sqref="E4:E135" xr:uid="{00000000-0002-0000-0900-000002000000}">
      <formula1>Unsecured</formula1>
      <formula2>0</formula2>
    </dataValidation>
    <dataValidation type="list" allowBlank="1" showInputMessage="1" showErrorMessage="1" sqref="B4:B135" xr:uid="{00000000-0002-0000-0900-000005000000}">
      <formula1>Accnt_Holder</formula1>
      <formula2>0</formula2>
    </dataValidation>
    <dataValidation type="list" allowBlank="1" showInputMessage="1" showErrorMessage="1" sqref="F4:F135" xr:uid="{00000000-0002-0000-0900-000006000000}">
      <formula1>Status</formula1>
      <formula2>0</formula2>
    </dataValidation>
    <dataValidation type="list" allowBlank="1" showInputMessage="1" showErrorMessage="1" sqref="Q4:V135" xr:uid="{00000000-0002-0000-0900-000009000000}">
      <formula1>$AMM$4:$AMM$5</formula1>
    </dataValidation>
  </dataValidations>
  <pageMargins left="0.69930555555555496" right="0.69930555555555496" top="0.75" bottom="0.75" header="0.51180555555555496" footer="0.51180555555555496"/>
  <pageSetup paperSize="9"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"/>
  <sheetViews>
    <sheetView showGridLines="0" zoomScaleNormal="100" workbookViewId="0"/>
  </sheetViews>
  <sheetFormatPr defaultColWidth="9.140625" defaultRowHeight="15"/>
  <cols>
    <col min="1" max="1" width="5.7109375" style="483" customWidth="1"/>
    <col min="2" max="2" width="21.7109375" style="470" customWidth="1"/>
    <col min="3" max="3" width="61.5703125" style="470" customWidth="1"/>
    <col min="4" max="4" width="30.28515625" style="484" customWidth="1"/>
    <col min="5" max="5" width="17.5703125" style="484" customWidth="1"/>
    <col min="6" max="1023" width="9" style="470" customWidth="1"/>
    <col min="1024" max="16384" width="9.140625" style="470"/>
  </cols>
  <sheetData>
    <row r="1" spans="1:5">
      <c r="A1" s="468" t="s">
        <v>5</v>
      </c>
      <c r="B1" s="469" t="s">
        <v>371</v>
      </c>
      <c r="C1" s="469" t="s">
        <v>372</v>
      </c>
      <c r="D1" s="468" t="s">
        <v>373</v>
      </c>
      <c r="E1" s="468" t="s">
        <v>1972</v>
      </c>
    </row>
    <row r="2" spans="1:5">
      <c r="A2" s="471">
        <v>1</v>
      </c>
      <c r="B2" s="472" t="s">
        <v>374</v>
      </c>
      <c r="C2" s="472" t="s">
        <v>375</v>
      </c>
      <c r="D2" s="471" t="s">
        <v>376</v>
      </c>
      <c r="E2" s="473" t="s">
        <v>2012</v>
      </c>
    </row>
    <row r="3" spans="1:5">
      <c r="A3" s="471">
        <v>2</v>
      </c>
      <c r="B3" s="472" t="s">
        <v>377</v>
      </c>
      <c r="C3" s="472" t="s">
        <v>378</v>
      </c>
      <c r="D3" s="471" t="s">
        <v>379</v>
      </c>
      <c r="E3" s="474" t="s">
        <v>6</v>
      </c>
    </row>
    <row r="4" spans="1:5">
      <c r="A4" s="471">
        <v>3</v>
      </c>
      <c r="B4" s="472" t="s">
        <v>380</v>
      </c>
      <c r="C4" s="472" t="s">
        <v>381</v>
      </c>
      <c r="D4" s="471" t="s">
        <v>379</v>
      </c>
      <c r="E4" s="474" t="s">
        <v>6</v>
      </c>
    </row>
    <row r="5" spans="1:5">
      <c r="A5" s="471">
        <v>4</v>
      </c>
      <c r="B5" s="472" t="s">
        <v>382</v>
      </c>
      <c r="C5" s="472" t="s">
        <v>383</v>
      </c>
      <c r="D5" s="471" t="s">
        <v>384</v>
      </c>
      <c r="E5" s="474" t="s">
        <v>6</v>
      </c>
    </row>
    <row r="6" spans="1:5">
      <c r="A6" s="471">
        <v>5</v>
      </c>
      <c r="B6" s="638" t="s">
        <v>385</v>
      </c>
      <c r="C6" s="475" t="s">
        <v>2122</v>
      </c>
      <c r="D6" s="476" t="s">
        <v>384</v>
      </c>
      <c r="E6" s="476" t="s">
        <v>2</v>
      </c>
    </row>
    <row r="7" spans="1:5">
      <c r="A7" s="471">
        <v>6</v>
      </c>
      <c r="B7" s="638"/>
      <c r="C7" s="475" t="s">
        <v>386</v>
      </c>
      <c r="D7" s="476" t="s">
        <v>384</v>
      </c>
      <c r="E7" s="476" t="s">
        <v>6</v>
      </c>
    </row>
    <row r="8" spans="1:5">
      <c r="A8" s="471">
        <v>7</v>
      </c>
      <c r="B8" s="638"/>
      <c r="C8" s="475" t="s">
        <v>2133</v>
      </c>
      <c r="D8" s="476" t="s">
        <v>384</v>
      </c>
      <c r="E8" s="473" t="s">
        <v>2012</v>
      </c>
    </row>
    <row r="9" spans="1:5">
      <c r="A9" s="471">
        <v>8</v>
      </c>
      <c r="B9" s="638"/>
      <c r="C9" s="475" t="s">
        <v>2123</v>
      </c>
      <c r="D9" s="476" t="s">
        <v>379</v>
      </c>
      <c r="E9" s="476" t="s">
        <v>6</v>
      </c>
    </row>
    <row r="10" spans="1:5">
      <c r="A10" s="471">
        <v>9</v>
      </c>
      <c r="B10" s="638"/>
      <c r="C10" s="475" t="s">
        <v>2124</v>
      </c>
      <c r="D10" s="476" t="s">
        <v>387</v>
      </c>
      <c r="E10" s="473" t="s">
        <v>2012</v>
      </c>
    </row>
    <row r="11" spans="1:5">
      <c r="A11" s="471">
        <v>10</v>
      </c>
      <c r="B11" s="637" t="s">
        <v>388</v>
      </c>
      <c r="C11" s="475" t="s">
        <v>389</v>
      </c>
      <c r="D11" s="471" t="s">
        <v>379</v>
      </c>
      <c r="E11" s="476" t="s">
        <v>6</v>
      </c>
    </row>
    <row r="12" spans="1:5">
      <c r="A12" s="471">
        <v>11</v>
      </c>
      <c r="B12" s="637"/>
      <c r="C12" s="475" t="s">
        <v>391</v>
      </c>
      <c r="D12" s="471" t="s">
        <v>379</v>
      </c>
      <c r="E12" s="476" t="s">
        <v>390</v>
      </c>
    </row>
    <row r="13" spans="1:5">
      <c r="A13" s="471">
        <v>12</v>
      </c>
      <c r="B13" s="637"/>
      <c r="C13" s="475" t="s">
        <v>2013</v>
      </c>
      <c r="D13" s="476" t="s">
        <v>387</v>
      </c>
      <c r="E13" s="476" t="s">
        <v>2</v>
      </c>
    </row>
    <row r="14" spans="1:5" ht="30">
      <c r="A14" s="471">
        <v>13</v>
      </c>
      <c r="B14" s="637"/>
      <c r="C14" s="482" t="s">
        <v>2134</v>
      </c>
      <c r="D14" s="476" t="s">
        <v>387</v>
      </c>
      <c r="E14" s="476" t="s">
        <v>2</v>
      </c>
    </row>
    <row r="15" spans="1:5">
      <c r="A15" s="471">
        <v>14</v>
      </c>
      <c r="B15" s="637"/>
      <c r="C15" s="475" t="s">
        <v>392</v>
      </c>
      <c r="D15" s="476" t="s">
        <v>376</v>
      </c>
      <c r="E15" s="474" t="s">
        <v>2</v>
      </c>
    </row>
    <row r="16" spans="1:5" ht="75">
      <c r="A16" s="639">
        <v>15</v>
      </c>
      <c r="B16" s="641" t="s">
        <v>1971</v>
      </c>
      <c r="C16" s="472" t="s">
        <v>2125</v>
      </c>
      <c r="D16" s="471" t="s">
        <v>376</v>
      </c>
      <c r="E16" s="471" t="s">
        <v>2126</v>
      </c>
    </row>
    <row r="17" spans="1:5">
      <c r="A17" s="640"/>
      <c r="B17" s="642"/>
      <c r="C17" s="472" t="s">
        <v>2127</v>
      </c>
      <c r="D17" s="471" t="s">
        <v>387</v>
      </c>
      <c r="E17" s="471" t="s">
        <v>2</v>
      </c>
    </row>
    <row r="18" spans="1:5">
      <c r="A18" s="471">
        <v>16</v>
      </c>
      <c r="B18" s="472" t="s">
        <v>393</v>
      </c>
      <c r="C18" s="472" t="s">
        <v>394</v>
      </c>
      <c r="D18" s="471" t="s">
        <v>376</v>
      </c>
      <c r="E18" s="471" t="s">
        <v>6</v>
      </c>
    </row>
    <row r="19" spans="1:5">
      <c r="A19" s="471">
        <v>17</v>
      </c>
      <c r="B19" s="637" t="s">
        <v>395</v>
      </c>
      <c r="C19" s="472" t="s">
        <v>396</v>
      </c>
      <c r="D19" s="471" t="s">
        <v>397</v>
      </c>
      <c r="E19" s="471" t="s">
        <v>6</v>
      </c>
    </row>
    <row r="20" spans="1:5">
      <c r="A20" s="471">
        <v>18</v>
      </c>
      <c r="B20" s="637"/>
      <c r="C20" s="472" t="s">
        <v>398</v>
      </c>
      <c r="D20" s="471" t="s">
        <v>379</v>
      </c>
      <c r="E20" s="471" t="s">
        <v>6</v>
      </c>
    </row>
    <row r="21" spans="1:5">
      <c r="A21" s="471">
        <v>19</v>
      </c>
      <c r="B21" s="477" t="s">
        <v>385</v>
      </c>
      <c r="C21" s="477" t="s">
        <v>2128</v>
      </c>
      <c r="D21" s="478" t="s">
        <v>379</v>
      </c>
      <c r="E21" s="473" t="s">
        <v>6</v>
      </c>
    </row>
    <row r="22" spans="1:5">
      <c r="A22" s="471">
        <v>20</v>
      </c>
      <c r="B22" s="477" t="s">
        <v>59</v>
      </c>
      <c r="C22" s="477" t="s">
        <v>2129</v>
      </c>
      <c r="D22" s="478" t="s">
        <v>379</v>
      </c>
      <c r="E22" s="473" t="s">
        <v>6</v>
      </c>
    </row>
    <row r="23" spans="1:5">
      <c r="A23" s="471">
        <v>21</v>
      </c>
      <c r="B23" s="477" t="s">
        <v>3</v>
      </c>
      <c r="C23" s="477" t="s">
        <v>2130</v>
      </c>
      <c r="D23" s="478" t="s">
        <v>384</v>
      </c>
      <c r="E23" s="473" t="s">
        <v>2012</v>
      </c>
    </row>
    <row r="24" spans="1:5">
      <c r="A24" s="471">
        <v>22</v>
      </c>
      <c r="B24" s="479" t="s">
        <v>203</v>
      </c>
      <c r="C24" s="479" t="s">
        <v>2131</v>
      </c>
      <c r="D24" s="480" t="s">
        <v>402</v>
      </c>
      <c r="E24" s="481" t="s">
        <v>203</v>
      </c>
    </row>
    <row r="25" spans="1:5" ht="45">
      <c r="A25" s="471">
        <v>23</v>
      </c>
      <c r="B25" s="475" t="s">
        <v>399</v>
      </c>
      <c r="C25" s="482" t="s">
        <v>400</v>
      </c>
      <c r="D25" s="476" t="s">
        <v>401</v>
      </c>
      <c r="E25" s="474" t="s">
        <v>2</v>
      </c>
    </row>
  </sheetData>
  <sheetProtection password="857C" sheet="1" objects="1" scenarios="1" formatCells="0" formatColumns="0" formatRows="0" insertColumns="0"/>
  <mergeCells count="6">
    <mergeCell ref="B19:B20"/>
    <mergeCell ref="B6:B10"/>
    <mergeCell ref="B11:B12"/>
    <mergeCell ref="B13:B15"/>
    <mergeCell ref="A16:A17"/>
    <mergeCell ref="B16:B17"/>
  </mergeCells>
  <pageMargins left="0.69930555555555496" right="0.69930555555555496" top="0.75" bottom="0.75" header="0.51180555555555496" footer="0.51180555555555496"/>
  <pageSetup firstPageNumber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F44"/>
  <sheetViews>
    <sheetView showGridLines="0" workbookViewId="0">
      <selection activeCell="D8" sqref="D8"/>
    </sheetView>
  </sheetViews>
  <sheetFormatPr defaultRowHeight="15"/>
  <cols>
    <col min="2" max="2" width="53.85546875" customWidth="1"/>
    <col min="3" max="3" width="23.5703125" customWidth="1"/>
    <col min="4" max="4" width="10.28515625" style="413" customWidth="1"/>
    <col min="5" max="6" width="0" style="413" hidden="1" customWidth="1"/>
  </cols>
  <sheetData>
    <row r="2" spans="2:6" s="242" customFormat="1" ht="30">
      <c r="B2" s="402" t="s">
        <v>2076</v>
      </c>
      <c r="C2" s="403" t="s">
        <v>2077</v>
      </c>
      <c r="D2" s="403" t="s">
        <v>2078</v>
      </c>
      <c r="E2" s="358"/>
      <c r="F2" s="358"/>
    </row>
    <row r="3" spans="2:6">
      <c r="B3" s="404" t="s">
        <v>2079</v>
      </c>
      <c r="C3" s="405">
        <v>0.2</v>
      </c>
      <c r="D3" s="358">
        <v>2</v>
      </c>
      <c r="E3" s="358"/>
      <c r="F3" s="358"/>
    </row>
    <row r="4" spans="2:6">
      <c r="B4" s="406" t="s">
        <v>2080</v>
      </c>
      <c r="C4" s="405">
        <v>0.3</v>
      </c>
      <c r="D4" s="358">
        <v>1</v>
      </c>
      <c r="E4" s="358"/>
      <c r="F4" s="358"/>
    </row>
    <row r="5" spans="2:6">
      <c r="B5" s="407" t="s">
        <v>2081</v>
      </c>
      <c r="C5" s="405">
        <v>0.3</v>
      </c>
      <c r="D5" s="358">
        <v>2</v>
      </c>
      <c r="E5" s="358"/>
      <c r="F5" s="358"/>
    </row>
    <row r="6" spans="2:6">
      <c r="B6" s="407" t="s">
        <v>2082</v>
      </c>
      <c r="C6" s="405">
        <v>0.2</v>
      </c>
      <c r="D6" s="358">
        <v>2</v>
      </c>
      <c r="E6" s="358"/>
      <c r="F6" s="358"/>
    </row>
    <row r="7" spans="2:6">
      <c r="B7" s="404" t="s">
        <v>2083</v>
      </c>
      <c r="C7" s="405">
        <v>0.15</v>
      </c>
      <c r="D7" s="358">
        <v>2</v>
      </c>
      <c r="E7" s="358"/>
      <c r="F7" s="358"/>
    </row>
    <row r="8" spans="2:6">
      <c r="B8" s="404" t="s">
        <v>2084</v>
      </c>
      <c r="C8" s="405">
        <v>0.2</v>
      </c>
      <c r="D8" s="358">
        <v>2</v>
      </c>
      <c r="E8" s="358"/>
      <c r="F8" s="358"/>
    </row>
    <row r="9" spans="2:6">
      <c r="B9" s="404" t="s">
        <v>2085</v>
      </c>
      <c r="C9" s="405">
        <v>0.3</v>
      </c>
      <c r="D9" s="358">
        <f>IF('[1]Customer Details'!$G$8&gt;=5,'WithHolding Percentage'!F9,'WithHolding Percentage'!E9)</f>
        <v>3</v>
      </c>
      <c r="E9" s="358">
        <v>2.5</v>
      </c>
      <c r="F9" s="358">
        <v>3</v>
      </c>
    </row>
    <row r="10" spans="2:6">
      <c r="B10" s="404" t="s">
        <v>2086</v>
      </c>
      <c r="C10" s="405">
        <v>0.15</v>
      </c>
      <c r="D10" s="358">
        <v>1</v>
      </c>
      <c r="E10" s="358"/>
      <c r="F10" s="358"/>
    </row>
    <row r="11" spans="2:6">
      <c r="B11" s="404" t="s">
        <v>2087</v>
      </c>
      <c r="C11" s="405">
        <v>0.25</v>
      </c>
      <c r="D11" s="358">
        <v>2</v>
      </c>
      <c r="E11" s="358"/>
      <c r="F11" s="358"/>
    </row>
    <row r="12" spans="2:6">
      <c r="B12" s="404" t="s">
        <v>2088</v>
      </c>
      <c r="C12" s="405">
        <v>0.3</v>
      </c>
      <c r="D12" s="358">
        <f>IF('[1]Customer Details'!$G$8&gt;=5,'WithHolding Percentage'!F12,'WithHolding Percentage'!E12)</f>
        <v>3</v>
      </c>
      <c r="E12" s="358">
        <v>2.5</v>
      </c>
      <c r="F12" s="358">
        <v>3</v>
      </c>
    </row>
    <row r="13" spans="2:6">
      <c r="B13" s="404" t="s">
        <v>2089</v>
      </c>
      <c r="C13" s="405">
        <v>0.3</v>
      </c>
      <c r="D13" s="358">
        <v>2</v>
      </c>
      <c r="E13" s="358"/>
      <c r="F13" s="358"/>
    </row>
    <row r="14" spans="2:6">
      <c r="B14" s="404" t="s">
        <v>2090</v>
      </c>
      <c r="C14" s="405">
        <v>0.25</v>
      </c>
      <c r="D14" s="358">
        <v>2</v>
      </c>
      <c r="E14" s="358"/>
      <c r="F14" s="358"/>
    </row>
    <row r="15" spans="2:6">
      <c r="B15" s="408" t="s">
        <v>2091</v>
      </c>
      <c r="C15" s="405">
        <v>0.3</v>
      </c>
      <c r="D15" s="358">
        <v>2</v>
      </c>
      <c r="E15" s="358"/>
      <c r="F15" s="358"/>
    </row>
    <row r="16" spans="2:6">
      <c r="B16" s="409" t="s">
        <v>2092</v>
      </c>
      <c r="C16" s="405">
        <v>0.15</v>
      </c>
      <c r="D16" s="358">
        <v>2</v>
      </c>
      <c r="E16" s="358"/>
      <c r="F16" s="358"/>
    </row>
    <row r="17" spans="2:6">
      <c r="B17" s="407" t="s">
        <v>2093</v>
      </c>
      <c r="C17" s="405">
        <v>0.3</v>
      </c>
      <c r="D17" s="358">
        <f>IF('[1]Customer Details'!$G$8&gt;=5,'WithHolding Percentage'!F17,'WithHolding Percentage'!E17)</f>
        <v>2.5</v>
      </c>
      <c r="E17" s="358">
        <v>2</v>
      </c>
      <c r="F17" s="358">
        <v>2.5</v>
      </c>
    </row>
    <row r="18" spans="2:6">
      <c r="B18" s="404" t="s">
        <v>2094</v>
      </c>
      <c r="C18" s="405">
        <v>0.3</v>
      </c>
      <c r="D18" s="358">
        <v>2</v>
      </c>
      <c r="E18" s="358"/>
      <c r="F18" s="358"/>
    </row>
    <row r="19" spans="2:6">
      <c r="B19" s="404" t="s">
        <v>2095</v>
      </c>
      <c r="C19" s="405">
        <v>0.3</v>
      </c>
      <c r="D19" s="358">
        <v>1.2</v>
      </c>
      <c r="E19" s="358"/>
      <c r="F19" s="358"/>
    </row>
    <row r="20" spans="2:6">
      <c r="B20" s="404" t="s">
        <v>2096</v>
      </c>
      <c r="C20" s="405">
        <v>0.25</v>
      </c>
      <c r="D20" s="358">
        <v>2</v>
      </c>
      <c r="E20" s="358"/>
      <c r="F20" s="358"/>
    </row>
    <row r="21" spans="2:6">
      <c r="B21" s="404" t="s">
        <v>2097</v>
      </c>
      <c r="C21" s="405">
        <v>0.2</v>
      </c>
      <c r="D21" s="358">
        <v>1.5</v>
      </c>
      <c r="E21" s="358"/>
      <c r="F21" s="358"/>
    </row>
    <row r="22" spans="2:6">
      <c r="B22" s="404" t="s">
        <v>2098</v>
      </c>
      <c r="C22" s="405">
        <v>0.25</v>
      </c>
      <c r="D22" s="358">
        <v>2</v>
      </c>
      <c r="E22" s="358"/>
      <c r="F22" s="358"/>
    </row>
    <row r="23" spans="2:6">
      <c r="B23" s="404" t="s">
        <v>2099</v>
      </c>
      <c r="C23" s="405">
        <v>0.25</v>
      </c>
      <c r="D23" s="358">
        <v>1.5</v>
      </c>
      <c r="E23" s="358"/>
      <c r="F23" s="358"/>
    </row>
    <row r="24" spans="2:6">
      <c r="B24" s="408" t="s">
        <v>2100</v>
      </c>
      <c r="C24" s="405">
        <v>0.3</v>
      </c>
      <c r="D24" s="358">
        <f>IF('[1]Customer Details'!$G$8&gt;=5,'WithHolding Percentage'!F24,'WithHolding Percentage'!E24)</f>
        <v>3</v>
      </c>
      <c r="E24" s="358">
        <v>2.5</v>
      </c>
      <c r="F24" s="358">
        <v>3</v>
      </c>
    </row>
    <row r="25" spans="2:6">
      <c r="B25" s="410" t="s">
        <v>2101</v>
      </c>
      <c r="C25" s="405">
        <v>0.3</v>
      </c>
      <c r="D25" s="358">
        <v>1.5</v>
      </c>
      <c r="E25" s="358"/>
      <c r="F25" s="358"/>
    </row>
    <row r="26" spans="2:6">
      <c r="B26" s="404" t="s">
        <v>2102</v>
      </c>
      <c r="C26" s="405">
        <v>0.3</v>
      </c>
      <c r="D26" s="358">
        <f>IF('[1]Customer Details'!$G$8&gt;=5,'WithHolding Percentage'!F26,'WithHolding Percentage'!E26)</f>
        <v>3</v>
      </c>
      <c r="E26" s="358">
        <v>2.5</v>
      </c>
      <c r="F26" s="358">
        <v>3</v>
      </c>
    </row>
    <row r="27" spans="2:6">
      <c r="B27" s="404" t="s">
        <v>2103</v>
      </c>
      <c r="C27" s="405">
        <v>0.15</v>
      </c>
      <c r="D27" s="358">
        <v>2</v>
      </c>
      <c r="E27" s="358"/>
      <c r="F27" s="358"/>
    </row>
    <row r="28" spans="2:6" ht="16.5" customHeight="1">
      <c r="B28" s="411" t="s">
        <v>2104</v>
      </c>
      <c r="C28" s="405">
        <v>0.3</v>
      </c>
      <c r="D28" s="358">
        <v>2</v>
      </c>
      <c r="E28" s="358"/>
      <c r="F28" s="358"/>
    </row>
    <row r="29" spans="2:6">
      <c r="B29" s="404" t="s">
        <v>2105</v>
      </c>
      <c r="C29" s="405">
        <v>0.15</v>
      </c>
      <c r="D29" s="358">
        <v>2</v>
      </c>
      <c r="E29" s="358"/>
      <c r="F29" s="358"/>
    </row>
    <row r="30" spans="2:6">
      <c r="B30" s="404" t="s">
        <v>2106</v>
      </c>
      <c r="C30" s="405">
        <v>0.3</v>
      </c>
      <c r="D30" s="358">
        <v>2</v>
      </c>
      <c r="E30" s="358"/>
      <c r="F30" s="358"/>
    </row>
    <row r="31" spans="2:6">
      <c r="B31" s="404" t="s">
        <v>2107</v>
      </c>
      <c r="C31" s="405">
        <v>0.2</v>
      </c>
      <c r="D31" s="358">
        <v>2</v>
      </c>
      <c r="E31" s="358"/>
      <c r="F31" s="358"/>
    </row>
    <row r="32" spans="2:6">
      <c r="B32" s="404" t="s">
        <v>2108</v>
      </c>
      <c r="C32" s="405">
        <v>0.12</v>
      </c>
      <c r="D32" s="358">
        <f>IF('[1]Customer Details'!$G$8&gt;=5,'WithHolding Percentage'!F32,'WithHolding Percentage'!E32)</f>
        <v>1</v>
      </c>
      <c r="E32" s="358">
        <v>0</v>
      </c>
      <c r="F32" s="358">
        <v>1</v>
      </c>
    </row>
    <row r="33" spans="2:6">
      <c r="B33" s="404" t="s">
        <v>2109</v>
      </c>
      <c r="C33" s="405">
        <v>0.25</v>
      </c>
      <c r="D33" s="358">
        <v>2</v>
      </c>
      <c r="E33" s="358"/>
      <c r="F33" s="358"/>
    </row>
    <row r="34" spans="2:6">
      <c r="B34" s="404" t="s">
        <v>2110</v>
      </c>
      <c r="C34" s="405">
        <v>0.2</v>
      </c>
      <c r="D34" s="358">
        <v>2</v>
      </c>
      <c r="E34" s="358"/>
      <c r="F34" s="358"/>
    </row>
    <row r="35" spans="2:6">
      <c r="B35" s="404" t="s">
        <v>2111</v>
      </c>
      <c r="C35" s="405">
        <v>0.25</v>
      </c>
      <c r="D35" s="358">
        <v>2</v>
      </c>
      <c r="E35" s="358"/>
      <c r="F35" s="358"/>
    </row>
    <row r="36" spans="2:6">
      <c r="B36" s="404" t="s">
        <v>2112</v>
      </c>
      <c r="C36" s="405">
        <v>0.25</v>
      </c>
      <c r="D36" s="358">
        <v>2</v>
      </c>
      <c r="E36" s="358"/>
      <c r="F36" s="358"/>
    </row>
    <row r="37" spans="2:6">
      <c r="B37" s="404" t="s">
        <v>2113</v>
      </c>
      <c r="C37" s="405">
        <v>0.25</v>
      </c>
      <c r="D37" s="358">
        <f>IF('[1]Customer Details'!$G$8&gt;=5,'WithHolding Percentage'!F37,'WithHolding Percentage'!E37)</f>
        <v>2.5</v>
      </c>
      <c r="E37" s="358">
        <v>2</v>
      </c>
      <c r="F37" s="358">
        <v>2.5</v>
      </c>
    </row>
    <row r="38" spans="2:6">
      <c r="B38" s="404" t="s">
        <v>2114</v>
      </c>
      <c r="C38" s="405">
        <v>0.15</v>
      </c>
      <c r="D38" s="358">
        <v>2</v>
      </c>
      <c r="E38" s="358"/>
      <c r="F38" s="358"/>
    </row>
    <row r="39" spans="2:6">
      <c r="B39" s="409" t="s">
        <v>2046</v>
      </c>
      <c r="C39" s="405">
        <v>0.2</v>
      </c>
      <c r="D39" s="412">
        <v>1.5</v>
      </c>
      <c r="E39" s="412"/>
      <c r="F39" s="412"/>
    </row>
    <row r="40" spans="2:6">
      <c r="B40" s="404" t="s">
        <v>2115</v>
      </c>
      <c r="C40" s="405">
        <v>0.3</v>
      </c>
      <c r="D40" s="358">
        <v>2</v>
      </c>
      <c r="E40" s="358"/>
      <c r="F40" s="358"/>
    </row>
    <row r="41" spans="2:6">
      <c r="B41" s="404" t="s">
        <v>2116</v>
      </c>
      <c r="C41" s="405">
        <v>0.25</v>
      </c>
      <c r="D41" s="358">
        <v>2</v>
      </c>
      <c r="E41" s="358"/>
      <c r="F41" s="358"/>
    </row>
    <row r="42" spans="2:6">
      <c r="B42" s="407" t="s">
        <v>2117</v>
      </c>
      <c r="C42" s="405">
        <v>0.25</v>
      </c>
      <c r="D42" s="358">
        <f>IF('[1]Customer Details'!$G$8&gt;=5,'WithHolding Percentage'!F42,'WithHolding Percentage'!E42)</f>
        <v>2.5</v>
      </c>
      <c r="E42" s="358">
        <v>2</v>
      </c>
      <c r="F42" s="358">
        <v>2.5</v>
      </c>
    </row>
    <row r="43" spans="2:6">
      <c r="B43" s="404" t="s">
        <v>2118</v>
      </c>
      <c r="C43" s="405">
        <v>0.2</v>
      </c>
      <c r="D43" s="358">
        <f>IF('[1]Customer Details'!$G$8&gt;=5,'WithHolding Percentage'!F43,'WithHolding Percentage'!E43)</f>
        <v>2.5</v>
      </c>
      <c r="E43" s="358">
        <v>2</v>
      </c>
      <c r="F43" s="358">
        <v>2.5</v>
      </c>
    </row>
    <row r="44" spans="2:6">
      <c r="B44" s="404" t="s">
        <v>2119</v>
      </c>
      <c r="C44" s="405">
        <v>0.3</v>
      </c>
      <c r="D44" s="358">
        <v>2</v>
      </c>
      <c r="E44" s="358"/>
      <c r="F44" s="358"/>
    </row>
  </sheetData>
  <sheetProtection password="857C" sheet="1" objects="1" scenarios="1" formatCells="0" formatColumn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5">
    <tabColor rgb="FFCCFFFF"/>
  </sheetPr>
  <dimension ref="A1:AMK84"/>
  <sheetViews>
    <sheetView zoomScaleNormal="100" workbookViewId="0">
      <selection activeCell="E3" sqref="E3"/>
    </sheetView>
  </sheetViews>
  <sheetFormatPr defaultRowHeight="15"/>
  <cols>
    <col min="1" max="1" width="16.28515625" style="219" customWidth="1"/>
    <col min="2" max="2" width="16.28515625" style="220" customWidth="1"/>
    <col min="3" max="3" width="16.28515625" style="221" customWidth="1"/>
    <col min="4" max="116" width="16.28515625" style="219" customWidth="1"/>
    <col min="117" max="229" width="16.28515625" style="222" customWidth="1"/>
    <col min="230" max="1025" width="16.28515625" style="219" customWidth="1"/>
  </cols>
  <sheetData>
    <row r="1" spans="1:229">
      <c r="A1" s="223" t="s">
        <v>403</v>
      </c>
      <c r="B1" s="223" t="s">
        <v>31</v>
      </c>
      <c r="C1" s="223" t="s">
        <v>32</v>
      </c>
      <c r="D1" s="224" t="s">
        <v>404</v>
      </c>
      <c r="E1" s="225" t="s">
        <v>405</v>
      </c>
      <c r="F1" s="225" t="s">
        <v>406</v>
      </c>
      <c r="G1" s="225" t="s">
        <v>407</v>
      </c>
      <c r="H1" s="225" t="s">
        <v>408</v>
      </c>
      <c r="I1" s="225" t="s">
        <v>409</v>
      </c>
      <c r="J1" s="225" t="s">
        <v>410</v>
      </c>
      <c r="K1" s="225" t="s">
        <v>411</v>
      </c>
      <c r="L1" s="225" t="s">
        <v>412</v>
      </c>
      <c r="M1" s="225" t="s">
        <v>413</v>
      </c>
      <c r="N1" s="225" t="s">
        <v>414</v>
      </c>
      <c r="O1" s="225" t="s">
        <v>415</v>
      </c>
      <c r="P1" s="225" t="s">
        <v>416</v>
      </c>
      <c r="Q1" s="225" t="s">
        <v>417</v>
      </c>
      <c r="R1" s="225" t="s">
        <v>418</v>
      </c>
      <c r="S1" s="225" t="s">
        <v>419</v>
      </c>
      <c r="T1" s="225" t="s">
        <v>420</v>
      </c>
      <c r="U1" s="225" t="s">
        <v>421</v>
      </c>
      <c r="V1" s="225" t="s">
        <v>422</v>
      </c>
      <c r="W1" s="225" t="s">
        <v>423</v>
      </c>
      <c r="X1" s="225" t="s">
        <v>424</v>
      </c>
      <c r="Y1" s="225" t="s">
        <v>425</v>
      </c>
      <c r="Z1" s="225" t="s">
        <v>426</v>
      </c>
      <c r="AA1" s="225" t="s">
        <v>427</v>
      </c>
      <c r="AB1" s="225" t="s">
        <v>428</v>
      </c>
      <c r="AC1" s="225" t="s">
        <v>429</v>
      </c>
      <c r="AD1" s="225" t="s">
        <v>430</v>
      </c>
      <c r="AE1" s="225" t="s">
        <v>431</v>
      </c>
      <c r="AF1" s="225" t="s">
        <v>432</v>
      </c>
      <c r="AG1" s="225" t="s">
        <v>433</v>
      </c>
      <c r="AH1" s="225" t="s">
        <v>434</v>
      </c>
      <c r="AI1" s="225" t="s">
        <v>435</v>
      </c>
      <c r="AJ1" s="225" t="s">
        <v>436</v>
      </c>
      <c r="AK1" s="225" t="s">
        <v>437</v>
      </c>
      <c r="AL1" s="225" t="s">
        <v>438</v>
      </c>
      <c r="AM1" s="225" t="s">
        <v>439</v>
      </c>
      <c r="AN1" s="225" t="s">
        <v>440</v>
      </c>
      <c r="AO1" s="225" t="s">
        <v>441</v>
      </c>
      <c r="AP1" s="225" t="s">
        <v>442</v>
      </c>
      <c r="AQ1" s="225" t="s">
        <v>443</v>
      </c>
      <c r="AR1" s="225" t="s">
        <v>444</v>
      </c>
      <c r="AS1" s="225" t="s">
        <v>445</v>
      </c>
      <c r="AT1" s="225" t="s">
        <v>446</v>
      </c>
      <c r="AU1" s="225" t="s">
        <v>447</v>
      </c>
      <c r="AV1" s="225" t="s">
        <v>448</v>
      </c>
      <c r="AW1" s="225" t="s">
        <v>449</v>
      </c>
      <c r="AX1" s="225" t="s">
        <v>450</v>
      </c>
      <c r="AY1" s="225" t="s">
        <v>451</v>
      </c>
      <c r="AZ1" s="225" t="s">
        <v>452</v>
      </c>
      <c r="BA1" s="225" t="s">
        <v>453</v>
      </c>
      <c r="BB1" s="225" t="s">
        <v>454</v>
      </c>
      <c r="BC1" s="225" t="s">
        <v>455</v>
      </c>
      <c r="BD1" s="225" t="s">
        <v>456</v>
      </c>
      <c r="BE1" s="225" t="s">
        <v>457</v>
      </c>
      <c r="BF1" s="225" t="s">
        <v>458</v>
      </c>
      <c r="BG1" s="225" t="s">
        <v>459</v>
      </c>
      <c r="BH1" s="225" t="s">
        <v>460</v>
      </c>
      <c r="BI1" s="225" t="s">
        <v>461</v>
      </c>
      <c r="BJ1" s="225" t="s">
        <v>462</v>
      </c>
      <c r="BK1" s="225" t="s">
        <v>463</v>
      </c>
      <c r="BL1" s="225" t="s">
        <v>464</v>
      </c>
      <c r="BM1" s="225" t="s">
        <v>465</v>
      </c>
      <c r="BN1" s="225" t="s">
        <v>466</v>
      </c>
      <c r="BO1" s="225" t="s">
        <v>467</v>
      </c>
      <c r="BP1" s="225" t="s">
        <v>468</v>
      </c>
      <c r="BQ1" s="225" t="s">
        <v>469</v>
      </c>
      <c r="BR1" s="225" t="s">
        <v>470</v>
      </c>
      <c r="BS1" s="225" t="s">
        <v>471</v>
      </c>
      <c r="BT1" s="225" t="s">
        <v>472</v>
      </c>
      <c r="BU1" s="225" t="s">
        <v>473</v>
      </c>
      <c r="BV1" s="225" t="s">
        <v>474</v>
      </c>
      <c r="BW1" s="225" t="s">
        <v>475</v>
      </c>
      <c r="BX1" s="225" t="s">
        <v>476</v>
      </c>
      <c r="BY1" s="225" t="s">
        <v>477</v>
      </c>
      <c r="BZ1" s="225" t="s">
        <v>478</v>
      </c>
      <c r="CA1" s="225" t="s">
        <v>479</v>
      </c>
      <c r="CB1" s="225" t="s">
        <v>480</v>
      </c>
      <c r="CC1" s="225" t="s">
        <v>481</v>
      </c>
      <c r="CD1" s="225" t="s">
        <v>482</v>
      </c>
      <c r="CE1" s="225" t="s">
        <v>483</v>
      </c>
      <c r="CF1" s="225" t="s">
        <v>484</v>
      </c>
      <c r="CG1" s="225" t="s">
        <v>485</v>
      </c>
      <c r="CH1" s="225" t="s">
        <v>486</v>
      </c>
      <c r="CI1" s="225" t="s">
        <v>487</v>
      </c>
      <c r="CJ1" s="225" t="s">
        <v>488</v>
      </c>
      <c r="CK1" s="225" t="s">
        <v>489</v>
      </c>
      <c r="CL1" s="225" t="s">
        <v>490</v>
      </c>
      <c r="CM1" s="225" t="s">
        <v>491</v>
      </c>
      <c r="CN1" s="225" t="s">
        <v>492</v>
      </c>
      <c r="CO1" s="225" t="s">
        <v>493</v>
      </c>
      <c r="CP1" s="225" t="s">
        <v>494</v>
      </c>
      <c r="CQ1" s="225" t="s">
        <v>495</v>
      </c>
      <c r="CR1" s="225" t="s">
        <v>496</v>
      </c>
      <c r="CS1" s="225" t="s">
        <v>497</v>
      </c>
      <c r="CT1" s="225" t="s">
        <v>498</v>
      </c>
      <c r="CU1" s="225" t="s">
        <v>499</v>
      </c>
      <c r="CV1" s="225" t="s">
        <v>500</v>
      </c>
      <c r="CW1" s="225" t="s">
        <v>501</v>
      </c>
      <c r="CX1" s="225" t="s">
        <v>502</v>
      </c>
      <c r="CY1" s="225" t="s">
        <v>503</v>
      </c>
      <c r="CZ1" s="225" t="s">
        <v>504</v>
      </c>
      <c r="DA1" s="225" t="s">
        <v>505</v>
      </c>
      <c r="DB1" s="225" t="s">
        <v>506</v>
      </c>
      <c r="DC1" s="225" t="s">
        <v>507</v>
      </c>
      <c r="DD1" s="225" t="s">
        <v>508</v>
      </c>
      <c r="DE1" s="225" t="s">
        <v>509</v>
      </c>
      <c r="DF1" s="225" t="s">
        <v>510</v>
      </c>
      <c r="DG1" s="225" t="s">
        <v>511</v>
      </c>
      <c r="DH1" s="225" t="s">
        <v>512</v>
      </c>
      <c r="DI1" s="225" t="s">
        <v>513</v>
      </c>
      <c r="DJ1" s="225" t="s">
        <v>514</v>
      </c>
      <c r="DK1" s="225" t="s">
        <v>515</v>
      </c>
      <c r="DL1" s="225" t="s">
        <v>516</v>
      </c>
      <c r="DM1" s="226" t="s">
        <v>517</v>
      </c>
      <c r="DN1" s="226" t="s">
        <v>518</v>
      </c>
      <c r="DO1" s="226" t="s">
        <v>519</v>
      </c>
      <c r="DP1" s="226" t="s">
        <v>520</v>
      </c>
      <c r="DQ1" s="226" t="s">
        <v>521</v>
      </c>
      <c r="DR1" s="226" t="s">
        <v>522</v>
      </c>
      <c r="DS1" s="226" t="s">
        <v>523</v>
      </c>
      <c r="DT1" s="226" t="s">
        <v>524</v>
      </c>
      <c r="DU1" s="226" t="s">
        <v>525</v>
      </c>
      <c r="DV1" s="226" t="s">
        <v>526</v>
      </c>
      <c r="DW1" s="226" t="s">
        <v>527</v>
      </c>
      <c r="DX1" s="226" t="s">
        <v>528</v>
      </c>
      <c r="DY1" s="226" t="s">
        <v>529</v>
      </c>
      <c r="DZ1" s="226" t="s">
        <v>530</v>
      </c>
      <c r="EA1" s="226" t="s">
        <v>531</v>
      </c>
      <c r="EB1" s="226" t="s">
        <v>532</v>
      </c>
      <c r="EC1" s="226" t="s">
        <v>533</v>
      </c>
      <c r="ED1" s="226" t="s">
        <v>534</v>
      </c>
      <c r="EE1" s="226" t="s">
        <v>535</v>
      </c>
      <c r="EF1" s="226" t="s">
        <v>536</v>
      </c>
      <c r="EG1" s="226" t="s">
        <v>537</v>
      </c>
      <c r="EH1" s="226" t="s">
        <v>538</v>
      </c>
      <c r="EI1" s="226" t="s">
        <v>539</v>
      </c>
      <c r="EJ1" s="226" t="s">
        <v>540</v>
      </c>
      <c r="EK1" s="226" t="s">
        <v>541</v>
      </c>
      <c r="EL1" s="226" t="s">
        <v>542</v>
      </c>
      <c r="EM1" s="226" t="s">
        <v>543</v>
      </c>
      <c r="EN1" s="226" t="s">
        <v>544</v>
      </c>
      <c r="EO1" s="226" t="s">
        <v>545</v>
      </c>
      <c r="EP1" s="226" t="s">
        <v>546</v>
      </c>
      <c r="EQ1" s="226" t="s">
        <v>547</v>
      </c>
      <c r="ER1" s="226" t="s">
        <v>548</v>
      </c>
      <c r="ES1" s="226" t="s">
        <v>549</v>
      </c>
      <c r="ET1" s="226" t="s">
        <v>550</v>
      </c>
      <c r="EU1" s="226" t="s">
        <v>551</v>
      </c>
      <c r="EV1" s="226" t="s">
        <v>552</v>
      </c>
      <c r="EW1" s="226" t="s">
        <v>553</v>
      </c>
      <c r="EX1" s="226" t="s">
        <v>554</v>
      </c>
      <c r="EY1" s="226" t="s">
        <v>555</v>
      </c>
      <c r="EZ1" s="226" t="s">
        <v>556</v>
      </c>
      <c r="FA1" s="226" t="s">
        <v>557</v>
      </c>
      <c r="FB1" s="226" t="s">
        <v>558</v>
      </c>
      <c r="FC1" s="226" t="s">
        <v>559</v>
      </c>
      <c r="FD1" s="226" t="s">
        <v>560</v>
      </c>
      <c r="FE1" s="226" t="s">
        <v>561</v>
      </c>
      <c r="FF1" s="226" t="s">
        <v>562</v>
      </c>
      <c r="FG1" s="226" t="s">
        <v>563</v>
      </c>
      <c r="FH1" s="226" t="s">
        <v>564</v>
      </c>
      <c r="FI1" s="226" t="s">
        <v>565</v>
      </c>
      <c r="FJ1" s="226" t="s">
        <v>566</v>
      </c>
      <c r="FK1" s="226" t="s">
        <v>567</v>
      </c>
      <c r="FL1" s="226" t="s">
        <v>568</v>
      </c>
      <c r="FM1" s="226" t="s">
        <v>569</v>
      </c>
      <c r="FN1" s="226" t="s">
        <v>570</v>
      </c>
      <c r="FO1" s="226" t="s">
        <v>571</v>
      </c>
      <c r="FP1" s="226" t="s">
        <v>572</v>
      </c>
      <c r="FQ1" s="226" t="s">
        <v>573</v>
      </c>
      <c r="FR1" s="226" t="s">
        <v>574</v>
      </c>
      <c r="FS1" s="226" t="s">
        <v>575</v>
      </c>
      <c r="FT1" s="226" t="s">
        <v>576</v>
      </c>
      <c r="FU1" s="226" t="s">
        <v>577</v>
      </c>
      <c r="FV1" s="226" t="s">
        <v>578</v>
      </c>
      <c r="FW1" s="226" t="s">
        <v>579</v>
      </c>
      <c r="FX1" s="226" t="s">
        <v>580</v>
      </c>
      <c r="FY1" s="226" t="s">
        <v>581</v>
      </c>
      <c r="FZ1" s="226" t="s">
        <v>582</v>
      </c>
      <c r="GA1" s="226" t="s">
        <v>583</v>
      </c>
      <c r="GB1" s="226" t="s">
        <v>584</v>
      </c>
      <c r="GC1" s="226" t="s">
        <v>585</v>
      </c>
      <c r="GD1" s="226" t="s">
        <v>586</v>
      </c>
      <c r="GE1" s="226" t="s">
        <v>587</v>
      </c>
      <c r="GF1" s="226" t="s">
        <v>588</v>
      </c>
      <c r="GG1" s="226" t="s">
        <v>589</v>
      </c>
      <c r="GH1" s="226" t="s">
        <v>590</v>
      </c>
      <c r="GI1" s="226" t="s">
        <v>591</v>
      </c>
      <c r="GJ1" s="226" t="s">
        <v>592</v>
      </c>
      <c r="GK1" s="226" t="s">
        <v>593</v>
      </c>
      <c r="GL1" s="226" t="s">
        <v>594</v>
      </c>
      <c r="GM1" s="226" t="s">
        <v>595</v>
      </c>
      <c r="GN1" s="226" t="s">
        <v>596</v>
      </c>
      <c r="GO1" s="226" t="s">
        <v>597</v>
      </c>
      <c r="GP1" s="226" t="s">
        <v>598</v>
      </c>
      <c r="GQ1" s="226" t="s">
        <v>599</v>
      </c>
      <c r="GR1" s="226" t="s">
        <v>600</v>
      </c>
      <c r="GS1" s="226" t="s">
        <v>601</v>
      </c>
      <c r="GT1" s="226" t="s">
        <v>602</v>
      </c>
      <c r="GU1" s="226" t="s">
        <v>603</v>
      </c>
      <c r="GV1" s="226" t="s">
        <v>604</v>
      </c>
      <c r="GW1" s="226" t="s">
        <v>605</v>
      </c>
      <c r="GX1" s="226" t="s">
        <v>606</v>
      </c>
      <c r="GY1" s="226" t="s">
        <v>607</v>
      </c>
      <c r="GZ1" s="226" t="s">
        <v>608</v>
      </c>
      <c r="HA1" s="226" t="s">
        <v>609</v>
      </c>
      <c r="HB1" s="226" t="s">
        <v>610</v>
      </c>
      <c r="HC1" s="226" t="s">
        <v>611</v>
      </c>
      <c r="HD1" s="226" t="s">
        <v>612</v>
      </c>
      <c r="HE1" s="226" t="s">
        <v>613</v>
      </c>
      <c r="HF1" s="226" t="s">
        <v>614</v>
      </c>
      <c r="HG1" s="226" t="s">
        <v>615</v>
      </c>
      <c r="HH1" s="226" t="s">
        <v>616</v>
      </c>
      <c r="HI1" s="226" t="s">
        <v>617</v>
      </c>
      <c r="HJ1" s="226" t="s">
        <v>618</v>
      </c>
      <c r="HK1" s="226" t="s">
        <v>619</v>
      </c>
      <c r="HL1" s="226" t="s">
        <v>620</v>
      </c>
      <c r="HM1" s="226" t="s">
        <v>621</v>
      </c>
      <c r="HN1" s="226" t="s">
        <v>622</v>
      </c>
      <c r="HO1" s="226" t="s">
        <v>623</v>
      </c>
      <c r="HP1" s="226" t="s">
        <v>624</v>
      </c>
      <c r="HQ1" s="226" t="s">
        <v>625</v>
      </c>
      <c r="HR1" s="226" t="s">
        <v>626</v>
      </c>
      <c r="HS1" s="226" t="s">
        <v>627</v>
      </c>
      <c r="HT1" s="226" t="s">
        <v>628</v>
      </c>
      <c r="HU1" s="226" t="s">
        <v>629</v>
      </c>
    </row>
    <row r="2" spans="1:229" ht="102">
      <c r="A2" s="227" t="s">
        <v>43</v>
      </c>
      <c r="B2" s="227" t="s">
        <v>630</v>
      </c>
      <c r="C2" s="227" t="s">
        <v>631</v>
      </c>
      <c r="D2" s="228" t="s">
        <v>632</v>
      </c>
      <c r="E2" s="228" t="s">
        <v>633</v>
      </c>
      <c r="F2" s="228" t="s">
        <v>634</v>
      </c>
      <c r="G2" s="228" t="s">
        <v>635</v>
      </c>
      <c r="H2" s="228" t="s">
        <v>636</v>
      </c>
      <c r="I2" s="228" t="s">
        <v>637</v>
      </c>
      <c r="J2" s="228" t="s">
        <v>638</v>
      </c>
      <c r="K2" s="228"/>
      <c r="L2" s="228" t="s">
        <v>639</v>
      </c>
      <c r="M2" s="228"/>
      <c r="N2" s="228" t="s">
        <v>640</v>
      </c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B2" s="228"/>
      <c r="AC2" s="228"/>
      <c r="AD2" s="228"/>
      <c r="AE2" s="228"/>
      <c r="AF2" s="228"/>
      <c r="AG2" s="228"/>
      <c r="AH2" s="228"/>
      <c r="AI2" s="228"/>
      <c r="AJ2" s="228"/>
      <c r="AK2" s="228"/>
      <c r="AL2" s="228"/>
      <c r="AM2" s="228"/>
      <c r="AN2" s="228"/>
      <c r="AO2" s="228"/>
      <c r="AP2" s="228"/>
      <c r="AQ2" s="228"/>
      <c r="AR2" s="228"/>
      <c r="AS2" s="228"/>
      <c r="AT2" s="228"/>
      <c r="AU2" s="228"/>
      <c r="AV2" s="228"/>
      <c r="AW2" s="228"/>
      <c r="AX2" s="228"/>
      <c r="AY2" s="228"/>
      <c r="AZ2" s="228"/>
      <c r="BA2" s="228"/>
      <c r="BB2" s="228"/>
      <c r="BC2" s="228"/>
      <c r="BD2" s="228"/>
      <c r="BE2" s="228"/>
      <c r="BF2" s="228"/>
      <c r="BG2" s="228"/>
      <c r="BH2" s="228"/>
      <c r="BI2" s="228"/>
      <c r="BJ2" s="228"/>
      <c r="BK2" s="228"/>
      <c r="BL2" s="228"/>
      <c r="BM2" s="228"/>
      <c r="BN2" s="228"/>
      <c r="BO2" s="228"/>
      <c r="BP2" s="228"/>
      <c r="BQ2" s="228"/>
      <c r="BR2" s="228"/>
      <c r="BS2" s="228"/>
      <c r="BT2" s="228"/>
      <c r="BU2" s="228"/>
      <c r="BV2" s="228"/>
      <c r="BW2" s="228"/>
      <c r="BX2" s="228"/>
      <c r="BY2" s="228"/>
      <c r="BZ2" s="228"/>
      <c r="CA2" s="228"/>
      <c r="CB2" s="228"/>
      <c r="CC2" s="228"/>
      <c r="CD2" s="228"/>
      <c r="CE2" s="228"/>
      <c r="CF2" s="228"/>
      <c r="CG2" s="228"/>
      <c r="CH2" s="228"/>
      <c r="CI2" s="228"/>
      <c r="CJ2" s="228"/>
      <c r="CK2" s="228"/>
      <c r="CL2" s="228"/>
      <c r="CM2" s="228"/>
      <c r="CN2" s="228"/>
      <c r="CO2" s="228"/>
      <c r="CP2" s="228"/>
      <c r="CQ2" s="228"/>
      <c r="CR2" s="228"/>
      <c r="CS2" s="228"/>
      <c r="CT2" s="228"/>
      <c r="CU2" s="228"/>
      <c r="CV2" s="228"/>
      <c r="CW2" s="228"/>
      <c r="CX2" s="228"/>
      <c r="CY2" s="228"/>
      <c r="CZ2" s="228"/>
      <c r="DA2" s="228"/>
      <c r="DB2" s="228"/>
      <c r="DC2" s="228"/>
      <c r="DD2" s="228"/>
      <c r="DE2" s="228"/>
      <c r="DF2" s="228"/>
      <c r="DG2" s="228"/>
      <c r="DH2" s="228"/>
      <c r="DI2" s="228"/>
      <c r="DJ2" s="228"/>
      <c r="DK2" s="228"/>
      <c r="DL2" s="228"/>
      <c r="DM2" s="229">
        <v>4</v>
      </c>
      <c r="DN2" s="229">
        <v>3.9</v>
      </c>
      <c r="DO2" s="229">
        <v>3.4</v>
      </c>
      <c r="DP2" s="229">
        <v>3.7</v>
      </c>
      <c r="DQ2" s="229">
        <v>5</v>
      </c>
      <c r="DR2" s="229">
        <v>2.8</v>
      </c>
      <c r="DS2" s="229">
        <v>3.7</v>
      </c>
      <c r="DT2" s="229">
        <v>0</v>
      </c>
      <c r="DU2" s="229">
        <v>2.4</v>
      </c>
      <c r="DV2" s="229">
        <v>0</v>
      </c>
      <c r="DW2" s="229">
        <v>3.9</v>
      </c>
      <c r="DX2" s="229">
        <v>0</v>
      </c>
      <c r="DY2" s="229">
        <v>0</v>
      </c>
      <c r="DZ2" s="229">
        <v>0</v>
      </c>
      <c r="EA2" s="229">
        <v>0</v>
      </c>
      <c r="EB2" s="229">
        <v>0</v>
      </c>
      <c r="EC2" s="229">
        <v>0</v>
      </c>
      <c r="ED2" s="229">
        <v>0</v>
      </c>
      <c r="EE2" s="229">
        <v>0</v>
      </c>
      <c r="EF2" s="229">
        <v>0</v>
      </c>
      <c r="EG2" s="229">
        <v>0</v>
      </c>
      <c r="EH2" s="229">
        <v>0</v>
      </c>
      <c r="EI2" s="229">
        <v>0</v>
      </c>
      <c r="EJ2" s="229">
        <v>0</v>
      </c>
      <c r="EK2" s="229">
        <v>0</v>
      </c>
      <c r="EL2" s="229">
        <v>0</v>
      </c>
      <c r="EM2" s="229">
        <v>0</v>
      </c>
      <c r="EN2" s="229">
        <v>0</v>
      </c>
      <c r="EO2" s="229">
        <v>0</v>
      </c>
      <c r="EP2" s="229">
        <v>0</v>
      </c>
      <c r="EQ2" s="229">
        <v>0</v>
      </c>
      <c r="ER2" s="229">
        <v>0</v>
      </c>
      <c r="ES2" s="229">
        <v>0</v>
      </c>
      <c r="ET2" s="229">
        <v>0</v>
      </c>
      <c r="EU2" s="229">
        <v>0</v>
      </c>
      <c r="EV2" s="229">
        <v>0</v>
      </c>
      <c r="EW2" s="229">
        <v>0</v>
      </c>
      <c r="EX2" s="229">
        <v>0</v>
      </c>
      <c r="EY2" s="229">
        <v>0</v>
      </c>
      <c r="EZ2" s="229">
        <v>0</v>
      </c>
      <c r="FA2" s="229">
        <v>0</v>
      </c>
      <c r="FB2" s="229">
        <v>0</v>
      </c>
      <c r="FC2" s="229">
        <v>0</v>
      </c>
      <c r="FD2" s="229">
        <v>0</v>
      </c>
      <c r="FE2" s="229">
        <v>0</v>
      </c>
      <c r="FF2" s="229">
        <v>0</v>
      </c>
      <c r="FG2" s="229">
        <v>0</v>
      </c>
      <c r="FH2" s="229">
        <v>0</v>
      </c>
      <c r="FI2" s="229">
        <v>0</v>
      </c>
      <c r="FJ2" s="229">
        <v>0</v>
      </c>
      <c r="FK2" s="229">
        <v>0</v>
      </c>
      <c r="FL2" s="229">
        <v>0</v>
      </c>
      <c r="FM2" s="229">
        <v>0</v>
      </c>
      <c r="FN2" s="229">
        <v>0</v>
      </c>
      <c r="FO2" s="229">
        <v>0</v>
      </c>
      <c r="FP2" s="229">
        <v>0</v>
      </c>
      <c r="FQ2" s="229">
        <v>0</v>
      </c>
      <c r="FR2" s="229">
        <v>0</v>
      </c>
      <c r="FS2" s="229">
        <v>0</v>
      </c>
      <c r="FT2" s="229">
        <v>0</v>
      </c>
      <c r="FU2" s="229">
        <v>0</v>
      </c>
      <c r="FV2" s="229">
        <v>0</v>
      </c>
      <c r="FW2" s="229">
        <v>0</v>
      </c>
      <c r="FX2" s="229">
        <v>0</v>
      </c>
      <c r="FY2" s="229">
        <v>0</v>
      </c>
      <c r="FZ2" s="229">
        <v>0</v>
      </c>
      <c r="GA2" s="229">
        <v>0</v>
      </c>
      <c r="GB2" s="229">
        <v>0</v>
      </c>
      <c r="GC2" s="229">
        <v>0</v>
      </c>
      <c r="GD2" s="229">
        <v>0</v>
      </c>
      <c r="GE2" s="229">
        <v>0</v>
      </c>
      <c r="GF2" s="229">
        <v>0</v>
      </c>
      <c r="GG2" s="229">
        <v>0</v>
      </c>
      <c r="GH2" s="229">
        <v>0</v>
      </c>
      <c r="GI2" s="229">
        <v>0</v>
      </c>
      <c r="GJ2" s="229">
        <v>0</v>
      </c>
      <c r="GK2" s="229">
        <v>0</v>
      </c>
      <c r="GL2" s="229">
        <v>0</v>
      </c>
      <c r="GM2" s="229">
        <v>0</v>
      </c>
      <c r="GN2" s="229">
        <v>0</v>
      </c>
      <c r="GO2" s="229">
        <v>0</v>
      </c>
      <c r="GP2" s="229">
        <v>0</v>
      </c>
      <c r="GQ2" s="229">
        <v>0</v>
      </c>
      <c r="GR2" s="229">
        <v>0</v>
      </c>
      <c r="GS2" s="229">
        <v>0</v>
      </c>
      <c r="GT2" s="229">
        <v>0</v>
      </c>
      <c r="GU2" s="229">
        <v>0</v>
      </c>
      <c r="GV2" s="229">
        <v>0</v>
      </c>
      <c r="GW2" s="229">
        <v>0</v>
      </c>
      <c r="GX2" s="229">
        <v>0</v>
      </c>
      <c r="GY2" s="229">
        <v>0</v>
      </c>
      <c r="GZ2" s="229">
        <v>0</v>
      </c>
      <c r="HA2" s="229">
        <v>0</v>
      </c>
      <c r="HB2" s="229">
        <v>0</v>
      </c>
      <c r="HC2" s="229">
        <v>0</v>
      </c>
      <c r="HD2" s="229">
        <v>0</v>
      </c>
      <c r="HE2" s="229">
        <v>0</v>
      </c>
      <c r="HF2" s="229">
        <v>0</v>
      </c>
      <c r="HG2" s="229">
        <v>0</v>
      </c>
      <c r="HH2" s="229">
        <v>0</v>
      </c>
      <c r="HI2" s="229">
        <v>0</v>
      </c>
      <c r="HJ2" s="229">
        <v>0</v>
      </c>
      <c r="HK2" s="229">
        <v>0</v>
      </c>
      <c r="HL2" s="229">
        <v>0</v>
      </c>
      <c r="HM2" s="229">
        <v>0</v>
      </c>
      <c r="HN2" s="229">
        <v>0</v>
      </c>
      <c r="HO2" s="229">
        <v>0</v>
      </c>
      <c r="HP2" s="229">
        <v>0</v>
      </c>
      <c r="HQ2" s="229">
        <v>0</v>
      </c>
      <c r="HR2" s="229">
        <v>0</v>
      </c>
      <c r="HS2" s="229">
        <v>0</v>
      </c>
      <c r="HT2" s="229">
        <v>0</v>
      </c>
      <c r="HU2" s="229">
        <v>0</v>
      </c>
    </row>
    <row r="3" spans="1:229" ht="38.25">
      <c r="A3" s="227" t="s">
        <v>43</v>
      </c>
      <c r="B3" s="227" t="s">
        <v>630</v>
      </c>
      <c r="C3" s="227" t="s">
        <v>641</v>
      </c>
      <c r="D3" s="228" t="s">
        <v>642</v>
      </c>
      <c r="E3" s="228"/>
      <c r="F3" s="228" t="s">
        <v>643</v>
      </c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  <c r="AS3" s="228"/>
      <c r="AT3" s="228"/>
      <c r="AU3" s="228"/>
      <c r="AV3" s="228"/>
      <c r="AW3" s="228"/>
      <c r="AX3" s="228"/>
      <c r="AY3" s="228"/>
      <c r="AZ3" s="228"/>
      <c r="BA3" s="228"/>
      <c r="BB3" s="228"/>
      <c r="BC3" s="228"/>
      <c r="BD3" s="228"/>
      <c r="BE3" s="228"/>
      <c r="BF3" s="228"/>
      <c r="BG3" s="228"/>
      <c r="BH3" s="228"/>
      <c r="BI3" s="228"/>
      <c r="BJ3" s="228"/>
      <c r="BK3" s="228"/>
      <c r="BL3" s="228"/>
      <c r="BM3" s="228"/>
      <c r="BN3" s="228"/>
      <c r="BO3" s="228"/>
      <c r="BP3" s="228"/>
      <c r="BQ3" s="228"/>
      <c r="BR3" s="228"/>
      <c r="BS3" s="228"/>
      <c r="BT3" s="228"/>
      <c r="BU3" s="228"/>
      <c r="BV3" s="228"/>
      <c r="BW3" s="228"/>
      <c r="BX3" s="228"/>
      <c r="BY3" s="228"/>
      <c r="BZ3" s="228"/>
      <c r="CA3" s="228"/>
      <c r="CB3" s="228"/>
      <c r="CC3" s="228"/>
      <c r="CD3" s="228"/>
      <c r="CE3" s="228"/>
      <c r="CF3" s="228"/>
      <c r="CG3" s="228"/>
      <c r="CH3" s="228"/>
      <c r="CI3" s="228"/>
      <c r="CJ3" s="228"/>
      <c r="CK3" s="228"/>
      <c r="CL3" s="228"/>
      <c r="CM3" s="228"/>
      <c r="CN3" s="228"/>
      <c r="CO3" s="228"/>
      <c r="CP3" s="228"/>
      <c r="CQ3" s="228"/>
      <c r="CR3" s="228"/>
      <c r="CS3" s="228"/>
      <c r="CT3" s="228"/>
      <c r="CU3" s="228"/>
      <c r="CV3" s="228"/>
      <c r="CW3" s="228"/>
      <c r="CX3" s="228"/>
      <c r="CY3" s="228"/>
      <c r="CZ3" s="228"/>
      <c r="DA3" s="228"/>
      <c r="DB3" s="228"/>
      <c r="DC3" s="228"/>
      <c r="DD3" s="228"/>
      <c r="DE3" s="228"/>
      <c r="DF3" s="228"/>
      <c r="DG3" s="228"/>
      <c r="DH3" s="228"/>
      <c r="DI3" s="228"/>
      <c r="DJ3" s="228"/>
      <c r="DK3" s="228"/>
      <c r="DL3" s="228"/>
      <c r="DM3" s="229">
        <v>5.7</v>
      </c>
      <c r="DN3" s="229">
        <v>0</v>
      </c>
      <c r="DO3" s="229">
        <v>5.6</v>
      </c>
      <c r="DP3" s="229">
        <v>0</v>
      </c>
      <c r="DQ3" s="229">
        <v>0</v>
      </c>
      <c r="DR3" s="229">
        <v>0</v>
      </c>
      <c r="DS3" s="229">
        <v>0</v>
      </c>
      <c r="DT3" s="229">
        <v>0</v>
      </c>
      <c r="DU3" s="229">
        <v>0</v>
      </c>
      <c r="DV3" s="229">
        <v>0</v>
      </c>
      <c r="DW3" s="229">
        <v>0</v>
      </c>
      <c r="DX3" s="229">
        <v>0</v>
      </c>
      <c r="DY3" s="229">
        <v>0</v>
      </c>
      <c r="DZ3" s="229">
        <v>0</v>
      </c>
      <c r="EA3" s="229">
        <v>0</v>
      </c>
      <c r="EB3" s="229">
        <v>0</v>
      </c>
      <c r="EC3" s="229">
        <v>0</v>
      </c>
      <c r="ED3" s="229">
        <v>0</v>
      </c>
      <c r="EE3" s="229">
        <v>0</v>
      </c>
      <c r="EF3" s="229">
        <v>0</v>
      </c>
      <c r="EG3" s="229">
        <v>0</v>
      </c>
      <c r="EH3" s="229">
        <v>0</v>
      </c>
      <c r="EI3" s="229">
        <v>0</v>
      </c>
      <c r="EJ3" s="229">
        <v>0</v>
      </c>
      <c r="EK3" s="229">
        <v>0</v>
      </c>
      <c r="EL3" s="229">
        <v>0</v>
      </c>
      <c r="EM3" s="229">
        <v>0</v>
      </c>
      <c r="EN3" s="229">
        <v>0</v>
      </c>
      <c r="EO3" s="229">
        <v>0</v>
      </c>
      <c r="EP3" s="229">
        <v>0</v>
      </c>
      <c r="EQ3" s="229">
        <v>0</v>
      </c>
      <c r="ER3" s="229">
        <v>0</v>
      </c>
      <c r="ES3" s="229">
        <v>0</v>
      </c>
      <c r="ET3" s="229">
        <v>0</v>
      </c>
      <c r="EU3" s="229">
        <v>0</v>
      </c>
      <c r="EV3" s="229">
        <v>0</v>
      </c>
      <c r="EW3" s="229">
        <v>0</v>
      </c>
      <c r="EX3" s="229">
        <v>0</v>
      </c>
      <c r="EY3" s="229">
        <v>0</v>
      </c>
      <c r="EZ3" s="229">
        <v>0</v>
      </c>
      <c r="FA3" s="229">
        <v>0</v>
      </c>
      <c r="FB3" s="229">
        <v>0</v>
      </c>
      <c r="FC3" s="229">
        <v>0</v>
      </c>
      <c r="FD3" s="229">
        <v>0</v>
      </c>
      <c r="FE3" s="229">
        <v>0</v>
      </c>
      <c r="FF3" s="229">
        <v>0</v>
      </c>
      <c r="FG3" s="229">
        <v>0</v>
      </c>
      <c r="FH3" s="229">
        <v>0</v>
      </c>
      <c r="FI3" s="229">
        <v>0</v>
      </c>
      <c r="FJ3" s="229">
        <v>0</v>
      </c>
      <c r="FK3" s="229">
        <v>0</v>
      </c>
      <c r="FL3" s="229">
        <v>0</v>
      </c>
      <c r="FM3" s="229">
        <v>0</v>
      </c>
      <c r="FN3" s="229">
        <v>0</v>
      </c>
      <c r="FO3" s="229">
        <v>0</v>
      </c>
      <c r="FP3" s="229">
        <v>0</v>
      </c>
      <c r="FQ3" s="229">
        <v>0</v>
      </c>
      <c r="FR3" s="229">
        <v>0</v>
      </c>
      <c r="FS3" s="229">
        <v>0</v>
      </c>
      <c r="FT3" s="229">
        <v>0</v>
      </c>
      <c r="FU3" s="229">
        <v>0</v>
      </c>
      <c r="FV3" s="229">
        <v>0</v>
      </c>
      <c r="FW3" s="229">
        <v>0</v>
      </c>
      <c r="FX3" s="229">
        <v>0</v>
      </c>
      <c r="FY3" s="229">
        <v>0</v>
      </c>
      <c r="FZ3" s="229">
        <v>0</v>
      </c>
      <c r="GA3" s="229">
        <v>0</v>
      </c>
      <c r="GB3" s="229">
        <v>0</v>
      </c>
      <c r="GC3" s="229">
        <v>0</v>
      </c>
      <c r="GD3" s="229">
        <v>0</v>
      </c>
      <c r="GE3" s="229">
        <v>0</v>
      </c>
      <c r="GF3" s="229">
        <v>0</v>
      </c>
      <c r="GG3" s="229">
        <v>0</v>
      </c>
      <c r="GH3" s="229">
        <v>0</v>
      </c>
      <c r="GI3" s="229">
        <v>0</v>
      </c>
      <c r="GJ3" s="229">
        <v>0</v>
      </c>
      <c r="GK3" s="229">
        <v>0</v>
      </c>
      <c r="GL3" s="229">
        <v>0</v>
      </c>
      <c r="GM3" s="229">
        <v>0</v>
      </c>
      <c r="GN3" s="229">
        <v>0</v>
      </c>
      <c r="GO3" s="229">
        <v>0</v>
      </c>
      <c r="GP3" s="229">
        <v>0</v>
      </c>
      <c r="GQ3" s="229">
        <v>0</v>
      </c>
      <c r="GR3" s="229">
        <v>0</v>
      </c>
      <c r="GS3" s="229">
        <v>0</v>
      </c>
      <c r="GT3" s="229">
        <v>0</v>
      </c>
      <c r="GU3" s="229">
        <v>0</v>
      </c>
      <c r="GV3" s="229">
        <v>0</v>
      </c>
      <c r="GW3" s="229">
        <v>0</v>
      </c>
      <c r="GX3" s="229">
        <v>0</v>
      </c>
      <c r="GY3" s="229">
        <v>0</v>
      </c>
      <c r="GZ3" s="229">
        <v>0</v>
      </c>
      <c r="HA3" s="229">
        <v>0</v>
      </c>
      <c r="HB3" s="229">
        <v>0</v>
      </c>
      <c r="HC3" s="229">
        <v>0</v>
      </c>
      <c r="HD3" s="229">
        <v>0</v>
      </c>
      <c r="HE3" s="229">
        <v>0</v>
      </c>
      <c r="HF3" s="229">
        <v>0</v>
      </c>
      <c r="HG3" s="229">
        <v>0</v>
      </c>
      <c r="HH3" s="229">
        <v>0</v>
      </c>
      <c r="HI3" s="229">
        <v>0</v>
      </c>
      <c r="HJ3" s="229">
        <v>0</v>
      </c>
      <c r="HK3" s="229">
        <v>0</v>
      </c>
      <c r="HL3" s="229">
        <v>0</v>
      </c>
      <c r="HM3" s="229">
        <v>0</v>
      </c>
      <c r="HN3" s="229">
        <v>0</v>
      </c>
      <c r="HO3" s="229">
        <v>0</v>
      </c>
      <c r="HP3" s="229">
        <v>0</v>
      </c>
      <c r="HQ3" s="229">
        <v>0</v>
      </c>
      <c r="HR3" s="229">
        <v>0</v>
      </c>
      <c r="HS3" s="229">
        <v>0</v>
      </c>
      <c r="HT3" s="229">
        <v>0</v>
      </c>
      <c r="HU3" s="229">
        <v>0</v>
      </c>
    </row>
    <row r="4" spans="1:229" ht="25.5">
      <c r="A4" s="227" t="s">
        <v>43</v>
      </c>
      <c r="B4" s="227" t="s">
        <v>630</v>
      </c>
      <c r="C4" s="227" t="s">
        <v>644</v>
      </c>
      <c r="D4" s="228" t="s">
        <v>645</v>
      </c>
      <c r="E4" s="228" t="s">
        <v>646</v>
      </c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  <c r="AS4" s="228"/>
      <c r="AT4" s="228"/>
      <c r="AU4" s="228"/>
      <c r="AV4" s="228"/>
      <c r="AW4" s="228"/>
      <c r="AX4" s="228"/>
      <c r="AY4" s="228"/>
      <c r="AZ4" s="228"/>
      <c r="BA4" s="228"/>
      <c r="BB4" s="228"/>
      <c r="BC4" s="228"/>
      <c r="BD4" s="228"/>
      <c r="BE4" s="228"/>
      <c r="BF4" s="228"/>
      <c r="BG4" s="228"/>
      <c r="BH4" s="228"/>
      <c r="BI4" s="228"/>
      <c r="BJ4" s="228"/>
      <c r="BK4" s="228"/>
      <c r="BL4" s="228"/>
      <c r="BM4" s="228"/>
      <c r="BN4" s="228"/>
      <c r="BO4" s="228"/>
      <c r="BP4" s="228"/>
      <c r="BQ4" s="228"/>
      <c r="BR4" s="228"/>
      <c r="BS4" s="228"/>
      <c r="BT4" s="228"/>
      <c r="BU4" s="228"/>
      <c r="BV4" s="228"/>
      <c r="BW4" s="228"/>
      <c r="BX4" s="228"/>
      <c r="BY4" s="228"/>
      <c r="BZ4" s="228"/>
      <c r="CA4" s="228"/>
      <c r="CB4" s="228"/>
      <c r="CC4" s="228"/>
      <c r="CD4" s="228"/>
      <c r="CE4" s="228"/>
      <c r="CF4" s="228"/>
      <c r="CG4" s="228"/>
      <c r="CH4" s="228"/>
      <c r="CI4" s="228"/>
      <c r="CJ4" s="228"/>
      <c r="CK4" s="228"/>
      <c r="CL4" s="228"/>
      <c r="CM4" s="228"/>
      <c r="CN4" s="228"/>
      <c r="CO4" s="228"/>
      <c r="CP4" s="228"/>
      <c r="CQ4" s="228"/>
      <c r="CR4" s="228"/>
      <c r="CS4" s="228"/>
      <c r="CT4" s="228"/>
      <c r="CU4" s="228"/>
      <c r="CV4" s="228"/>
      <c r="CW4" s="228"/>
      <c r="CX4" s="228"/>
      <c r="CY4" s="228"/>
      <c r="CZ4" s="228"/>
      <c r="DA4" s="228"/>
      <c r="DB4" s="228"/>
      <c r="DC4" s="228"/>
      <c r="DD4" s="228"/>
      <c r="DE4" s="228"/>
      <c r="DF4" s="228"/>
      <c r="DG4" s="228"/>
      <c r="DH4" s="228"/>
      <c r="DI4" s="228"/>
      <c r="DJ4" s="228"/>
      <c r="DK4" s="228"/>
      <c r="DL4" s="228"/>
      <c r="DM4" s="229">
        <v>4.5</v>
      </c>
      <c r="DN4" s="229">
        <v>4.4000000000000004</v>
      </c>
      <c r="DO4" s="229">
        <v>0</v>
      </c>
      <c r="DP4" s="229">
        <v>0</v>
      </c>
      <c r="DQ4" s="229">
        <v>0</v>
      </c>
      <c r="DR4" s="229">
        <v>0</v>
      </c>
      <c r="DS4" s="229">
        <v>0</v>
      </c>
      <c r="DT4" s="229">
        <v>0</v>
      </c>
      <c r="DU4" s="229">
        <v>0</v>
      </c>
      <c r="DV4" s="229">
        <v>0</v>
      </c>
      <c r="DW4" s="229">
        <v>0</v>
      </c>
      <c r="DX4" s="229">
        <v>0</v>
      </c>
      <c r="DY4" s="229">
        <v>0</v>
      </c>
      <c r="DZ4" s="229">
        <v>0</v>
      </c>
      <c r="EA4" s="229">
        <v>0</v>
      </c>
      <c r="EB4" s="229">
        <v>0</v>
      </c>
      <c r="EC4" s="229">
        <v>0</v>
      </c>
      <c r="ED4" s="229">
        <v>0</v>
      </c>
      <c r="EE4" s="229">
        <v>0</v>
      </c>
      <c r="EF4" s="229">
        <v>0</v>
      </c>
      <c r="EG4" s="229">
        <v>0</v>
      </c>
      <c r="EH4" s="229">
        <v>0</v>
      </c>
      <c r="EI4" s="229">
        <v>0</v>
      </c>
      <c r="EJ4" s="229">
        <v>0</v>
      </c>
      <c r="EK4" s="229">
        <v>0</v>
      </c>
      <c r="EL4" s="229">
        <v>0</v>
      </c>
      <c r="EM4" s="229">
        <v>0</v>
      </c>
      <c r="EN4" s="229">
        <v>0</v>
      </c>
      <c r="EO4" s="229">
        <v>0</v>
      </c>
      <c r="EP4" s="229">
        <v>0</v>
      </c>
      <c r="EQ4" s="229">
        <v>0</v>
      </c>
      <c r="ER4" s="229">
        <v>0</v>
      </c>
      <c r="ES4" s="229">
        <v>0</v>
      </c>
      <c r="ET4" s="229">
        <v>0</v>
      </c>
      <c r="EU4" s="229">
        <v>0</v>
      </c>
      <c r="EV4" s="229">
        <v>0</v>
      </c>
      <c r="EW4" s="229">
        <v>0</v>
      </c>
      <c r="EX4" s="229">
        <v>0</v>
      </c>
      <c r="EY4" s="229">
        <v>0</v>
      </c>
      <c r="EZ4" s="229">
        <v>0</v>
      </c>
      <c r="FA4" s="229">
        <v>0</v>
      </c>
      <c r="FB4" s="229">
        <v>0</v>
      </c>
      <c r="FC4" s="229">
        <v>0</v>
      </c>
      <c r="FD4" s="229">
        <v>0</v>
      </c>
      <c r="FE4" s="229">
        <v>0</v>
      </c>
      <c r="FF4" s="229">
        <v>0</v>
      </c>
      <c r="FG4" s="229">
        <v>0</v>
      </c>
      <c r="FH4" s="229">
        <v>0</v>
      </c>
      <c r="FI4" s="229">
        <v>0</v>
      </c>
      <c r="FJ4" s="229">
        <v>0</v>
      </c>
      <c r="FK4" s="229">
        <v>0</v>
      </c>
      <c r="FL4" s="229">
        <v>0</v>
      </c>
      <c r="FM4" s="229">
        <v>0</v>
      </c>
      <c r="FN4" s="229">
        <v>0</v>
      </c>
      <c r="FO4" s="229">
        <v>0</v>
      </c>
      <c r="FP4" s="229">
        <v>0</v>
      </c>
      <c r="FQ4" s="229">
        <v>0</v>
      </c>
      <c r="FR4" s="229">
        <v>0</v>
      </c>
      <c r="FS4" s="229">
        <v>0</v>
      </c>
      <c r="FT4" s="229">
        <v>0</v>
      </c>
      <c r="FU4" s="229">
        <v>0</v>
      </c>
      <c r="FV4" s="229">
        <v>0</v>
      </c>
      <c r="FW4" s="229">
        <v>0</v>
      </c>
      <c r="FX4" s="229">
        <v>0</v>
      </c>
      <c r="FY4" s="229">
        <v>0</v>
      </c>
      <c r="FZ4" s="229">
        <v>0</v>
      </c>
      <c r="GA4" s="229">
        <v>0</v>
      </c>
      <c r="GB4" s="229">
        <v>0</v>
      </c>
      <c r="GC4" s="229">
        <v>0</v>
      </c>
      <c r="GD4" s="229">
        <v>0</v>
      </c>
      <c r="GE4" s="229">
        <v>0</v>
      </c>
      <c r="GF4" s="229">
        <v>0</v>
      </c>
      <c r="GG4" s="229">
        <v>0</v>
      </c>
      <c r="GH4" s="229">
        <v>0</v>
      </c>
      <c r="GI4" s="229">
        <v>0</v>
      </c>
      <c r="GJ4" s="229">
        <v>0</v>
      </c>
      <c r="GK4" s="229">
        <v>0</v>
      </c>
      <c r="GL4" s="229">
        <v>0</v>
      </c>
      <c r="GM4" s="229">
        <v>0</v>
      </c>
      <c r="GN4" s="229">
        <v>0</v>
      </c>
      <c r="GO4" s="229">
        <v>0</v>
      </c>
      <c r="GP4" s="229">
        <v>0</v>
      </c>
      <c r="GQ4" s="229">
        <v>0</v>
      </c>
      <c r="GR4" s="229">
        <v>0</v>
      </c>
      <c r="GS4" s="229">
        <v>0</v>
      </c>
      <c r="GT4" s="229">
        <v>0</v>
      </c>
      <c r="GU4" s="229">
        <v>0</v>
      </c>
      <c r="GV4" s="229">
        <v>0</v>
      </c>
      <c r="GW4" s="229">
        <v>0</v>
      </c>
      <c r="GX4" s="229">
        <v>0</v>
      </c>
      <c r="GY4" s="229">
        <v>0</v>
      </c>
      <c r="GZ4" s="229">
        <v>0</v>
      </c>
      <c r="HA4" s="229">
        <v>0</v>
      </c>
      <c r="HB4" s="229">
        <v>0</v>
      </c>
      <c r="HC4" s="229">
        <v>0</v>
      </c>
      <c r="HD4" s="229">
        <v>0</v>
      </c>
      <c r="HE4" s="229">
        <v>0</v>
      </c>
      <c r="HF4" s="229">
        <v>0</v>
      </c>
      <c r="HG4" s="229">
        <v>0</v>
      </c>
      <c r="HH4" s="229">
        <v>0</v>
      </c>
      <c r="HI4" s="229">
        <v>0</v>
      </c>
      <c r="HJ4" s="229">
        <v>0</v>
      </c>
      <c r="HK4" s="229">
        <v>0</v>
      </c>
      <c r="HL4" s="229">
        <v>0</v>
      </c>
      <c r="HM4" s="229">
        <v>0</v>
      </c>
      <c r="HN4" s="229">
        <v>0</v>
      </c>
      <c r="HO4" s="229">
        <v>0</v>
      </c>
      <c r="HP4" s="229">
        <v>0</v>
      </c>
      <c r="HQ4" s="229">
        <v>0</v>
      </c>
      <c r="HR4" s="229">
        <v>0</v>
      </c>
      <c r="HS4" s="229">
        <v>0</v>
      </c>
      <c r="HT4" s="229">
        <v>0</v>
      </c>
      <c r="HU4" s="229">
        <v>0</v>
      </c>
    </row>
    <row r="5" spans="1:229" ht="102">
      <c r="A5" s="227" t="s">
        <v>43</v>
      </c>
      <c r="B5" s="227" t="s">
        <v>630</v>
      </c>
      <c r="C5" s="227" t="s">
        <v>647</v>
      </c>
      <c r="D5" s="228" t="s">
        <v>648</v>
      </c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  <c r="AS5" s="228"/>
      <c r="AT5" s="228"/>
      <c r="AU5" s="228"/>
      <c r="AV5" s="228"/>
      <c r="AW5" s="228"/>
      <c r="AX5" s="228"/>
      <c r="AY5" s="228"/>
      <c r="AZ5" s="228"/>
      <c r="BA5" s="228"/>
      <c r="BB5" s="228"/>
      <c r="BC5" s="228"/>
      <c r="BD5" s="228"/>
      <c r="BE5" s="228"/>
      <c r="BF5" s="228"/>
      <c r="BG5" s="228"/>
      <c r="BH5" s="228"/>
      <c r="BI5" s="228"/>
      <c r="BJ5" s="228"/>
      <c r="BK5" s="228"/>
      <c r="BL5" s="228"/>
      <c r="BM5" s="228"/>
      <c r="BN5" s="228"/>
      <c r="BO5" s="228"/>
      <c r="BP5" s="228"/>
      <c r="BQ5" s="228"/>
      <c r="BR5" s="228"/>
      <c r="BS5" s="228"/>
      <c r="BT5" s="228"/>
      <c r="BU5" s="228"/>
      <c r="BV5" s="228"/>
      <c r="BW5" s="228"/>
      <c r="BX5" s="228"/>
      <c r="BY5" s="228"/>
      <c r="BZ5" s="228"/>
      <c r="CA5" s="228"/>
      <c r="CB5" s="228"/>
      <c r="CC5" s="228"/>
      <c r="CD5" s="228"/>
      <c r="CE5" s="228"/>
      <c r="CF5" s="228"/>
      <c r="CG5" s="228"/>
      <c r="CH5" s="228"/>
      <c r="CI5" s="228"/>
      <c r="CJ5" s="228"/>
      <c r="CK5" s="228"/>
      <c r="CL5" s="228"/>
      <c r="CM5" s="228"/>
      <c r="CN5" s="228"/>
      <c r="CO5" s="228"/>
      <c r="CP5" s="228"/>
      <c r="CQ5" s="228"/>
      <c r="CR5" s="228"/>
      <c r="CS5" s="228"/>
      <c r="CT5" s="228"/>
      <c r="CU5" s="228"/>
      <c r="CV5" s="228"/>
      <c r="CW5" s="228"/>
      <c r="CX5" s="228"/>
      <c r="CY5" s="228"/>
      <c r="CZ5" s="228"/>
      <c r="DA5" s="228"/>
      <c r="DB5" s="228"/>
      <c r="DC5" s="228"/>
      <c r="DD5" s="228"/>
      <c r="DE5" s="228"/>
      <c r="DF5" s="228"/>
      <c r="DG5" s="228"/>
      <c r="DH5" s="228"/>
      <c r="DI5" s="228"/>
      <c r="DJ5" s="228"/>
      <c r="DK5" s="228"/>
      <c r="DL5" s="228"/>
      <c r="DM5" s="229">
        <v>4.5</v>
      </c>
      <c r="DN5" s="229">
        <v>0</v>
      </c>
      <c r="DO5" s="229">
        <v>0</v>
      </c>
      <c r="DP5" s="229">
        <v>0</v>
      </c>
      <c r="DQ5" s="229">
        <v>0</v>
      </c>
      <c r="DR5" s="229">
        <v>0</v>
      </c>
      <c r="DS5" s="229">
        <v>0</v>
      </c>
      <c r="DT5" s="229">
        <v>0</v>
      </c>
      <c r="DU5" s="229">
        <v>0</v>
      </c>
      <c r="DV5" s="229">
        <v>0</v>
      </c>
      <c r="DW5" s="229">
        <v>0</v>
      </c>
      <c r="DX5" s="229">
        <v>0</v>
      </c>
      <c r="DY5" s="229">
        <v>0</v>
      </c>
      <c r="DZ5" s="229">
        <v>0</v>
      </c>
      <c r="EA5" s="229">
        <v>0</v>
      </c>
      <c r="EB5" s="229">
        <v>0</v>
      </c>
      <c r="EC5" s="229">
        <v>0</v>
      </c>
      <c r="ED5" s="229">
        <v>0</v>
      </c>
      <c r="EE5" s="229">
        <v>0</v>
      </c>
      <c r="EF5" s="229">
        <v>0</v>
      </c>
      <c r="EG5" s="229">
        <v>0</v>
      </c>
      <c r="EH5" s="229">
        <v>0</v>
      </c>
      <c r="EI5" s="229">
        <v>0</v>
      </c>
      <c r="EJ5" s="229">
        <v>0</v>
      </c>
      <c r="EK5" s="229">
        <v>0</v>
      </c>
      <c r="EL5" s="229">
        <v>0</v>
      </c>
      <c r="EM5" s="229">
        <v>0</v>
      </c>
      <c r="EN5" s="229">
        <v>0</v>
      </c>
      <c r="EO5" s="229">
        <v>0</v>
      </c>
      <c r="EP5" s="229">
        <v>0</v>
      </c>
      <c r="EQ5" s="229">
        <v>0</v>
      </c>
      <c r="ER5" s="229">
        <v>0</v>
      </c>
      <c r="ES5" s="229">
        <v>0</v>
      </c>
      <c r="ET5" s="229">
        <v>0</v>
      </c>
      <c r="EU5" s="229">
        <v>0</v>
      </c>
      <c r="EV5" s="229">
        <v>0</v>
      </c>
      <c r="EW5" s="229">
        <v>0</v>
      </c>
      <c r="EX5" s="229">
        <v>0</v>
      </c>
      <c r="EY5" s="229">
        <v>0</v>
      </c>
      <c r="EZ5" s="229">
        <v>0</v>
      </c>
      <c r="FA5" s="229">
        <v>0</v>
      </c>
      <c r="FB5" s="229">
        <v>0</v>
      </c>
      <c r="FC5" s="229">
        <v>0</v>
      </c>
      <c r="FD5" s="229">
        <v>0</v>
      </c>
      <c r="FE5" s="229">
        <v>0</v>
      </c>
      <c r="FF5" s="229">
        <v>0</v>
      </c>
      <c r="FG5" s="229">
        <v>0</v>
      </c>
      <c r="FH5" s="229">
        <v>0</v>
      </c>
      <c r="FI5" s="229">
        <v>0</v>
      </c>
      <c r="FJ5" s="229">
        <v>0</v>
      </c>
      <c r="FK5" s="229">
        <v>0</v>
      </c>
      <c r="FL5" s="229">
        <v>0</v>
      </c>
      <c r="FM5" s="229">
        <v>0</v>
      </c>
      <c r="FN5" s="229">
        <v>0</v>
      </c>
      <c r="FO5" s="229">
        <v>0</v>
      </c>
      <c r="FP5" s="229">
        <v>0</v>
      </c>
      <c r="FQ5" s="229">
        <v>0</v>
      </c>
      <c r="FR5" s="229">
        <v>0</v>
      </c>
      <c r="FS5" s="229">
        <v>0</v>
      </c>
      <c r="FT5" s="229">
        <v>0</v>
      </c>
      <c r="FU5" s="229">
        <v>0</v>
      </c>
      <c r="FV5" s="229">
        <v>0</v>
      </c>
      <c r="FW5" s="229">
        <v>0</v>
      </c>
      <c r="FX5" s="229">
        <v>0</v>
      </c>
      <c r="FY5" s="229">
        <v>0</v>
      </c>
      <c r="FZ5" s="229">
        <v>0</v>
      </c>
      <c r="GA5" s="229">
        <v>0</v>
      </c>
      <c r="GB5" s="229">
        <v>0</v>
      </c>
      <c r="GC5" s="229">
        <v>0</v>
      </c>
      <c r="GD5" s="229">
        <v>0</v>
      </c>
      <c r="GE5" s="229">
        <v>0</v>
      </c>
      <c r="GF5" s="229">
        <v>0</v>
      </c>
      <c r="GG5" s="229">
        <v>0</v>
      </c>
      <c r="GH5" s="229">
        <v>0</v>
      </c>
      <c r="GI5" s="229">
        <v>0</v>
      </c>
      <c r="GJ5" s="229">
        <v>0</v>
      </c>
      <c r="GK5" s="229">
        <v>0</v>
      </c>
      <c r="GL5" s="229">
        <v>0</v>
      </c>
      <c r="GM5" s="229">
        <v>0</v>
      </c>
      <c r="GN5" s="229">
        <v>0</v>
      </c>
      <c r="GO5" s="229">
        <v>0</v>
      </c>
      <c r="GP5" s="229">
        <v>0</v>
      </c>
      <c r="GQ5" s="229">
        <v>0</v>
      </c>
      <c r="GR5" s="229">
        <v>0</v>
      </c>
      <c r="GS5" s="229">
        <v>0</v>
      </c>
      <c r="GT5" s="229">
        <v>0</v>
      </c>
      <c r="GU5" s="229">
        <v>0</v>
      </c>
      <c r="GV5" s="229">
        <v>0</v>
      </c>
      <c r="GW5" s="229">
        <v>0</v>
      </c>
      <c r="GX5" s="229">
        <v>0</v>
      </c>
      <c r="GY5" s="229">
        <v>0</v>
      </c>
      <c r="GZ5" s="229">
        <v>0</v>
      </c>
      <c r="HA5" s="229">
        <v>0</v>
      </c>
      <c r="HB5" s="229">
        <v>0</v>
      </c>
      <c r="HC5" s="229">
        <v>0</v>
      </c>
      <c r="HD5" s="229">
        <v>0</v>
      </c>
      <c r="HE5" s="229">
        <v>0</v>
      </c>
      <c r="HF5" s="229">
        <v>0</v>
      </c>
      <c r="HG5" s="229">
        <v>0</v>
      </c>
      <c r="HH5" s="229">
        <v>0</v>
      </c>
      <c r="HI5" s="229">
        <v>0</v>
      </c>
      <c r="HJ5" s="229">
        <v>0</v>
      </c>
      <c r="HK5" s="229">
        <v>0</v>
      </c>
      <c r="HL5" s="229">
        <v>0</v>
      </c>
      <c r="HM5" s="229">
        <v>0</v>
      </c>
      <c r="HN5" s="229">
        <v>0</v>
      </c>
      <c r="HO5" s="229">
        <v>0</v>
      </c>
      <c r="HP5" s="229">
        <v>0</v>
      </c>
      <c r="HQ5" s="229">
        <v>0</v>
      </c>
      <c r="HR5" s="229">
        <v>0</v>
      </c>
      <c r="HS5" s="229">
        <v>0</v>
      </c>
      <c r="HT5" s="229">
        <v>0</v>
      </c>
      <c r="HU5" s="229">
        <v>0</v>
      </c>
    </row>
    <row r="6" spans="1:229" ht="76.5">
      <c r="A6" s="227" t="s">
        <v>43</v>
      </c>
      <c r="B6" s="227" t="s">
        <v>630</v>
      </c>
      <c r="C6" s="227" t="s">
        <v>649</v>
      </c>
      <c r="D6" s="228" t="s">
        <v>650</v>
      </c>
      <c r="E6" s="228"/>
      <c r="F6" s="228"/>
      <c r="G6" s="228"/>
      <c r="H6" s="228"/>
      <c r="I6" s="228" t="s">
        <v>651</v>
      </c>
      <c r="J6" s="228" t="s">
        <v>652</v>
      </c>
      <c r="K6" s="228" t="s">
        <v>653</v>
      </c>
      <c r="L6" s="228"/>
      <c r="M6" s="228"/>
      <c r="N6" s="228"/>
      <c r="O6" s="228" t="s">
        <v>654</v>
      </c>
      <c r="P6" s="228" t="s">
        <v>655</v>
      </c>
      <c r="Q6" s="228" t="s">
        <v>656</v>
      </c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  <c r="AS6" s="228"/>
      <c r="AT6" s="228"/>
      <c r="AU6" s="228"/>
      <c r="AV6" s="228"/>
      <c r="AW6" s="228"/>
      <c r="AX6" s="228"/>
      <c r="AY6" s="228"/>
      <c r="AZ6" s="228"/>
      <c r="BA6" s="228"/>
      <c r="BB6" s="228"/>
      <c r="BC6" s="228"/>
      <c r="BD6" s="228"/>
      <c r="BE6" s="228"/>
      <c r="BF6" s="228"/>
      <c r="BG6" s="228"/>
      <c r="BH6" s="228"/>
      <c r="BI6" s="228"/>
      <c r="BJ6" s="228"/>
      <c r="BK6" s="228"/>
      <c r="BL6" s="228"/>
      <c r="BM6" s="228"/>
      <c r="BN6" s="228"/>
      <c r="BO6" s="228"/>
      <c r="BP6" s="228"/>
      <c r="BQ6" s="228"/>
      <c r="BR6" s="228"/>
      <c r="BS6" s="228"/>
      <c r="BT6" s="228"/>
      <c r="BU6" s="228"/>
      <c r="BV6" s="228"/>
      <c r="BW6" s="228"/>
      <c r="BX6" s="228"/>
      <c r="BY6" s="228"/>
      <c r="BZ6" s="228"/>
      <c r="CA6" s="228"/>
      <c r="CB6" s="228"/>
      <c r="CC6" s="228"/>
      <c r="CD6" s="228"/>
      <c r="CE6" s="228"/>
      <c r="CF6" s="228"/>
      <c r="CG6" s="228"/>
      <c r="CH6" s="228"/>
      <c r="CI6" s="228"/>
      <c r="CJ6" s="228"/>
      <c r="CK6" s="228"/>
      <c r="CL6" s="228"/>
      <c r="CM6" s="228"/>
      <c r="CN6" s="228"/>
      <c r="CO6" s="228"/>
      <c r="CP6" s="228"/>
      <c r="CQ6" s="228"/>
      <c r="CR6" s="228"/>
      <c r="CS6" s="228"/>
      <c r="CT6" s="228"/>
      <c r="CU6" s="228"/>
      <c r="CV6" s="228"/>
      <c r="CW6" s="228"/>
      <c r="CX6" s="228"/>
      <c r="CY6" s="228"/>
      <c r="CZ6" s="228"/>
      <c r="DA6" s="228"/>
      <c r="DB6" s="228"/>
      <c r="DC6" s="228"/>
      <c r="DD6" s="228"/>
      <c r="DE6" s="228"/>
      <c r="DF6" s="228"/>
      <c r="DG6" s="228"/>
      <c r="DH6" s="228"/>
      <c r="DI6" s="228"/>
      <c r="DJ6" s="228"/>
      <c r="DK6" s="228"/>
      <c r="DL6" s="228"/>
      <c r="DM6" s="229">
        <v>36.4</v>
      </c>
      <c r="DN6" s="229">
        <v>0</v>
      </c>
      <c r="DO6" s="229">
        <v>0</v>
      </c>
      <c r="DP6" s="229">
        <v>0</v>
      </c>
      <c r="DQ6" s="229">
        <v>0</v>
      </c>
      <c r="DR6" s="229">
        <v>3.4</v>
      </c>
      <c r="DS6" s="229">
        <v>8.9</v>
      </c>
      <c r="DT6" s="229">
        <v>8.9</v>
      </c>
      <c r="DU6" s="229">
        <v>0</v>
      </c>
      <c r="DV6" s="229">
        <v>0</v>
      </c>
      <c r="DW6" s="229">
        <v>0</v>
      </c>
      <c r="DX6" s="229">
        <v>7.5</v>
      </c>
      <c r="DY6" s="229">
        <v>6.3</v>
      </c>
      <c r="DZ6" s="229">
        <v>3.5</v>
      </c>
      <c r="EA6" s="229">
        <v>0</v>
      </c>
      <c r="EB6" s="229">
        <v>0</v>
      </c>
      <c r="EC6" s="229">
        <v>0</v>
      </c>
      <c r="ED6" s="229">
        <v>0</v>
      </c>
      <c r="EE6" s="229">
        <v>0</v>
      </c>
      <c r="EF6" s="229">
        <v>0</v>
      </c>
      <c r="EG6" s="229">
        <v>0</v>
      </c>
      <c r="EH6" s="229">
        <v>0</v>
      </c>
      <c r="EI6" s="229">
        <v>0</v>
      </c>
      <c r="EJ6" s="229">
        <v>0</v>
      </c>
      <c r="EK6" s="229">
        <v>0</v>
      </c>
      <c r="EL6" s="229">
        <v>0</v>
      </c>
      <c r="EM6" s="229">
        <v>0</v>
      </c>
      <c r="EN6" s="229">
        <v>0</v>
      </c>
      <c r="EO6" s="229">
        <v>0</v>
      </c>
      <c r="EP6" s="229">
        <v>0</v>
      </c>
      <c r="EQ6" s="229">
        <v>0</v>
      </c>
      <c r="ER6" s="229">
        <v>0</v>
      </c>
      <c r="ES6" s="229">
        <v>0</v>
      </c>
      <c r="ET6" s="229">
        <v>0</v>
      </c>
      <c r="EU6" s="229">
        <v>0</v>
      </c>
      <c r="EV6" s="229">
        <v>0</v>
      </c>
      <c r="EW6" s="229">
        <v>0</v>
      </c>
      <c r="EX6" s="229">
        <v>0</v>
      </c>
      <c r="EY6" s="229">
        <v>0</v>
      </c>
      <c r="EZ6" s="229">
        <v>0</v>
      </c>
      <c r="FA6" s="229">
        <v>0</v>
      </c>
      <c r="FB6" s="229">
        <v>0</v>
      </c>
      <c r="FC6" s="229">
        <v>0</v>
      </c>
      <c r="FD6" s="229">
        <v>0</v>
      </c>
      <c r="FE6" s="229">
        <v>0</v>
      </c>
      <c r="FF6" s="229">
        <v>0</v>
      </c>
      <c r="FG6" s="229">
        <v>0</v>
      </c>
      <c r="FH6" s="229">
        <v>0</v>
      </c>
      <c r="FI6" s="229">
        <v>0</v>
      </c>
      <c r="FJ6" s="229">
        <v>0</v>
      </c>
      <c r="FK6" s="229">
        <v>0</v>
      </c>
      <c r="FL6" s="229">
        <v>0</v>
      </c>
      <c r="FM6" s="229">
        <v>0</v>
      </c>
      <c r="FN6" s="229">
        <v>0</v>
      </c>
      <c r="FO6" s="229">
        <v>0</v>
      </c>
      <c r="FP6" s="229">
        <v>0</v>
      </c>
      <c r="FQ6" s="229">
        <v>0</v>
      </c>
      <c r="FR6" s="229">
        <v>0</v>
      </c>
      <c r="FS6" s="229">
        <v>0</v>
      </c>
      <c r="FT6" s="229">
        <v>0</v>
      </c>
      <c r="FU6" s="229">
        <v>0</v>
      </c>
      <c r="FV6" s="229">
        <v>0</v>
      </c>
      <c r="FW6" s="229">
        <v>0</v>
      </c>
      <c r="FX6" s="229">
        <v>0</v>
      </c>
      <c r="FY6" s="229">
        <v>0</v>
      </c>
      <c r="FZ6" s="229">
        <v>0</v>
      </c>
      <c r="GA6" s="229">
        <v>0</v>
      </c>
      <c r="GB6" s="229">
        <v>0</v>
      </c>
      <c r="GC6" s="229">
        <v>0</v>
      </c>
      <c r="GD6" s="229">
        <v>0</v>
      </c>
      <c r="GE6" s="229">
        <v>0</v>
      </c>
      <c r="GF6" s="229">
        <v>0</v>
      </c>
      <c r="GG6" s="229">
        <v>0</v>
      </c>
      <c r="GH6" s="229">
        <v>0</v>
      </c>
      <c r="GI6" s="229">
        <v>0</v>
      </c>
      <c r="GJ6" s="229">
        <v>0</v>
      </c>
      <c r="GK6" s="229">
        <v>0</v>
      </c>
      <c r="GL6" s="229">
        <v>0</v>
      </c>
      <c r="GM6" s="229">
        <v>0</v>
      </c>
      <c r="GN6" s="229">
        <v>0</v>
      </c>
      <c r="GO6" s="229">
        <v>0</v>
      </c>
      <c r="GP6" s="229">
        <v>0</v>
      </c>
      <c r="GQ6" s="229">
        <v>0</v>
      </c>
      <c r="GR6" s="229">
        <v>0</v>
      </c>
      <c r="GS6" s="229">
        <v>0</v>
      </c>
      <c r="GT6" s="229">
        <v>0</v>
      </c>
      <c r="GU6" s="229">
        <v>0</v>
      </c>
      <c r="GV6" s="229">
        <v>0</v>
      </c>
      <c r="GW6" s="229">
        <v>0</v>
      </c>
      <c r="GX6" s="229">
        <v>0</v>
      </c>
      <c r="GY6" s="229">
        <v>0</v>
      </c>
      <c r="GZ6" s="229">
        <v>0</v>
      </c>
      <c r="HA6" s="229">
        <v>0</v>
      </c>
      <c r="HB6" s="229">
        <v>0</v>
      </c>
      <c r="HC6" s="229">
        <v>0</v>
      </c>
      <c r="HD6" s="229">
        <v>0</v>
      </c>
      <c r="HE6" s="229">
        <v>0</v>
      </c>
      <c r="HF6" s="229">
        <v>0</v>
      </c>
      <c r="HG6" s="229">
        <v>0</v>
      </c>
      <c r="HH6" s="229">
        <v>0</v>
      </c>
      <c r="HI6" s="229">
        <v>0</v>
      </c>
      <c r="HJ6" s="229">
        <v>0</v>
      </c>
      <c r="HK6" s="229">
        <v>0</v>
      </c>
      <c r="HL6" s="229">
        <v>0</v>
      </c>
      <c r="HM6" s="229">
        <v>0</v>
      </c>
      <c r="HN6" s="229">
        <v>0</v>
      </c>
      <c r="HO6" s="229">
        <v>0</v>
      </c>
      <c r="HP6" s="229">
        <v>0</v>
      </c>
      <c r="HQ6" s="229">
        <v>0</v>
      </c>
      <c r="HR6" s="229">
        <v>0</v>
      </c>
      <c r="HS6" s="229">
        <v>0</v>
      </c>
      <c r="HT6" s="229">
        <v>0</v>
      </c>
      <c r="HU6" s="229">
        <v>0</v>
      </c>
    </row>
    <row r="7" spans="1:229" ht="51">
      <c r="A7" s="227" t="s">
        <v>43</v>
      </c>
      <c r="B7" s="227" t="s">
        <v>657</v>
      </c>
      <c r="C7" s="227" t="s">
        <v>658</v>
      </c>
      <c r="D7" s="228"/>
      <c r="E7" s="228" t="s">
        <v>659</v>
      </c>
      <c r="F7" s="228"/>
      <c r="G7" s="228"/>
      <c r="H7" s="228"/>
      <c r="I7" s="228"/>
      <c r="J7" s="228"/>
      <c r="K7" s="228" t="s">
        <v>660</v>
      </c>
      <c r="L7" s="228" t="s">
        <v>661</v>
      </c>
      <c r="M7" s="228"/>
      <c r="N7" s="228"/>
      <c r="O7" s="228" t="s">
        <v>662</v>
      </c>
      <c r="P7" s="228" t="s">
        <v>663</v>
      </c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  <c r="AS7" s="228"/>
      <c r="AT7" s="228"/>
      <c r="AU7" s="228"/>
      <c r="AV7" s="228"/>
      <c r="AW7" s="228"/>
      <c r="AX7" s="228"/>
      <c r="AY7" s="228"/>
      <c r="AZ7" s="228"/>
      <c r="BA7" s="228"/>
      <c r="BB7" s="228"/>
      <c r="BC7" s="228"/>
      <c r="BD7" s="228"/>
      <c r="BE7" s="228"/>
      <c r="BF7" s="228"/>
      <c r="BG7" s="228"/>
      <c r="BH7" s="228"/>
      <c r="BI7" s="228"/>
      <c r="BJ7" s="228"/>
      <c r="BK7" s="228"/>
      <c r="BL7" s="228"/>
      <c r="BM7" s="228"/>
      <c r="BN7" s="228"/>
      <c r="BO7" s="228"/>
      <c r="BP7" s="228"/>
      <c r="BQ7" s="228"/>
      <c r="BR7" s="228"/>
      <c r="BS7" s="228"/>
      <c r="BT7" s="228"/>
      <c r="BU7" s="228"/>
      <c r="BV7" s="228"/>
      <c r="BW7" s="228"/>
      <c r="BX7" s="228"/>
      <c r="BY7" s="228"/>
      <c r="BZ7" s="228"/>
      <c r="CA7" s="228"/>
      <c r="CB7" s="228"/>
      <c r="CC7" s="228"/>
      <c r="CD7" s="228"/>
      <c r="CE7" s="228"/>
      <c r="CF7" s="228"/>
      <c r="CG7" s="228"/>
      <c r="CH7" s="228"/>
      <c r="CI7" s="228"/>
      <c r="CJ7" s="228"/>
      <c r="CK7" s="228"/>
      <c r="CL7" s="228"/>
      <c r="CM7" s="228"/>
      <c r="CN7" s="228"/>
      <c r="CO7" s="228"/>
      <c r="CP7" s="228"/>
      <c r="CQ7" s="228"/>
      <c r="CR7" s="228"/>
      <c r="CS7" s="228"/>
      <c r="CT7" s="228"/>
      <c r="CU7" s="228"/>
      <c r="CV7" s="228"/>
      <c r="CW7" s="228"/>
      <c r="CX7" s="228"/>
      <c r="CY7" s="228"/>
      <c r="CZ7" s="228"/>
      <c r="DA7" s="228"/>
      <c r="DB7" s="228"/>
      <c r="DC7" s="228"/>
      <c r="DD7" s="228"/>
      <c r="DE7" s="228"/>
      <c r="DF7" s="228"/>
      <c r="DG7" s="228"/>
      <c r="DH7" s="228"/>
      <c r="DI7" s="228"/>
      <c r="DJ7" s="228"/>
      <c r="DK7" s="228"/>
      <c r="DL7" s="228"/>
      <c r="DM7" s="229">
        <v>0</v>
      </c>
      <c r="DN7" s="229">
        <v>6</v>
      </c>
      <c r="DO7" s="229">
        <v>0</v>
      </c>
      <c r="DP7" s="229">
        <v>0</v>
      </c>
      <c r="DQ7" s="229">
        <v>0</v>
      </c>
      <c r="DR7" s="229">
        <v>0</v>
      </c>
      <c r="DS7" s="229">
        <v>0</v>
      </c>
      <c r="DT7" s="229">
        <v>9.8000000000000007</v>
      </c>
      <c r="DU7" s="229">
        <v>11.4</v>
      </c>
      <c r="DV7" s="229">
        <v>0</v>
      </c>
      <c r="DW7" s="229">
        <v>0</v>
      </c>
      <c r="DX7" s="229">
        <v>6.5</v>
      </c>
      <c r="DY7" s="229">
        <v>9.1</v>
      </c>
      <c r="DZ7" s="229">
        <v>0</v>
      </c>
      <c r="EA7" s="229">
        <v>0</v>
      </c>
      <c r="EB7" s="229">
        <v>0</v>
      </c>
      <c r="EC7" s="229">
        <v>0</v>
      </c>
      <c r="ED7" s="229">
        <v>0</v>
      </c>
      <c r="EE7" s="229">
        <v>0</v>
      </c>
      <c r="EF7" s="229">
        <v>0</v>
      </c>
      <c r="EG7" s="229">
        <v>0</v>
      </c>
      <c r="EH7" s="229">
        <v>0</v>
      </c>
      <c r="EI7" s="229">
        <v>0</v>
      </c>
      <c r="EJ7" s="229">
        <v>0</v>
      </c>
      <c r="EK7" s="229">
        <v>0</v>
      </c>
      <c r="EL7" s="229">
        <v>0</v>
      </c>
      <c r="EM7" s="229">
        <v>0</v>
      </c>
      <c r="EN7" s="229">
        <v>0</v>
      </c>
      <c r="EO7" s="229">
        <v>0</v>
      </c>
      <c r="EP7" s="229">
        <v>0</v>
      </c>
      <c r="EQ7" s="229">
        <v>0</v>
      </c>
      <c r="ER7" s="229">
        <v>0</v>
      </c>
      <c r="ES7" s="229">
        <v>0</v>
      </c>
      <c r="ET7" s="229">
        <v>0</v>
      </c>
      <c r="EU7" s="229">
        <v>0</v>
      </c>
      <c r="EV7" s="229">
        <v>0</v>
      </c>
      <c r="EW7" s="229">
        <v>0</v>
      </c>
      <c r="EX7" s="229">
        <v>0</v>
      </c>
      <c r="EY7" s="229">
        <v>0</v>
      </c>
      <c r="EZ7" s="229">
        <v>0</v>
      </c>
      <c r="FA7" s="229">
        <v>0</v>
      </c>
      <c r="FB7" s="229">
        <v>0</v>
      </c>
      <c r="FC7" s="229">
        <v>0</v>
      </c>
      <c r="FD7" s="229">
        <v>0</v>
      </c>
      <c r="FE7" s="229">
        <v>0</v>
      </c>
      <c r="FF7" s="229">
        <v>0</v>
      </c>
      <c r="FG7" s="229">
        <v>0</v>
      </c>
      <c r="FH7" s="229">
        <v>0</v>
      </c>
      <c r="FI7" s="229">
        <v>0</v>
      </c>
      <c r="FJ7" s="229">
        <v>0</v>
      </c>
      <c r="FK7" s="229">
        <v>0</v>
      </c>
      <c r="FL7" s="229">
        <v>0</v>
      </c>
      <c r="FM7" s="229">
        <v>0</v>
      </c>
      <c r="FN7" s="229">
        <v>0</v>
      </c>
      <c r="FO7" s="229">
        <v>0</v>
      </c>
      <c r="FP7" s="229">
        <v>0</v>
      </c>
      <c r="FQ7" s="229">
        <v>0</v>
      </c>
      <c r="FR7" s="229">
        <v>0</v>
      </c>
      <c r="FS7" s="229">
        <v>0</v>
      </c>
      <c r="FT7" s="229">
        <v>0</v>
      </c>
      <c r="FU7" s="229">
        <v>0</v>
      </c>
      <c r="FV7" s="229">
        <v>0</v>
      </c>
      <c r="FW7" s="229">
        <v>0</v>
      </c>
      <c r="FX7" s="229">
        <v>0</v>
      </c>
      <c r="FY7" s="229">
        <v>0</v>
      </c>
      <c r="FZ7" s="229">
        <v>0</v>
      </c>
      <c r="GA7" s="229">
        <v>0</v>
      </c>
      <c r="GB7" s="229">
        <v>0</v>
      </c>
      <c r="GC7" s="229">
        <v>0</v>
      </c>
      <c r="GD7" s="229">
        <v>0</v>
      </c>
      <c r="GE7" s="229">
        <v>0</v>
      </c>
      <c r="GF7" s="229">
        <v>0</v>
      </c>
      <c r="GG7" s="229">
        <v>0</v>
      </c>
      <c r="GH7" s="229">
        <v>0</v>
      </c>
      <c r="GI7" s="229">
        <v>0</v>
      </c>
      <c r="GJ7" s="229">
        <v>0</v>
      </c>
      <c r="GK7" s="229">
        <v>0</v>
      </c>
      <c r="GL7" s="229">
        <v>0</v>
      </c>
      <c r="GM7" s="229">
        <v>0</v>
      </c>
      <c r="GN7" s="229">
        <v>0</v>
      </c>
      <c r="GO7" s="229">
        <v>0</v>
      </c>
      <c r="GP7" s="229">
        <v>0</v>
      </c>
      <c r="GQ7" s="229">
        <v>0</v>
      </c>
      <c r="GR7" s="229">
        <v>0</v>
      </c>
      <c r="GS7" s="229">
        <v>0</v>
      </c>
      <c r="GT7" s="229">
        <v>0</v>
      </c>
      <c r="GU7" s="229">
        <v>0</v>
      </c>
      <c r="GV7" s="229">
        <v>0</v>
      </c>
      <c r="GW7" s="229">
        <v>0</v>
      </c>
      <c r="GX7" s="229">
        <v>0</v>
      </c>
      <c r="GY7" s="229">
        <v>0</v>
      </c>
      <c r="GZ7" s="229">
        <v>0</v>
      </c>
      <c r="HA7" s="229">
        <v>0</v>
      </c>
      <c r="HB7" s="229">
        <v>0</v>
      </c>
      <c r="HC7" s="229">
        <v>0</v>
      </c>
      <c r="HD7" s="229">
        <v>0</v>
      </c>
      <c r="HE7" s="229">
        <v>0</v>
      </c>
      <c r="HF7" s="229">
        <v>0</v>
      </c>
      <c r="HG7" s="229">
        <v>0</v>
      </c>
      <c r="HH7" s="229">
        <v>0</v>
      </c>
      <c r="HI7" s="229">
        <v>0</v>
      </c>
      <c r="HJ7" s="229">
        <v>0</v>
      </c>
      <c r="HK7" s="229">
        <v>0</v>
      </c>
      <c r="HL7" s="229">
        <v>0</v>
      </c>
      <c r="HM7" s="229">
        <v>0</v>
      </c>
      <c r="HN7" s="229">
        <v>0</v>
      </c>
      <c r="HO7" s="229">
        <v>0</v>
      </c>
      <c r="HP7" s="229">
        <v>0</v>
      </c>
      <c r="HQ7" s="229">
        <v>0</v>
      </c>
      <c r="HR7" s="229">
        <v>0</v>
      </c>
      <c r="HS7" s="229">
        <v>0</v>
      </c>
      <c r="HT7" s="229">
        <v>0</v>
      </c>
      <c r="HU7" s="229">
        <v>0</v>
      </c>
    </row>
    <row r="8" spans="1:229" ht="51">
      <c r="A8" s="227" t="s">
        <v>43</v>
      </c>
      <c r="B8" s="227" t="s">
        <v>657</v>
      </c>
      <c r="C8" s="227" t="s">
        <v>664</v>
      </c>
      <c r="D8" s="228" t="s">
        <v>665</v>
      </c>
      <c r="E8" s="228" t="s">
        <v>666</v>
      </c>
      <c r="F8" s="228"/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8"/>
      <c r="X8" s="228"/>
      <c r="Y8" s="228"/>
      <c r="Z8" s="228"/>
      <c r="AA8" s="228"/>
      <c r="AB8" s="228"/>
      <c r="AC8" s="228"/>
      <c r="AD8" s="228"/>
      <c r="AE8" s="228"/>
      <c r="AF8" s="228"/>
      <c r="AG8" s="228"/>
      <c r="AH8" s="228"/>
      <c r="AI8" s="228"/>
      <c r="AJ8" s="228"/>
      <c r="AK8" s="228"/>
      <c r="AL8" s="228"/>
      <c r="AM8" s="228"/>
      <c r="AN8" s="228"/>
      <c r="AO8" s="228"/>
      <c r="AP8" s="228"/>
      <c r="AQ8" s="228"/>
      <c r="AR8" s="228"/>
      <c r="AS8" s="228"/>
      <c r="AT8" s="228"/>
      <c r="AU8" s="228"/>
      <c r="AV8" s="228"/>
      <c r="AW8" s="228"/>
      <c r="AX8" s="228"/>
      <c r="AY8" s="228"/>
      <c r="AZ8" s="228"/>
      <c r="BA8" s="228"/>
      <c r="BB8" s="228"/>
      <c r="BC8" s="228"/>
      <c r="BD8" s="228"/>
      <c r="BE8" s="228"/>
      <c r="BF8" s="228"/>
      <c r="BG8" s="228"/>
      <c r="BH8" s="228"/>
      <c r="BI8" s="228"/>
      <c r="BJ8" s="228"/>
      <c r="BK8" s="228"/>
      <c r="BL8" s="228"/>
      <c r="BM8" s="228"/>
      <c r="BN8" s="228"/>
      <c r="BO8" s="228"/>
      <c r="BP8" s="228"/>
      <c r="BQ8" s="228"/>
      <c r="BR8" s="228"/>
      <c r="BS8" s="228"/>
      <c r="BT8" s="228"/>
      <c r="BU8" s="228"/>
      <c r="BV8" s="228"/>
      <c r="BW8" s="228"/>
      <c r="BX8" s="228"/>
      <c r="BY8" s="228"/>
      <c r="BZ8" s="228"/>
      <c r="CA8" s="228"/>
      <c r="CB8" s="228"/>
      <c r="CC8" s="228"/>
      <c r="CD8" s="228"/>
      <c r="CE8" s="228"/>
      <c r="CF8" s="228"/>
      <c r="CG8" s="228"/>
      <c r="CH8" s="228"/>
      <c r="CI8" s="228"/>
      <c r="CJ8" s="228"/>
      <c r="CK8" s="228"/>
      <c r="CL8" s="228"/>
      <c r="CM8" s="228"/>
      <c r="CN8" s="228"/>
      <c r="CO8" s="228"/>
      <c r="CP8" s="228"/>
      <c r="CQ8" s="228"/>
      <c r="CR8" s="228"/>
      <c r="CS8" s="228"/>
      <c r="CT8" s="228"/>
      <c r="CU8" s="228"/>
      <c r="CV8" s="228"/>
      <c r="CW8" s="228"/>
      <c r="CX8" s="228"/>
      <c r="CY8" s="228"/>
      <c r="CZ8" s="228"/>
      <c r="DA8" s="228"/>
      <c r="DB8" s="228"/>
      <c r="DC8" s="228"/>
      <c r="DD8" s="228"/>
      <c r="DE8" s="228"/>
      <c r="DF8" s="228"/>
      <c r="DG8" s="228"/>
      <c r="DH8" s="228"/>
      <c r="DI8" s="228"/>
      <c r="DJ8" s="228"/>
      <c r="DK8" s="228"/>
      <c r="DL8" s="228"/>
      <c r="DM8" s="229">
        <v>10.4</v>
      </c>
      <c r="DN8" s="229">
        <v>10.8</v>
      </c>
      <c r="DO8" s="229">
        <v>0</v>
      </c>
      <c r="DP8" s="229">
        <v>0</v>
      </c>
      <c r="DQ8" s="229">
        <v>0</v>
      </c>
      <c r="DR8" s="229">
        <v>0</v>
      </c>
      <c r="DS8" s="229">
        <v>0</v>
      </c>
      <c r="DT8" s="229">
        <v>0</v>
      </c>
      <c r="DU8" s="229">
        <v>0</v>
      </c>
      <c r="DV8" s="229">
        <v>0</v>
      </c>
      <c r="DW8" s="229">
        <v>0</v>
      </c>
      <c r="DX8" s="229">
        <v>0</v>
      </c>
      <c r="DY8" s="229">
        <v>0</v>
      </c>
      <c r="DZ8" s="229">
        <v>0</v>
      </c>
      <c r="EA8" s="229">
        <v>0</v>
      </c>
      <c r="EB8" s="229">
        <v>0</v>
      </c>
      <c r="EC8" s="229">
        <v>0</v>
      </c>
      <c r="ED8" s="229">
        <v>0</v>
      </c>
      <c r="EE8" s="229">
        <v>0</v>
      </c>
      <c r="EF8" s="229">
        <v>0</v>
      </c>
      <c r="EG8" s="229">
        <v>0</v>
      </c>
      <c r="EH8" s="229">
        <v>0</v>
      </c>
      <c r="EI8" s="229">
        <v>0</v>
      </c>
      <c r="EJ8" s="229">
        <v>0</v>
      </c>
      <c r="EK8" s="229">
        <v>0</v>
      </c>
      <c r="EL8" s="229">
        <v>0</v>
      </c>
      <c r="EM8" s="229">
        <v>0</v>
      </c>
      <c r="EN8" s="229">
        <v>0</v>
      </c>
      <c r="EO8" s="229">
        <v>0</v>
      </c>
      <c r="EP8" s="229">
        <v>0</v>
      </c>
      <c r="EQ8" s="229">
        <v>0</v>
      </c>
      <c r="ER8" s="229">
        <v>0</v>
      </c>
      <c r="ES8" s="229">
        <v>0</v>
      </c>
      <c r="ET8" s="229">
        <v>0</v>
      </c>
      <c r="EU8" s="229">
        <v>0</v>
      </c>
      <c r="EV8" s="229">
        <v>0</v>
      </c>
      <c r="EW8" s="229">
        <v>0</v>
      </c>
      <c r="EX8" s="229">
        <v>0</v>
      </c>
      <c r="EY8" s="229">
        <v>0</v>
      </c>
      <c r="EZ8" s="229">
        <v>0</v>
      </c>
      <c r="FA8" s="229">
        <v>0</v>
      </c>
      <c r="FB8" s="229">
        <v>0</v>
      </c>
      <c r="FC8" s="229">
        <v>0</v>
      </c>
      <c r="FD8" s="229">
        <v>0</v>
      </c>
      <c r="FE8" s="229">
        <v>0</v>
      </c>
      <c r="FF8" s="229">
        <v>0</v>
      </c>
      <c r="FG8" s="229">
        <v>0</v>
      </c>
      <c r="FH8" s="229">
        <v>0</v>
      </c>
      <c r="FI8" s="229">
        <v>0</v>
      </c>
      <c r="FJ8" s="229">
        <v>0</v>
      </c>
      <c r="FK8" s="229">
        <v>0</v>
      </c>
      <c r="FL8" s="229">
        <v>0</v>
      </c>
      <c r="FM8" s="229">
        <v>0</v>
      </c>
      <c r="FN8" s="229">
        <v>0</v>
      </c>
      <c r="FO8" s="229">
        <v>0</v>
      </c>
      <c r="FP8" s="229">
        <v>0</v>
      </c>
      <c r="FQ8" s="229">
        <v>0</v>
      </c>
      <c r="FR8" s="229">
        <v>0</v>
      </c>
      <c r="FS8" s="229">
        <v>0</v>
      </c>
      <c r="FT8" s="229">
        <v>0</v>
      </c>
      <c r="FU8" s="229">
        <v>0</v>
      </c>
      <c r="FV8" s="229">
        <v>0</v>
      </c>
      <c r="FW8" s="229">
        <v>0</v>
      </c>
      <c r="FX8" s="229">
        <v>0</v>
      </c>
      <c r="FY8" s="229">
        <v>0</v>
      </c>
      <c r="FZ8" s="229">
        <v>0</v>
      </c>
      <c r="GA8" s="229">
        <v>0</v>
      </c>
      <c r="GB8" s="229">
        <v>0</v>
      </c>
      <c r="GC8" s="229">
        <v>0</v>
      </c>
      <c r="GD8" s="229">
        <v>0</v>
      </c>
      <c r="GE8" s="229">
        <v>0</v>
      </c>
      <c r="GF8" s="229">
        <v>0</v>
      </c>
      <c r="GG8" s="229">
        <v>0</v>
      </c>
      <c r="GH8" s="229">
        <v>0</v>
      </c>
      <c r="GI8" s="229">
        <v>0</v>
      </c>
      <c r="GJ8" s="229">
        <v>0</v>
      </c>
      <c r="GK8" s="229">
        <v>0</v>
      </c>
      <c r="GL8" s="229">
        <v>0</v>
      </c>
      <c r="GM8" s="229">
        <v>0</v>
      </c>
      <c r="GN8" s="229">
        <v>0</v>
      </c>
      <c r="GO8" s="229">
        <v>0</v>
      </c>
      <c r="GP8" s="229">
        <v>0</v>
      </c>
      <c r="GQ8" s="229">
        <v>0</v>
      </c>
      <c r="GR8" s="229">
        <v>0</v>
      </c>
      <c r="GS8" s="229">
        <v>0</v>
      </c>
      <c r="GT8" s="229">
        <v>0</v>
      </c>
      <c r="GU8" s="229">
        <v>0</v>
      </c>
      <c r="GV8" s="229">
        <v>0</v>
      </c>
      <c r="GW8" s="229">
        <v>0</v>
      </c>
      <c r="GX8" s="229">
        <v>0</v>
      </c>
      <c r="GY8" s="229">
        <v>0</v>
      </c>
      <c r="GZ8" s="229">
        <v>0</v>
      </c>
      <c r="HA8" s="229">
        <v>0</v>
      </c>
      <c r="HB8" s="229">
        <v>0</v>
      </c>
      <c r="HC8" s="229">
        <v>0</v>
      </c>
      <c r="HD8" s="229">
        <v>0</v>
      </c>
      <c r="HE8" s="229">
        <v>0</v>
      </c>
      <c r="HF8" s="229">
        <v>0</v>
      </c>
      <c r="HG8" s="229">
        <v>0</v>
      </c>
      <c r="HH8" s="229">
        <v>0</v>
      </c>
      <c r="HI8" s="229">
        <v>0</v>
      </c>
      <c r="HJ8" s="229">
        <v>0</v>
      </c>
      <c r="HK8" s="229">
        <v>0</v>
      </c>
      <c r="HL8" s="229">
        <v>0</v>
      </c>
      <c r="HM8" s="229">
        <v>0</v>
      </c>
      <c r="HN8" s="229">
        <v>0</v>
      </c>
      <c r="HO8" s="229">
        <v>0</v>
      </c>
      <c r="HP8" s="229">
        <v>0</v>
      </c>
      <c r="HQ8" s="229">
        <v>0</v>
      </c>
      <c r="HR8" s="229">
        <v>0</v>
      </c>
      <c r="HS8" s="229">
        <v>0</v>
      </c>
      <c r="HT8" s="229">
        <v>0</v>
      </c>
      <c r="HU8" s="229">
        <v>0</v>
      </c>
    </row>
    <row r="9" spans="1:229" ht="51">
      <c r="A9" s="227" t="s">
        <v>43</v>
      </c>
      <c r="B9" s="227" t="s">
        <v>657</v>
      </c>
      <c r="C9" s="227" t="s">
        <v>667</v>
      </c>
      <c r="D9" s="228" t="s">
        <v>668</v>
      </c>
      <c r="E9" s="228" t="s">
        <v>669</v>
      </c>
      <c r="F9" s="228" t="s">
        <v>670</v>
      </c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8"/>
      <c r="W9" s="228"/>
      <c r="X9" s="228"/>
      <c r="Y9" s="228"/>
      <c r="Z9" s="228"/>
      <c r="AA9" s="228"/>
      <c r="AB9" s="228"/>
      <c r="AC9" s="228"/>
      <c r="AD9" s="228"/>
      <c r="AE9" s="228"/>
      <c r="AF9" s="228"/>
      <c r="AG9" s="228"/>
      <c r="AH9" s="228"/>
      <c r="AI9" s="228"/>
      <c r="AJ9" s="228"/>
      <c r="AK9" s="228"/>
      <c r="AL9" s="228"/>
      <c r="AM9" s="228"/>
      <c r="AN9" s="228"/>
      <c r="AO9" s="228"/>
      <c r="AP9" s="228"/>
      <c r="AQ9" s="228"/>
      <c r="AR9" s="228"/>
      <c r="AS9" s="228"/>
      <c r="AT9" s="228"/>
      <c r="AU9" s="228"/>
      <c r="AV9" s="228"/>
      <c r="AW9" s="228"/>
      <c r="AX9" s="228"/>
      <c r="AY9" s="228"/>
      <c r="AZ9" s="228"/>
      <c r="BA9" s="228"/>
      <c r="BB9" s="228"/>
      <c r="BC9" s="228"/>
      <c r="BD9" s="228"/>
      <c r="BE9" s="228"/>
      <c r="BF9" s="228"/>
      <c r="BG9" s="228"/>
      <c r="BH9" s="228"/>
      <c r="BI9" s="228"/>
      <c r="BJ9" s="228"/>
      <c r="BK9" s="228"/>
      <c r="BL9" s="228"/>
      <c r="BM9" s="228"/>
      <c r="BN9" s="228"/>
      <c r="BO9" s="228"/>
      <c r="BP9" s="228"/>
      <c r="BQ9" s="228"/>
      <c r="BR9" s="228"/>
      <c r="BS9" s="228"/>
      <c r="BT9" s="228"/>
      <c r="BU9" s="228"/>
      <c r="BV9" s="228"/>
      <c r="BW9" s="228"/>
      <c r="BX9" s="228"/>
      <c r="BY9" s="228"/>
      <c r="BZ9" s="228"/>
      <c r="CA9" s="228"/>
      <c r="CB9" s="228"/>
      <c r="CC9" s="228"/>
      <c r="CD9" s="228"/>
      <c r="CE9" s="228"/>
      <c r="CF9" s="228"/>
      <c r="CG9" s="228"/>
      <c r="CH9" s="228"/>
      <c r="CI9" s="228"/>
      <c r="CJ9" s="228"/>
      <c r="CK9" s="228"/>
      <c r="CL9" s="228"/>
      <c r="CM9" s="228"/>
      <c r="CN9" s="228"/>
      <c r="CO9" s="228"/>
      <c r="CP9" s="228"/>
      <c r="CQ9" s="228"/>
      <c r="CR9" s="228"/>
      <c r="CS9" s="228"/>
      <c r="CT9" s="228"/>
      <c r="CU9" s="228"/>
      <c r="CV9" s="228"/>
      <c r="CW9" s="228"/>
      <c r="CX9" s="228"/>
      <c r="CY9" s="228"/>
      <c r="CZ9" s="228"/>
      <c r="DA9" s="228"/>
      <c r="DB9" s="228"/>
      <c r="DC9" s="228"/>
      <c r="DD9" s="228"/>
      <c r="DE9" s="228"/>
      <c r="DF9" s="228"/>
      <c r="DG9" s="228"/>
      <c r="DH9" s="228"/>
      <c r="DI9" s="228"/>
      <c r="DJ9" s="228"/>
      <c r="DK9" s="228"/>
      <c r="DL9" s="228"/>
      <c r="DM9" s="229">
        <v>12</v>
      </c>
      <c r="DN9" s="229">
        <v>13.1</v>
      </c>
      <c r="DO9" s="229">
        <v>11.8</v>
      </c>
      <c r="DP9" s="229">
        <v>0</v>
      </c>
      <c r="DQ9" s="229">
        <v>0</v>
      </c>
      <c r="DR9" s="229">
        <v>0</v>
      </c>
      <c r="DS9" s="229">
        <v>0</v>
      </c>
      <c r="DT9" s="229">
        <v>0</v>
      </c>
      <c r="DU9" s="229">
        <v>0</v>
      </c>
      <c r="DV9" s="229">
        <v>0</v>
      </c>
      <c r="DW9" s="229">
        <v>0</v>
      </c>
      <c r="DX9" s="229">
        <v>0</v>
      </c>
      <c r="DY9" s="229">
        <v>0</v>
      </c>
      <c r="DZ9" s="229">
        <v>0</v>
      </c>
      <c r="EA9" s="229">
        <v>0</v>
      </c>
      <c r="EB9" s="229">
        <v>0</v>
      </c>
      <c r="EC9" s="229">
        <v>0</v>
      </c>
      <c r="ED9" s="229">
        <v>0</v>
      </c>
      <c r="EE9" s="229">
        <v>0</v>
      </c>
      <c r="EF9" s="229">
        <v>0</v>
      </c>
      <c r="EG9" s="229">
        <v>0</v>
      </c>
      <c r="EH9" s="229">
        <v>0</v>
      </c>
      <c r="EI9" s="229">
        <v>0</v>
      </c>
      <c r="EJ9" s="229">
        <v>0</v>
      </c>
      <c r="EK9" s="229">
        <v>0</v>
      </c>
      <c r="EL9" s="229">
        <v>0</v>
      </c>
      <c r="EM9" s="229">
        <v>0</v>
      </c>
      <c r="EN9" s="229">
        <v>0</v>
      </c>
      <c r="EO9" s="229">
        <v>0</v>
      </c>
      <c r="EP9" s="229">
        <v>0</v>
      </c>
      <c r="EQ9" s="229">
        <v>0</v>
      </c>
      <c r="ER9" s="229">
        <v>0</v>
      </c>
      <c r="ES9" s="229">
        <v>0</v>
      </c>
      <c r="ET9" s="229">
        <v>0</v>
      </c>
      <c r="EU9" s="229">
        <v>0</v>
      </c>
      <c r="EV9" s="229">
        <v>0</v>
      </c>
      <c r="EW9" s="229">
        <v>0</v>
      </c>
      <c r="EX9" s="229">
        <v>0</v>
      </c>
      <c r="EY9" s="229">
        <v>0</v>
      </c>
      <c r="EZ9" s="229">
        <v>0</v>
      </c>
      <c r="FA9" s="229">
        <v>0</v>
      </c>
      <c r="FB9" s="229">
        <v>0</v>
      </c>
      <c r="FC9" s="229">
        <v>0</v>
      </c>
      <c r="FD9" s="229">
        <v>0</v>
      </c>
      <c r="FE9" s="229">
        <v>0</v>
      </c>
      <c r="FF9" s="229">
        <v>0</v>
      </c>
      <c r="FG9" s="229">
        <v>0</v>
      </c>
      <c r="FH9" s="229">
        <v>0</v>
      </c>
      <c r="FI9" s="229">
        <v>0</v>
      </c>
      <c r="FJ9" s="229">
        <v>0</v>
      </c>
      <c r="FK9" s="229">
        <v>0</v>
      </c>
      <c r="FL9" s="229">
        <v>0</v>
      </c>
      <c r="FM9" s="229">
        <v>0</v>
      </c>
      <c r="FN9" s="229">
        <v>0</v>
      </c>
      <c r="FO9" s="229">
        <v>0</v>
      </c>
      <c r="FP9" s="229">
        <v>0</v>
      </c>
      <c r="FQ9" s="229">
        <v>0</v>
      </c>
      <c r="FR9" s="229">
        <v>0</v>
      </c>
      <c r="FS9" s="229">
        <v>0</v>
      </c>
      <c r="FT9" s="229">
        <v>0</v>
      </c>
      <c r="FU9" s="229">
        <v>0</v>
      </c>
      <c r="FV9" s="229">
        <v>0</v>
      </c>
      <c r="FW9" s="229">
        <v>0</v>
      </c>
      <c r="FX9" s="229">
        <v>0</v>
      </c>
      <c r="FY9" s="229">
        <v>0</v>
      </c>
      <c r="FZ9" s="229">
        <v>0</v>
      </c>
      <c r="GA9" s="229">
        <v>0</v>
      </c>
      <c r="GB9" s="229">
        <v>0</v>
      </c>
      <c r="GC9" s="229">
        <v>0</v>
      </c>
      <c r="GD9" s="229">
        <v>0</v>
      </c>
      <c r="GE9" s="229">
        <v>0</v>
      </c>
      <c r="GF9" s="229">
        <v>0</v>
      </c>
      <c r="GG9" s="229">
        <v>0</v>
      </c>
      <c r="GH9" s="229">
        <v>0</v>
      </c>
      <c r="GI9" s="229">
        <v>0</v>
      </c>
      <c r="GJ9" s="229">
        <v>0</v>
      </c>
      <c r="GK9" s="229">
        <v>0</v>
      </c>
      <c r="GL9" s="229">
        <v>0</v>
      </c>
      <c r="GM9" s="229">
        <v>0</v>
      </c>
      <c r="GN9" s="229">
        <v>0</v>
      </c>
      <c r="GO9" s="229">
        <v>0</v>
      </c>
      <c r="GP9" s="229">
        <v>0</v>
      </c>
      <c r="GQ9" s="229">
        <v>0</v>
      </c>
      <c r="GR9" s="229">
        <v>0</v>
      </c>
      <c r="GS9" s="229">
        <v>0</v>
      </c>
      <c r="GT9" s="229">
        <v>0</v>
      </c>
      <c r="GU9" s="229">
        <v>0</v>
      </c>
      <c r="GV9" s="229">
        <v>0</v>
      </c>
      <c r="GW9" s="229">
        <v>0</v>
      </c>
      <c r="GX9" s="229">
        <v>0</v>
      </c>
      <c r="GY9" s="229">
        <v>0</v>
      </c>
      <c r="GZ9" s="229">
        <v>0</v>
      </c>
      <c r="HA9" s="229">
        <v>0</v>
      </c>
      <c r="HB9" s="229">
        <v>0</v>
      </c>
      <c r="HC9" s="229">
        <v>0</v>
      </c>
      <c r="HD9" s="229">
        <v>0</v>
      </c>
      <c r="HE9" s="229">
        <v>0</v>
      </c>
      <c r="HF9" s="229">
        <v>0</v>
      </c>
      <c r="HG9" s="229">
        <v>0</v>
      </c>
      <c r="HH9" s="229">
        <v>0</v>
      </c>
      <c r="HI9" s="229">
        <v>0</v>
      </c>
      <c r="HJ9" s="229">
        <v>0</v>
      </c>
      <c r="HK9" s="229">
        <v>0</v>
      </c>
      <c r="HL9" s="229">
        <v>0</v>
      </c>
      <c r="HM9" s="229">
        <v>0</v>
      </c>
      <c r="HN9" s="229">
        <v>0</v>
      </c>
      <c r="HO9" s="229">
        <v>0</v>
      </c>
      <c r="HP9" s="229">
        <v>0</v>
      </c>
      <c r="HQ9" s="229">
        <v>0</v>
      </c>
      <c r="HR9" s="229">
        <v>0</v>
      </c>
      <c r="HS9" s="229">
        <v>0</v>
      </c>
      <c r="HT9" s="229">
        <v>0</v>
      </c>
      <c r="HU9" s="229">
        <v>0</v>
      </c>
    </row>
    <row r="10" spans="1:229" ht="89.25">
      <c r="A10" s="227" t="s">
        <v>43</v>
      </c>
      <c r="B10" s="227" t="s">
        <v>671</v>
      </c>
      <c r="C10" s="227" t="s">
        <v>672</v>
      </c>
      <c r="D10" s="228"/>
      <c r="E10" s="228" t="s">
        <v>673</v>
      </c>
      <c r="F10" s="228"/>
      <c r="G10" s="228"/>
      <c r="H10" s="228"/>
      <c r="I10" s="228"/>
      <c r="J10" s="228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  <c r="W10" s="228"/>
      <c r="X10" s="228"/>
      <c r="Y10" s="228"/>
      <c r="Z10" s="228"/>
      <c r="AA10" s="228"/>
      <c r="AB10" s="228"/>
      <c r="AC10" s="228"/>
      <c r="AD10" s="228"/>
      <c r="AE10" s="228"/>
      <c r="AF10" s="228"/>
      <c r="AG10" s="228"/>
      <c r="AH10" s="228"/>
      <c r="AI10" s="228"/>
      <c r="AJ10" s="228"/>
      <c r="AK10" s="228"/>
      <c r="AL10" s="228"/>
      <c r="AM10" s="228"/>
      <c r="AN10" s="228"/>
      <c r="AO10" s="228"/>
      <c r="AP10" s="228"/>
      <c r="AQ10" s="228"/>
      <c r="AR10" s="228"/>
      <c r="AS10" s="228"/>
      <c r="AT10" s="228"/>
      <c r="AU10" s="228"/>
      <c r="AV10" s="228"/>
      <c r="AW10" s="228"/>
      <c r="AX10" s="228"/>
      <c r="AY10" s="228"/>
      <c r="AZ10" s="228"/>
      <c r="BA10" s="228"/>
      <c r="BB10" s="228"/>
      <c r="BC10" s="228"/>
      <c r="BD10" s="228"/>
      <c r="BE10" s="228"/>
      <c r="BF10" s="228"/>
      <c r="BG10" s="228"/>
      <c r="BH10" s="228"/>
      <c r="BI10" s="228"/>
      <c r="BJ10" s="228"/>
      <c r="BK10" s="228"/>
      <c r="BL10" s="228"/>
      <c r="BM10" s="228"/>
      <c r="BN10" s="228"/>
      <c r="BO10" s="228"/>
      <c r="BP10" s="228"/>
      <c r="BQ10" s="228"/>
      <c r="BR10" s="228"/>
      <c r="BS10" s="228"/>
      <c r="BT10" s="228"/>
      <c r="BU10" s="228"/>
      <c r="BV10" s="228"/>
      <c r="BW10" s="228"/>
      <c r="BX10" s="228"/>
      <c r="BY10" s="228"/>
      <c r="BZ10" s="228"/>
      <c r="CA10" s="228"/>
      <c r="CB10" s="228"/>
      <c r="CC10" s="228"/>
      <c r="CD10" s="228"/>
      <c r="CE10" s="228"/>
      <c r="CF10" s="228"/>
      <c r="CG10" s="228"/>
      <c r="CH10" s="228"/>
      <c r="CI10" s="228"/>
      <c r="CJ10" s="228"/>
      <c r="CK10" s="228"/>
      <c r="CL10" s="228"/>
      <c r="CM10" s="228"/>
      <c r="CN10" s="228"/>
      <c r="CO10" s="228"/>
      <c r="CP10" s="228"/>
      <c r="CQ10" s="228"/>
      <c r="CR10" s="228"/>
      <c r="CS10" s="228"/>
      <c r="CT10" s="228"/>
      <c r="CU10" s="228"/>
      <c r="CV10" s="228"/>
      <c r="CW10" s="228"/>
      <c r="CX10" s="228"/>
      <c r="CY10" s="228"/>
      <c r="CZ10" s="228"/>
      <c r="DA10" s="228"/>
      <c r="DB10" s="228"/>
      <c r="DC10" s="228"/>
      <c r="DD10" s="228"/>
      <c r="DE10" s="228"/>
      <c r="DF10" s="228"/>
      <c r="DG10" s="228"/>
      <c r="DH10" s="228"/>
      <c r="DI10" s="228"/>
      <c r="DJ10" s="228"/>
      <c r="DK10" s="228"/>
      <c r="DL10" s="228"/>
      <c r="DM10" s="229">
        <v>0</v>
      </c>
      <c r="DN10" s="229">
        <v>8.1</v>
      </c>
      <c r="DO10" s="229">
        <v>0</v>
      </c>
      <c r="DP10" s="229">
        <v>0</v>
      </c>
      <c r="DQ10" s="229">
        <v>0</v>
      </c>
      <c r="DR10" s="229">
        <v>0</v>
      </c>
      <c r="DS10" s="229">
        <v>0</v>
      </c>
      <c r="DT10" s="229">
        <v>0</v>
      </c>
      <c r="DU10" s="229">
        <v>0</v>
      </c>
      <c r="DV10" s="229">
        <v>0</v>
      </c>
      <c r="DW10" s="229">
        <v>0</v>
      </c>
      <c r="DX10" s="229">
        <v>0</v>
      </c>
      <c r="DY10" s="229">
        <v>0</v>
      </c>
      <c r="DZ10" s="229">
        <v>0</v>
      </c>
      <c r="EA10" s="229">
        <v>0</v>
      </c>
      <c r="EB10" s="229">
        <v>0</v>
      </c>
      <c r="EC10" s="229">
        <v>0</v>
      </c>
      <c r="ED10" s="229">
        <v>0</v>
      </c>
      <c r="EE10" s="229">
        <v>0</v>
      </c>
      <c r="EF10" s="229">
        <v>0</v>
      </c>
      <c r="EG10" s="229">
        <v>0</v>
      </c>
      <c r="EH10" s="229">
        <v>0</v>
      </c>
      <c r="EI10" s="229">
        <v>0</v>
      </c>
      <c r="EJ10" s="229">
        <v>0</v>
      </c>
      <c r="EK10" s="229">
        <v>0</v>
      </c>
      <c r="EL10" s="229">
        <v>0</v>
      </c>
      <c r="EM10" s="229">
        <v>0</v>
      </c>
      <c r="EN10" s="229">
        <v>0</v>
      </c>
      <c r="EO10" s="229">
        <v>0</v>
      </c>
      <c r="EP10" s="229">
        <v>0</v>
      </c>
      <c r="EQ10" s="229">
        <v>0</v>
      </c>
      <c r="ER10" s="229">
        <v>0</v>
      </c>
      <c r="ES10" s="229">
        <v>0</v>
      </c>
      <c r="ET10" s="229">
        <v>0</v>
      </c>
      <c r="EU10" s="229">
        <v>0</v>
      </c>
      <c r="EV10" s="229">
        <v>0</v>
      </c>
      <c r="EW10" s="229">
        <v>0</v>
      </c>
      <c r="EX10" s="229">
        <v>0</v>
      </c>
      <c r="EY10" s="229">
        <v>0</v>
      </c>
      <c r="EZ10" s="229">
        <v>0</v>
      </c>
      <c r="FA10" s="229">
        <v>0</v>
      </c>
      <c r="FB10" s="229">
        <v>0</v>
      </c>
      <c r="FC10" s="229">
        <v>0</v>
      </c>
      <c r="FD10" s="229">
        <v>0</v>
      </c>
      <c r="FE10" s="229">
        <v>0</v>
      </c>
      <c r="FF10" s="229">
        <v>0</v>
      </c>
      <c r="FG10" s="229">
        <v>0</v>
      </c>
      <c r="FH10" s="229">
        <v>0</v>
      </c>
      <c r="FI10" s="229">
        <v>0</v>
      </c>
      <c r="FJ10" s="229">
        <v>0</v>
      </c>
      <c r="FK10" s="229">
        <v>0</v>
      </c>
      <c r="FL10" s="229">
        <v>0</v>
      </c>
      <c r="FM10" s="229">
        <v>0</v>
      </c>
      <c r="FN10" s="229">
        <v>0</v>
      </c>
      <c r="FO10" s="229">
        <v>0</v>
      </c>
      <c r="FP10" s="229">
        <v>0</v>
      </c>
      <c r="FQ10" s="229">
        <v>0</v>
      </c>
      <c r="FR10" s="229">
        <v>0</v>
      </c>
      <c r="FS10" s="229">
        <v>0</v>
      </c>
      <c r="FT10" s="229">
        <v>0</v>
      </c>
      <c r="FU10" s="229">
        <v>0</v>
      </c>
      <c r="FV10" s="229">
        <v>0</v>
      </c>
      <c r="FW10" s="229">
        <v>0</v>
      </c>
      <c r="FX10" s="229">
        <v>0</v>
      </c>
      <c r="FY10" s="229">
        <v>0</v>
      </c>
      <c r="FZ10" s="229">
        <v>0</v>
      </c>
      <c r="GA10" s="229">
        <v>0</v>
      </c>
      <c r="GB10" s="229">
        <v>0</v>
      </c>
      <c r="GC10" s="229">
        <v>0</v>
      </c>
      <c r="GD10" s="229">
        <v>0</v>
      </c>
      <c r="GE10" s="229">
        <v>0</v>
      </c>
      <c r="GF10" s="229">
        <v>0</v>
      </c>
      <c r="GG10" s="229">
        <v>0</v>
      </c>
      <c r="GH10" s="229">
        <v>0</v>
      </c>
      <c r="GI10" s="229">
        <v>0</v>
      </c>
      <c r="GJ10" s="229">
        <v>0</v>
      </c>
      <c r="GK10" s="229">
        <v>0</v>
      </c>
      <c r="GL10" s="229">
        <v>0</v>
      </c>
      <c r="GM10" s="229">
        <v>0</v>
      </c>
      <c r="GN10" s="229">
        <v>0</v>
      </c>
      <c r="GO10" s="229">
        <v>0</v>
      </c>
      <c r="GP10" s="229">
        <v>0</v>
      </c>
      <c r="GQ10" s="229">
        <v>0</v>
      </c>
      <c r="GR10" s="229">
        <v>0</v>
      </c>
      <c r="GS10" s="229">
        <v>0</v>
      </c>
      <c r="GT10" s="229">
        <v>0</v>
      </c>
      <c r="GU10" s="229">
        <v>0</v>
      </c>
      <c r="GV10" s="229">
        <v>0</v>
      </c>
      <c r="GW10" s="229">
        <v>0</v>
      </c>
      <c r="GX10" s="229">
        <v>0</v>
      </c>
      <c r="GY10" s="229">
        <v>0</v>
      </c>
      <c r="GZ10" s="229">
        <v>0</v>
      </c>
      <c r="HA10" s="229">
        <v>0</v>
      </c>
      <c r="HB10" s="229">
        <v>0</v>
      </c>
      <c r="HC10" s="229">
        <v>0</v>
      </c>
      <c r="HD10" s="229">
        <v>0</v>
      </c>
      <c r="HE10" s="229">
        <v>0</v>
      </c>
      <c r="HF10" s="229">
        <v>0</v>
      </c>
      <c r="HG10" s="229">
        <v>0</v>
      </c>
      <c r="HH10" s="229">
        <v>0</v>
      </c>
      <c r="HI10" s="229">
        <v>0</v>
      </c>
      <c r="HJ10" s="229">
        <v>0</v>
      </c>
      <c r="HK10" s="229">
        <v>0</v>
      </c>
      <c r="HL10" s="229">
        <v>0</v>
      </c>
      <c r="HM10" s="229">
        <v>0</v>
      </c>
      <c r="HN10" s="229">
        <v>0</v>
      </c>
      <c r="HO10" s="229">
        <v>0</v>
      </c>
      <c r="HP10" s="229">
        <v>0</v>
      </c>
      <c r="HQ10" s="229">
        <v>0</v>
      </c>
      <c r="HR10" s="229">
        <v>0</v>
      </c>
      <c r="HS10" s="229">
        <v>0</v>
      </c>
      <c r="HT10" s="229">
        <v>0</v>
      </c>
      <c r="HU10" s="229">
        <v>0</v>
      </c>
    </row>
    <row r="11" spans="1:229" ht="63.75">
      <c r="A11" s="227" t="s">
        <v>43</v>
      </c>
      <c r="B11" s="227" t="s">
        <v>674</v>
      </c>
      <c r="C11" s="227" t="s">
        <v>675</v>
      </c>
      <c r="D11" s="228" t="s">
        <v>676</v>
      </c>
      <c r="E11" s="228" t="s">
        <v>677</v>
      </c>
      <c r="F11" s="228" t="s">
        <v>678</v>
      </c>
      <c r="G11" s="228" t="s">
        <v>679</v>
      </c>
      <c r="H11" s="228" t="s">
        <v>680</v>
      </c>
      <c r="I11" s="228" t="s">
        <v>681</v>
      </c>
      <c r="J11" s="228"/>
      <c r="K11" s="228"/>
      <c r="L11" s="228"/>
      <c r="M11" s="228"/>
      <c r="N11" s="228"/>
      <c r="O11" s="228"/>
      <c r="P11" s="228"/>
      <c r="Q11" s="228"/>
      <c r="R11" s="228"/>
      <c r="S11" s="228"/>
      <c r="T11" s="228"/>
      <c r="U11" s="228"/>
      <c r="V11" s="228"/>
      <c r="W11" s="228"/>
      <c r="X11" s="228"/>
      <c r="Y11" s="228"/>
      <c r="Z11" s="228"/>
      <c r="AA11" s="228"/>
      <c r="AB11" s="228"/>
      <c r="AC11" s="228"/>
      <c r="AD11" s="228"/>
      <c r="AE11" s="228"/>
      <c r="AF11" s="228"/>
      <c r="AG11" s="228"/>
      <c r="AH11" s="228"/>
      <c r="AI11" s="228"/>
      <c r="AJ11" s="228"/>
      <c r="AK11" s="228"/>
      <c r="AL11" s="228"/>
      <c r="AM11" s="228"/>
      <c r="AN11" s="228"/>
      <c r="AO11" s="228"/>
      <c r="AP11" s="228"/>
      <c r="AQ11" s="228"/>
      <c r="AR11" s="228"/>
      <c r="AS11" s="228"/>
      <c r="AT11" s="228"/>
      <c r="AU11" s="228"/>
      <c r="AV11" s="228"/>
      <c r="AW11" s="228"/>
      <c r="AX11" s="228"/>
      <c r="AY11" s="228"/>
      <c r="AZ11" s="228"/>
      <c r="BA11" s="228"/>
      <c r="BB11" s="228"/>
      <c r="BC11" s="228"/>
      <c r="BD11" s="228"/>
      <c r="BE11" s="228"/>
      <c r="BF11" s="228"/>
      <c r="BG11" s="228"/>
      <c r="BH11" s="228"/>
      <c r="BI11" s="228"/>
      <c r="BJ11" s="228"/>
      <c r="BK11" s="228"/>
      <c r="BL11" s="228"/>
      <c r="BM11" s="228"/>
      <c r="BN11" s="228"/>
      <c r="BO11" s="228"/>
      <c r="BP11" s="228"/>
      <c r="BQ11" s="228"/>
      <c r="BR11" s="228"/>
      <c r="BS11" s="228"/>
      <c r="BT11" s="228"/>
      <c r="BU11" s="228"/>
      <c r="BV11" s="228"/>
      <c r="BW11" s="228"/>
      <c r="BX11" s="228"/>
      <c r="BY11" s="228"/>
      <c r="BZ11" s="228"/>
      <c r="CA11" s="228"/>
      <c r="CB11" s="228"/>
      <c r="CC11" s="228"/>
      <c r="CD11" s="228"/>
      <c r="CE11" s="228"/>
      <c r="CF11" s="228"/>
      <c r="CG11" s="228"/>
      <c r="CH11" s="228"/>
      <c r="CI11" s="228"/>
      <c r="CJ11" s="228"/>
      <c r="CK11" s="228"/>
      <c r="CL11" s="228"/>
      <c r="CM11" s="228"/>
      <c r="CN11" s="228"/>
      <c r="CO11" s="228"/>
      <c r="CP11" s="228"/>
      <c r="CQ11" s="228"/>
      <c r="CR11" s="228"/>
      <c r="CS11" s="228"/>
      <c r="CT11" s="228"/>
      <c r="CU11" s="228"/>
      <c r="CV11" s="228"/>
      <c r="CW11" s="228"/>
      <c r="CX11" s="228"/>
      <c r="CY11" s="228"/>
      <c r="CZ11" s="228"/>
      <c r="DA11" s="228"/>
      <c r="DB11" s="228"/>
      <c r="DC11" s="228"/>
      <c r="DD11" s="228"/>
      <c r="DE11" s="228"/>
      <c r="DF11" s="228"/>
      <c r="DG11" s="228"/>
      <c r="DH11" s="228"/>
      <c r="DI11" s="228"/>
      <c r="DJ11" s="228"/>
      <c r="DK11" s="228"/>
      <c r="DL11" s="228"/>
      <c r="DM11" s="229">
        <v>10.3</v>
      </c>
      <c r="DN11" s="229">
        <v>10.199999999999999</v>
      </c>
      <c r="DO11" s="229">
        <v>9.6</v>
      </c>
      <c r="DP11" s="229">
        <v>10.7</v>
      </c>
      <c r="DQ11" s="229">
        <v>10.5</v>
      </c>
      <c r="DR11" s="229">
        <v>9.1999999999999993</v>
      </c>
      <c r="DS11" s="229">
        <v>0</v>
      </c>
      <c r="DT11" s="229">
        <v>0</v>
      </c>
      <c r="DU11" s="229">
        <v>0</v>
      </c>
      <c r="DV11" s="229">
        <v>0</v>
      </c>
      <c r="DW11" s="229">
        <v>0</v>
      </c>
      <c r="DX11" s="229">
        <v>0</v>
      </c>
      <c r="DY11" s="229">
        <v>0</v>
      </c>
      <c r="DZ11" s="229">
        <v>0</v>
      </c>
      <c r="EA11" s="229">
        <v>0</v>
      </c>
      <c r="EB11" s="229">
        <v>0</v>
      </c>
      <c r="EC11" s="229">
        <v>0</v>
      </c>
      <c r="ED11" s="229">
        <v>0</v>
      </c>
      <c r="EE11" s="229">
        <v>0</v>
      </c>
      <c r="EF11" s="229">
        <v>0</v>
      </c>
      <c r="EG11" s="229">
        <v>0</v>
      </c>
      <c r="EH11" s="229">
        <v>0</v>
      </c>
      <c r="EI11" s="229">
        <v>0</v>
      </c>
      <c r="EJ11" s="229">
        <v>0</v>
      </c>
      <c r="EK11" s="229">
        <v>0</v>
      </c>
      <c r="EL11" s="229">
        <v>0</v>
      </c>
      <c r="EM11" s="229">
        <v>0</v>
      </c>
      <c r="EN11" s="229">
        <v>0</v>
      </c>
      <c r="EO11" s="229">
        <v>0</v>
      </c>
      <c r="EP11" s="229">
        <v>0</v>
      </c>
      <c r="EQ11" s="229">
        <v>0</v>
      </c>
      <c r="ER11" s="229">
        <v>0</v>
      </c>
      <c r="ES11" s="229">
        <v>0</v>
      </c>
      <c r="ET11" s="229">
        <v>0</v>
      </c>
      <c r="EU11" s="229">
        <v>0</v>
      </c>
      <c r="EV11" s="229">
        <v>0</v>
      </c>
      <c r="EW11" s="229">
        <v>0</v>
      </c>
      <c r="EX11" s="229">
        <v>0</v>
      </c>
      <c r="EY11" s="229">
        <v>0</v>
      </c>
      <c r="EZ11" s="229">
        <v>0</v>
      </c>
      <c r="FA11" s="229">
        <v>0</v>
      </c>
      <c r="FB11" s="229">
        <v>0</v>
      </c>
      <c r="FC11" s="229">
        <v>0</v>
      </c>
      <c r="FD11" s="229">
        <v>0</v>
      </c>
      <c r="FE11" s="229">
        <v>0</v>
      </c>
      <c r="FF11" s="229">
        <v>0</v>
      </c>
      <c r="FG11" s="229">
        <v>0</v>
      </c>
      <c r="FH11" s="229">
        <v>0</v>
      </c>
      <c r="FI11" s="229">
        <v>0</v>
      </c>
      <c r="FJ11" s="229">
        <v>0</v>
      </c>
      <c r="FK11" s="229">
        <v>0</v>
      </c>
      <c r="FL11" s="229">
        <v>0</v>
      </c>
      <c r="FM11" s="229">
        <v>0</v>
      </c>
      <c r="FN11" s="229">
        <v>0</v>
      </c>
      <c r="FO11" s="229">
        <v>0</v>
      </c>
      <c r="FP11" s="229">
        <v>0</v>
      </c>
      <c r="FQ11" s="229">
        <v>0</v>
      </c>
      <c r="FR11" s="229">
        <v>0</v>
      </c>
      <c r="FS11" s="229">
        <v>0</v>
      </c>
      <c r="FT11" s="229">
        <v>0</v>
      </c>
      <c r="FU11" s="229">
        <v>0</v>
      </c>
      <c r="FV11" s="229">
        <v>0</v>
      </c>
      <c r="FW11" s="229">
        <v>0</v>
      </c>
      <c r="FX11" s="229">
        <v>0</v>
      </c>
      <c r="FY11" s="229">
        <v>0</v>
      </c>
      <c r="FZ11" s="229">
        <v>0</v>
      </c>
      <c r="GA11" s="229">
        <v>0</v>
      </c>
      <c r="GB11" s="229">
        <v>0</v>
      </c>
      <c r="GC11" s="229">
        <v>0</v>
      </c>
      <c r="GD11" s="229">
        <v>0</v>
      </c>
      <c r="GE11" s="229">
        <v>0</v>
      </c>
      <c r="GF11" s="229">
        <v>0</v>
      </c>
      <c r="GG11" s="229">
        <v>0</v>
      </c>
      <c r="GH11" s="229">
        <v>0</v>
      </c>
      <c r="GI11" s="229">
        <v>0</v>
      </c>
      <c r="GJ11" s="229">
        <v>0</v>
      </c>
      <c r="GK11" s="229">
        <v>0</v>
      </c>
      <c r="GL11" s="229">
        <v>0</v>
      </c>
      <c r="GM11" s="229">
        <v>0</v>
      </c>
      <c r="GN11" s="229">
        <v>0</v>
      </c>
      <c r="GO11" s="229">
        <v>0</v>
      </c>
      <c r="GP11" s="229">
        <v>0</v>
      </c>
      <c r="GQ11" s="229">
        <v>0</v>
      </c>
      <c r="GR11" s="229">
        <v>0</v>
      </c>
      <c r="GS11" s="229">
        <v>0</v>
      </c>
      <c r="GT11" s="229">
        <v>0</v>
      </c>
      <c r="GU11" s="229">
        <v>0</v>
      </c>
      <c r="GV11" s="229">
        <v>0</v>
      </c>
      <c r="GW11" s="229">
        <v>0</v>
      </c>
      <c r="GX11" s="229">
        <v>0</v>
      </c>
      <c r="GY11" s="229">
        <v>0</v>
      </c>
      <c r="GZ11" s="229">
        <v>0</v>
      </c>
      <c r="HA11" s="229">
        <v>0</v>
      </c>
      <c r="HB11" s="229">
        <v>0</v>
      </c>
      <c r="HC11" s="229">
        <v>0</v>
      </c>
      <c r="HD11" s="229">
        <v>0</v>
      </c>
      <c r="HE11" s="229">
        <v>0</v>
      </c>
      <c r="HF11" s="229">
        <v>0</v>
      </c>
      <c r="HG11" s="229">
        <v>0</v>
      </c>
      <c r="HH11" s="229">
        <v>0</v>
      </c>
      <c r="HI11" s="229">
        <v>0</v>
      </c>
      <c r="HJ11" s="229">
        <v>0</v>
      </c>
      <c r="HK11" s="229">
        <v>0</v>
      </c>
      <c r="HL11" s="229">
        <v>0</v>
      </c>
      <c r="HM11" s="229">
        <v>0</v>
      </c>
      <c r="HN11" s="229">
        <v>0</v>
      </c>
      <c r="HO11" s="229">
        <v>0</v>
      </c>
      <c r="HP11" s="229">
        <v>0</v>
      </c>
      <c r="HQ11" s="229">
        <v>0</v>
      </c>
      <c r="HR11" s="229">
        <v>0</v>
      </c>
      <c r="HS11" s="229">
        <v>0</v>
      </c>
      <c r="HT11" s="229">
        <v>0</v>
      </c>
      <c r="HU11" s="229">
        <v>0</v>
      </c>
    </row>
    <row r="12" spans="1:229" ht="127.5">
      <c r="A12" s="227" t="s">
        <v>43</v>
      </c>
      <c r="B12" s="227" t="s">
        <v>682</v>
      </c>
      <c r="C12" s="227" t="s">
        <v>683</v>
      </c>
      <c r="D12" s="228" t="s">
        <v>684</v>
      </c>
      <c r="E12" s="228"/>
      <c r="F12" s="228"/>
      <c r="G12" s="228" t="s">
        <v>685</v>
      </c>
      <c r="H12" s="228"/>
      <c r="I12" s="228"/>
      <c r="J12" s="228"/>
      <c r="K12" s="228"/>
      <c r="L12" s="228"/>
      <c r="M12" s="228"/>
      <c r="N12" s="228"/>
      <c r="O12" s="228" t="s">
        <v>686</v>
      </c>
      <c r="P12" s="228" t="s">
        <v>687</v>
      </c>
      <c r="Q12" s="228" t="s">
        <v>688</v>
      </c>
      <c r="R12" s="228"/>
      <c r="S12" s="228" t="s">
        <v>689</v>
      </c>
      <c r="T12" s="228"/>
      <c r="U12" s="228"/>
      <c r="V12" s="228"/>
      <c r="W12" s="228"/>
      <c r="X12" s="228"/>
      <c r="Y12" s="228"/>
      <c r="Z12" s="228"/>
      <c r="AA12" s="228"/>
      <c r="AB12" s="228"/>
      <c r="AC12" s="228"/>
      <c r="AD12" s="228"/>
      <c r="AE12" s="228"/>
      <c r="AF12" s="228"/>
      <c r="AG12" s="228"/>
      <c r="AH12" s="228"/>
      <c r="AI12" s="228"/>
      <c r="AJ12" s="228"/>
      <c r="AK12" s="228"/>
      <c r="AL12" s="228"/>
      <c r="AM12" s="228"/>
      <c r="AN12" s="228"/>
      <c r="AO12" s="228"/>
      <c r="AP12" s="228"/>
      <c r="AQ12" s="228"/>
      <c r="AR12" s="228"/>
      <c r="AS12" s="228"/>
      <c r="AT12" s="228"/>
      <c r="AU12" s="228"/>
      <c r="AV12" s="228"/>
      <c r="AW12" s="228"/>
      <c r="AX12" s="228"/>
      <c r="AY12" s="228"/>
      <c r="AZ12" s="228"/>
      <c r="BA12" s="228"/>
      <c r="BB12" s="228"/>
      <c r="BC12" s="228"/>
      <c r="BD12" s="228"/>
      <c r="BE12" s="228"/>
      <c r="BF12" s="228"/>
      <c r="BG12" s="228"/>
      <c r="BH12" s="228"/>
      <c r="BI12" s="228"/>
      <c r="BJ12" s="228"/>
      <c r="BK12" s="228"/>
      <c r="BL12" s="228"/>
      <c r="BM12" s="228"/>
      <c r="BN12" s="228"/>
      <c r="BO12" s="228"/>
      <c r="BP12" s="228"/>
      <c r="BQ12" s="228"/>
      <c r="BR12" s="228"/>
      <c r="BS12" s="228"/>
      <c r="BT12" s="228"/>
      <c r="BU12" s="228"/>
      <c r="BV12" s="228"/>
      <c r="BW12" s="228"/>
      <c r="BX12" s="228"/>
      <c r="BY12" s="228"/>
      <c r="BZ12" s="228"/>
      <c r="CA12" s="228"/>
      <c r="CB12" s="228"/>
      <c r="CC12" s="228"/>
      <c r="CD12" s="228"/>
      <c r="CE12" s="228"/>
      <c r="CF12" s="228"/>
      <c r="CG12" s="228"/>
      <c r="CH12" s="228"/>
      <c r="CI12" s="228"/>
      <c r="CJ12" s="228"/>
      <c r="CK12" s="228"/>
      <c r="CL12" s="228"/>
      <c r="CM12" s="228"/>
      <c r="CN12" s="228"/>
      <c r="CO12" s="228"/>
      <c r="CP12" s="228"/>
      <c r="CQ12" s="228"/>
      <c r="CR12" s="228"/>
      <c r="CS12" s="228"/>
      <c r="CT12" s="228"/>
      <c r="CU12" s="228"/>
      <c r="CV12" s="228"/>
      <c r="CW12" s="228"/>
      <c r="CX12" s="228"/>
      <c r="CY12" s="228"/>
      <c r="CZ12" s="228"/>
      <c r="DA12" s="228"/>
      <c r="DB12" s="228"/>
      <c r="DC12" s="228"/>
      <c r="DD12" s="228"/>
      <c r="DE12" s="228"/>
      <c r="DF12" s="228"/>
      <c r="DG12" s="228"/>
      <c r="DH12" s="228"/>
      <c r="DI12" s="228"/>
      <c r="DJ12" s="228"/>
      <c r="DK12" s="228"/>
      <c r="DL12" s="228"/>
      <c r="DM12" s="229">
        <v>13.3</v>
      </c>
      <c r="DN12" s="229">
        <v>0</v>
      </c>
      <c r="DO12" s="229">
        <v>0</v>
      </c>
      <c r="DP12" s="229">
        <v>13.3</v>
      </c>
      <c r="DQ12" s="229">
        <v>0</v>
      </c>
      <c r="DR12" s="229">
        <v>0</v>
      </c>
      <c r="DS12" s="229">
        <v>0</v>
      </c>
      <c r="DT12" s="229">
        <v>0</v>
      </c>
      <c r="DU12" s="229">
        <v>0</v>
      </c>
      <c r="DV12" s="229">
        <v>0</v>
      </c>
      <c r="DW12" s="229">
        <v>0</v>
      </c>
      <c r="DX12" s="229">
        <v>14</v>
      </c>
      <c r="DY12" s="229">
        <v>12.5</v>
      </c>
      <c r="DZ12" s="229">
        <v>7.8</v>
      </c>
      <c r="EA12" s="229">
        <v>0</v>
      </c>
      <c r="EB12" s="229">
        <v>10.199999999999999</v>
      </c>
      <c r="EC12" s="229">
        <v>0</v>
      </c>
      <c r="ED12" s="229">
        <v>0</v>
      </c>
      <c r="EE12" s="229">
        <v>0</v>
      </c>
      <c r="EF12" s="229">
        <v>0</v>
      </c>
      <c r="EG12" s="229">
        <v>0</v>
      </c>
      <c r="EH12" s="229">
        <v>0</v>
      </c>
      <c r="EI12" s="229">
        <v>0</v>
      </c>
      <c r="EJ12" s="229">
        <v>0</v>
      </c>
      <c r="EK12" s="229">
        <v>0</v>
      </c>
      <c r="EL12" s="229">
        <v>0</v>
      </c>
      <c r="EM12" s="229">
        <v>0</v>
      </c>
      <c r="EN12" s="229">
        <v>0</v>
      </c>
      <c r="EO12" s="229">
        <v>0</v>
      </c>
      <c r="EP12" s="229">
        <v>0</v>
      </c>
      <c r="EQ12" s="229">
        <v>0</v>
      </c>
      <c r="ER12" s="229">
        <v>0</v>
      </c>
      <c r="ES12" s="229">
        <v>0</v>
      </c>
      <c r="ET12" s="229">
        <v>0</v>
      </c>
      <c r="EU12" s="229">
        <v>0</v>
      </c>
      <c r="EV12" s="229">
        <v>0</v>
      </c>
      <c r="EW12" s="229">
        <v>0</v>
      </c>
      <c r="EX12" s="229">
        <v>0</v>
      </c>
      <c r="EY12" s="229">
        <v>0</v>
      </c>
      <c r="EZ12" s="229">
        <v>0</v>
      </c>
      <c r="FA12" s="229">
        <v>0</v>
      </c>
      <c r="FB12" s="229">
        <v>0</v>
      </c>
      <c r="FC12" s="229">
        <v>0</v>
      </c>
      <c r="FD12" s="229">
        <v>0</v>
      </c>
      <c r="FE12" s="229">
        <v>0</v>
      </c>
      <c r="FF12" s="229">
        <v>0</v>
      </c>
      <c r="FG12" s="229">
        <v>0</v>
      </c>
      <c r="FH12" s="229">
        <v>0</v>
      </c>
      <c r="FI12" s="229">
        <v>0</v>
      </c>
      <c r="FJ12" s="229">
        <v>0</v>
      </c>
      <c r="FK12" s="229">
        <v>0</v>
      </c>
      <c r="FL12" s="229">
        <v>0</v>
      </c>
      <c r="FM12" s="229">
        <v>0</v>
      </c>
      <c r="FN12" s="229">
        <v>0</v>
      </c>
      <c r="FO12" s="229">
        <v>0</v>
      </c>
      <c r="FP12" s="229">
        <v>0</v>
      </c>
      <c r="FQ12" s="229">
        <v>0</v>
      </c>
      <c r="FR12" s="229">
        <v>0</v>
      </c>
      <c r="FS12" s="229">
        <v>0</v>
      </c>
      <c r="FT12" s="229">
        <v>0</v>
      </c>
      <c r="FU12" s="229">
        <v>0</v>
      </c>
      <c r="FV12" s="229">
        <v>0</v>
      </c>
      <c r="FW12" s="229">
        <v>0</v>
      </c>
      <c r="FX12" s="229">
        <v>0</v>
      </c>
      <c r="FY12" s="229">
        <v>0</v>
      </c>
      <c r="FZ12" s="229">
        <v>0</v>
      </c>
      <c r="GA12" s="229">
        <v>0</v>
      </c>
      <c r="GB12" s="229">
        <v>0</v>
      </c>
      <c r="GC12" s="229">
        <v>0</v>
      </c>
      <c r="GD12" s="229">
        <v>0</v>
      </c>
      <c r="GE12" s="229">
        <v>0</v>
      </c>
      <c r="GF12" s="229">
        <v>0</v>
      </c>
      <c r="GG12" s="229">
        <v>0</v>
      </c>
      <c r="GH12" s="229">
        <v>0</v>
      </c>
      <c r="GI12" s="229">
        <v>0</v>
      </c>
      <c r="GJ12" s="229">
        <v>0</v>
      </c>
      <c r="GK12" s="229">
        <v>0</v>
      </c>
      <c r="GL12" s="229">
        <v>0</v>
      </c>
      <c r="GM12" s="229">
        <v>0</v>
      </c>
      <c r="GN12" s="229">
        <v>0</v>
      </c>
      <c r="GO12" s="229">
        <v>0</v>
      </c>
      <c r="GP12" s="229">
        <v>0</v>
      </c>
      <c r="GQ12" s="229">
        <v>0</v>
      </c>
      <c r="GR12" s="229">
        <v>0</v>
      </c>
      <c r="GS12" s="229">
        <v>0</v>
      </c>
      <c r="GT12" s="229">
        <v>0</v>
      </c>
      <c r="GU12" s="229">
        <v>0</v>
      </c>
      <c r="GV12" s="229">
        <v>0</v>
      </c>
      <c r="GW12" s="229">
        <v>0</v>
      </c>
      <c r="GX12" s="229">
        <v>0</v>
      </c>
      <c r="GY12" s="229">
        <v>0</v>
      </c>
      <c r="GZ12" s="229">
        <v>0</v>
      </c>
      <c r="HA12" s="229">
        <v>0</v>
      </c>
      <c r="HB12" s="229">
        <v>0</v>
      </c>
      <c r="HC12" s="229">
        <v>0</v>
      </c>
      <c r="HD12" s="229">
        <v>0</v>
      </c>
      <c r="HE12" s="229">
        <v>0</v>
      </c>
      <c r="HF12" s="229">
        <v>0</v>
      </c>
      <c r="HG12" s="229">
        <v>0</v>
      </c>
      <c r="HH12" s="229">
        <v>0</v>
      </c>
      <c r="HI12" s="229">
        <v>0</v>
      </c>
      <c r="HJ12" s="229">
        <v>0</v>
      </c>
      <c r="HK12" s="229">
        <v>0</v>
      </c>
      <c r="HL12" s="229">
        <v>0</v>
      </c>
      <c r="HM12" s="229">
        <v>0</v>
      </c>
      <c r="HN12" s="229">
        <v>0</v>
      </c>
      <c r="HO12" s="229">
        <v>0</v>
      </c>
      <c r="HP12" s="229">
        <v>0</v>
      </c>
      <c r="HQ12" s="229">
        <v>0</v>
      </c>
      <c r="HR12" s="229">
        <v>0</v>
      </c>
      <c r="HS12" s="229">
        <v>0</v>
      </c>
      <c r="HT12" s="229">
        <v>0</v>
      </c>
      <c r="HU12" s="229">
        <v>0</v>
      </c>
    </row>
    <row r="13" spans="1:229" ht="114.75">
      <c r="A13" s="227" t="s">
        <v>43</v>
      </c>
      <c r="B13" s="227" t="s">
        <v>690</v>
      </c>
      <c r="C13" s="227" t="s">
        <v>691</v>
      </c>
      <c r="D13" s="228" t="s">
        <v>692</v>
      </c>
      <c r="E13" s="228" t="s">
        <v>693</v>
      </c>
      <c r="F13" s="228" t="s">
        <v>694</v>
      </c>
      <c r="G13" s="228" t="s">
        <v>695</v>
      </c>
      <c r="H13" s="228" t="s">
        <v>696</v>
      </c>
      <c r="I13" s="228"/>
      <c r="J13" s="228"/>
      <c r="K13" s="228"/>
      <c r="L13" s="228" t="s">
        <v>697</v>
      </c>
      <c r="M13" s="228" t="s">
        <v>698</v>
      </c>
      <c r="N13" s="228" t="s">
        <v>699</v>
      </c>
      <c r="O13" s="228"/>
      <c r="P13" s="228"/>
      <c r="Q13" s="228" t="s">
        <v>700</v>
      </c>
      <c r="R13" s="228"/>
      <c r="S13" s="228"/>
      <c r="T13" s="228" t="s">
        <v>701</v>
      </c>
      <c r="U13" s="228" t="s">
        <v>702</v>
      </c>
      <c r="V13" s="228" t="s">
        <v>703</v>
      </c>
      <c r="W13" s="228" t="s">
        <v>704</v>
      </c>
      <c r="X13" s="228" t="s">
        <v>705</v>
      </c>
      <c r="Y13" s="228"/>
      <c r="Z13" s="228"/>
      <c r="AA13" s="228"/>
      <c r="AB13" s="228"/>
      <c r="AC13" s="228"/>
      <c r="AD13" s="228"/>
      <c r="AE13" s="228"/>
      <c r="AF13" s="228"/>
      <c r="AG13" s="228"/>
      <c r="AH13" s="228"/>
      <c r="AI13" s="228"/>
      <c r="AJ13" s="228"/>
      <c r="AK13" s="228"/>
      <c r="AL13" s="228"/>
      <c r="AM13" s="228"/>
      <c r="AN13" s="228"/>
      <c r="AO13" s="228"/>
      <c r="AP13" s="228"/>
      <c r="AQ13" s="228"/>
      <c r="AR13" s="228"/>
      <c r="AS13" s="228"/>
      <c r="AT13" s="228"/>
      <c r="AU13" s="228"/>
      <c r="AV13" s="228"/>
      <c r="AW13" s="228"/>
      <c r="AX13" s="228"/>
      <c r="AY13" s="228"/>
      <c r="AZ13" s="228"/>
      <c r="BA13" s="228"/>
      <c r="BB13" s="228"/>
      <c r="BC13" s="228"/>
      <c r="BD13" s="228"/>
      <c r="BE13" s="228"/>
      <c r="BF13" s="228"/>
      <c r="BG13" s="228"/>
      <c r="BH13" s="228"/>
      <c r="BI13" s="228"/>
      <c r="BJ13" s="228"/>
      <c r="BK13" s="228"/>
      <c r="BL13" s="228"/>
      <c r="BM13" s="228"/>
      <c r="BN13" s="228"/>
      <c r="BO13" s="228"/>
      <c r="BP13" s="228"/>
      <c r="BQ13" s="228"/>
      <c r="BR13" s="228"/>
      <c r="BS13" s="228"/>
      <c r="BT13" s="228"/>
      <c r="BU13" s="228"/>
      <c r="BV13" s="228"/>
      <c r="BW13" s="228"/>
      <c r="BX13" s="228"/>
      <c r="BY13" s="228"/>
      <c r="BZ13" s="228"/>
      <c r="CA13" s="228"/>
      <c r="CB13" s="228"/>
      <c r="CC13" s="228"/>
      <c r="CD13" s="228"/>
      <c r="CE13" s="228"/>
      <c r="CF13" s="228"/>
      <c r="CG13" s="228"/>
      <c r="CH13" s="228"/>
      <c r="CI13" s="228"/>
      <c r="CJ13" s="228"/>
      <c r="CK13" s="228"/>
      <c r="CL13" s="228"/>
      <c r="CM13" s="228"/>
      <c r="CN13" s="228"/>
      <c r="CO13" s="228"/>
      <c r="CP13" s="228"/>
      <c r="CQ13" s="228"/>
      <c r="CR13" s="228"/>
      <c r="CS13" s="228"/>
      <c r="CT13" s="228"/>
      <c r="CU13" s="228"/>
      <c r="CV13" s="228"/>
      <c r="CW13" s="228"/>
      <c r="CX13" s="228"/>
      <c r="CY13" s="228"/>
      <c r="CZ13" s="228"/>
      <c r="DA13" s="228"/>
      <c r="DB13" s="228"/>
      <c r="DC13" s="228"/>
      <c r="DD13" s="228"/>
      <c r="DE13" s="228"/>
      <c r="DF13" s="228"/>
      <c r="DG13" s="228"/>
      <c r="DH13" s="228"/>
      <c r="DI13" s="228"/>
      <c r="DJ13" s="228"/>
      <c r="DK13" s="228"/>
      <c r="DL13" s="228"/>
      <c r="DM13" s="229">
        <v>6.3</v>
      </c>
      <c r="DN13" s="229">
        <v>5.6</v>
      </c>
      <c r="DO13" s="229">
        <v>8.1</v>
      </c>
      <c r="DP13" s="229">
        <v>10.4</v>
      </c>
      <c r="DQ13" s="229">
        <v>6</v>
      </c>
      <c r="DR13" s="229">
        <v>0</v>
      </c>
      <c r="DS13" s="229">
        <v>0</v>
      </c>
      <c r="DT13" s="229">
        <v>0</v>
      </c>
      <c r="DU13" s="229">
        <v>8.9</v>
      </c>
      <c r="DV13" s="229">
        <v>7.8</v>
      </c>
      <c r="DW13" s="229">
        <v>6.2</v>
      </c>
      <c r="DX13" s="229">
        <v>0</v>
      </c>
      <c r="DY13" s="229">
        <v>0</v>
      </c>
      <c r="DZ13" s="229">
        <v>13.1</v>
      </c>
      <c r="EA13" s="229">
        <v>0</v>
      </c>
      <c r="EB13" s="229">
        <v>0</v>
      </c>
      <c r="EC13" s="229">
        <v>7.9</v>
      </c>
      <c r="ED13" s="229">
        <v>0</v>
      </c>
      <c r="EE13" s="229">
        <v>0</v>
      </c>
      <c r="EF13" s="229">
        <v>0</v>
      </c>
      <c r="EG13" s="229">
        <v>0</v>
      </c>
      <c r="EH13" s="229">
        <v>0</v>
      </c>
      <c r="EI13" s="229">
        <v>0</v>
      </c>
      <c r="EJ13" s="229">
        <v>0</v>
      </c>
      <c r="EK13" s="229">
        <v>0</v>
      </c>
      <c r="EL13" s="229">
        <v>0</v>
      </c>
      <c r="EM13" s="229">
        <v>0</v>
      </c>
      <c r="EN13" s="229">
        <v>0</v>
      </c>
      <c r="EO13" s="229">
        <v>0</v>
      </c>
      <c r="EP13" s="229">
        <v>0</v>
      </c>
      <c r="EQ13" s="229">
        <v>0</v>
      </c>
      <c r="ER13" s="229">
        <v>0</v>
      </c>
      <c r="ES13" s="229">
        <v>0</v>
      </c>
      <c r="ET13" s="229">
        <v>0</v>
      </c>
      <c r="EU13" s="229">
        <v>0</v>
      </c>
      <c r="EV13" s="229">
        <v>0</v>
      </c>
      <c r="EW13" s="229">
        <v>0</v>
      </c>
      <c r="EX13" s="229">
        <v>0</v>
      </c>
      <c r="EY13" s="229">
        <v>0</v>
      </c>
      <c r="EZ13" s="229">
        <v>0</v>
      </c>
      <c r="FA13" s="229">
        <v>0</v>
      </c>
      <c r="FB13" s="229">
        <v>0</v>
      </c>
      <c r="FC13" s="229">
        <v>0</v>
      </c>
      <c r="FD13" s="229">
        <v>0</v>
      </c>
      <c r="FE13" s="229">
        <v>0</v>
      </c>
      <c r="FF13" s="229">
        <v>0</v>
      </c>
      <c r="FG13" s="229">
        <v>0</v>
      </c>
      <c r="FH13" s="229">
        <v>0</v>
      </c>
      <c r="FI13" s="229">
        <v>0</v>
      </c>
      <c r="FJ13" s="229">
        <v>0</v>
      </c>
      <c r="FK13" s="229">
        <v>0</v>
      </c>
      <c r="FL13" s="229">
        <v>0</v>
      </c>
      <c r="FM13" s="229">
        <v>0</v>
      </c>
      <c r="FN13" s="229">
        <v>0</v>
      </c>
      <c r="FO13" s="229">
        <v>0</v>
      </c>
      <c r="FP13" s="229">
        <v>0</v>
      </c>
      <c r="FQ13" s="229">
        <v>0</v>
      </c>
      <c r="FR13" s="229">
        <v>0</v>
      </c>
      <c r="FS13" s="229">
        <v>0</v>
      </c>
      <c r="FT13" s="229">
        <v>0</v>
      </c>
      <c r="FU13" s="229">
        <v>0</v>
      </c>
      <c r="FV13" s="229">
        <v>0</v>
      </c>
      <c r="FW13" s="229">
        <v>0</v>
      </c>
      <c r="FX13" s="229">
        <v>0</v>
      </c>
      <c r="FY13" s="229">
        <v>0</v>
      </c>
      <c r="FZ13" s="229">
        <v>0</v>
      </c>
      <c r="GA13" s="229">
        <v>0</v>
      </c>
      <c r="GB13" s="229">
        <v>0</v>
      </c>
      <c r="GC13" s="229">
        <v>0</v>
      </c>
      <c r="GD13" s="229">
        <v>0</v>
      </c>
      <c r="GE13" s="229">
        <v>0</v>
      </c>
      <c r="GF13" s="229">
        <v>0</v>
      </c>
      <c r="GG13" s="229">
        <v>0</v>
      </c>
      <c r="GH13" s="229">
        <v>0</v>
      </c>
      <c r="GI13" s="229">
        <v>0</v>
      </c>
      <c r="GJ13" s="229">
        <v>0</v>
      </c>
      <c r="GK13" s="229">
        <v>0</v>
      </c>
      <c r="GL13" s="229">
        <v>0</v>
      </c>
      <c r="GM13" s="229">
        <v>0</v>
      </c>
      <c r="GN13" s="229">
        <v>0</v>
      </c>
      <c r="GO13" s="229">
        <v>0</v>
      </c>
      <c r="GP13" s="229">
        <v>0</v>
      </c>
      <c r="GQ13" s="229">
        <v>0</v>
      </c>
      <c r="GR13" s="229">
        <v>0</v>
      </c>
      <c r="GS13" s="229">
        <v>0</v>
      </c>
      <c r="GT13" s="229">
        <v>0</v>
      </c>
      <c r="GU13" s="229">
        <v>0</v>
      </c>
      <c r="GV13" s="229">
        <v>0</v>
      </c>
      <c r="GW13" s="229">
        <v>0</v>
      </c>
      <c r="GX13" s="229">
        <v>0</v>
      </c>
      <c r="GY13" s="229">
        <v>0</v>
      </c>
      <c r="GZ13" s="229">
        <v>0</v>
      </c>
      <c r="HA13" s="229">
        <v>0</v>
      </c>
      <c r="HB13" s="229">
        <v>0</v>
      </c>
      <c r="HC13" s="229">
        <v>0</v>
      </c>
      <c r="HD13" s="229">
        <v>0</v>
      </c>
      <c r="HE13" s="229">
        <v>0</v>
      </c>
      <c r="HF13" s="229">
        <v>0</v>
      </c>
      <c r="HG13" s="229">
        <v>0</v>
      </c>
      <c r="HH13" s="229">
        <v>0</v>
      </c>
      <c r="HI13" s="229">
        <v>0</v>
      </c>
      <c r="HJ13" s="229">
        <v>0</v>
      </c>
      <c r="HK13" s="229">
        <v>0</v>
      </c>
      <c r="HL13" s="229">
        <v>0</v>
      </c>
      <c r="HM13" s="229">
        <v>0</v>
      </c>
      <c r="HN13" s="229">
        <v>0</v>
      </c>
      <c r="HO13" s="229">
        <v>0</v>
      </c>
      <c r="HP13" s="229">
        <v>0</v>
      </c>
      <c r="HQ13" s="229">
        <v>0</v>
      </c>
      <c r="HR13" s="229">
        <v>0</v>
      </c>
      <c r="HS13" s="229">
        <v>0</v>
      </c>
      <c r="HT13" s="229">
        <v>0</v>
      </c>
      <c r="HU13" s="229">
        <v>0</v>
      </c>
    </row>
    <row r="14" spans="1:229" ht="63.75">
      <c r="A14" s="227" t="s">
        <v>43</v>
      </c>
      <c r="B14" s="227" t="s">
        <v>706</v>
      </c>
      <c r="C14" s="227" t="s">
        <v>707</v>
      </c>
      <c r="D14" s="228" t="s">
        <v>708</v>
      </c>
      <c r="E14" s="228"/>
      <c r="F14" s="228" t="s">
        <v>709</v>
      </c>
      <c r="G14" s="228"/>
      <c r="H14" s="228" t="s">
        <v>710</v>
      </c>
      <c r="I14" s="228"/>
      <c r="J14" s="228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  <c r="Y14" s="228"/>
      <c r="Z14" s="228"/>
      <c r="AA14" s="228"/>
      <c r="AB14" s="228"/>
      <c r="AC14" s="228"/>
      <c r="AD14" s="228"/>
      <c r="AE14" s="228"/>
      <c r="AF14" s="228"/>
      <c r="AG14" s="228"/>
      <c r="AH14" s="228"/>
      <c r="AI14" s="228"/>
      <c r="AJ14" s="228"/>
      <c r="AK14" s="228"/>
      <c r="AL14" s="228"/>
      <c r="AM14" s="228"/>
      <c r="AN14" s="228"/>
      <c r="AO14" s="228"/>
      <c r="AP14" s="228"/>
      <c r="AQ14" s="228"/>
      <c r="AR14" s="228"/>
      <c r="AS14" s="228"/>
      <c r="AT14" s="228"/>
      <c r="AU14" s="228"/>
      <c r="AV14" s="228"/>
      <c r="AW14" s="228"/>
      <c r="AX14" s="228"/>
      <c r="AY14" s="228"/>
      <c r="AZ14" s="228"/>
      <c r="BA14" s="228"/>
      <c r="BB14" s="228"/>
      <c r="BC14" s="228"/>
      <c r="BD14" s="228"/>
      <c r="BE14" s="228"/>
      <c r="BF14" s="228"/>
      <c r="BG14" s="228"/>
      <c r="BH14" s="228"/>
      <c r="BI14" s="228"/>
      <c r="BJ14" s="228"/>
      <c r="BK14" s="228"/>
      <c r="BL14" s="228"/>
      <c r="BM14" s="228"/>
      <c r="BN14" s="228"/>
      <c r="BO14" s="228"/>
      <c r="BP14" s="228"/>
      <c r="BQ14" s="228"/>
      <c r="BR14" s="228"/>
      <c r="BS14" s="228"/>
      <c r="BT14" s="228"/>
      <c r="BU14" s="228"/>
      <c r="BV14" s="228"/>
      <c r="BW14" s="228"/>
      <c r="BX14" s="228"/>
      <c r="BY14" s="228"/>
      <c r="BZ14" s="228"/>
      <c r="CA14" s="228"/>
      <c r="CB14" s="228"/>
      <c r="CC14" s="228"/>
      <c r="CD14" s="228"/>
      <c r="CE14" s="228"/>
      <c r="CF14" s="228"/>
      <c r="CG14" s="228"/>
      <c r="CH14" s="228"/>
      <c r="CI14" s="228"/>
      <c r="CJ14" s="228"/>
      <c r="CK14" s="228"/>
      <c r="CL14" s="228"/>
      <c r="CM14" s="228"/>
      <c r="CN14" s="228"/>
      <c r="CO14" s="228"/>
      <c r="CP14" s="228"/>
      <c r="CQ14" s="228"/>
      <c r="CR14" s="228"/>
      <c r="CS14" s="228"/>
      <c r="CT14" s="228"/>
      <c r="CU14" s="228"/>
      <c r="CV14" s="228"/>
      <c r="CW14" s="228"/>
      <c r="CX14" s="228"/>
      <c r="CY14" s="228"/>
      <c r="CZ14" s="228"/>
      <c r="DA14" s="228"/>
      <c r="DB14" s="228"/>
      <c r="DC14" s="228"/>
      <c r="DD14" s="228"/>
      <c r="DE14" s="228"/>
      <c r="DF14" s="228"/>
      <c r="DG14" s="228"/>
      <c r="DH14" s="228"/>
      <c r="DI14" s="228"/>
      <c r="DJ14" s="228"/>
      <c r="DK14" s="228"/>
      <c r="DL14" s="228"/>
      <c r="DM14" s="229">
        <v>9.1</v>
      </c>
      <c r="DN14" s="229">
        <v>0</v>
      </c>
      <c r="DO14" s="229">
        <v>6.3</v>
      </c>
      <c r="DP14" s="229">
        <v>0</v>
      </c>
      <c r="DQ14" s="229">
        <v>11.4</v>
      </c>
      <c r="DR14" s="229">
        <v>0</v>
      </c>
      <c r="DS14" s="229">
        <v>0</v>
      </c>
      <c r="DT14" s="229">
        <v>0</v>
      </c>
      <c r="DU14" s="229">
        <v>0</v>
      </c>
      <c r="DV14" s="229">
        <v>0</v>
      </c>
      <c r="DW14" s="229">
        <v>0</v>
      </c>
      <c r="DX14" s="229">
        <v>0</v>
      </c>
      <c r="DY14" s="229">
        <v>0</v>
      </c>
      <c r="DZ14" s="229">
        <v>0</v>
      </c>
      <c r="EA14" s="229">
        <v>0</v>
      </c>
      <c r="EB14" s="229">
        <v>0</v>
      </c>
      <c r="EC14" s="229">
        <v>0</v>
      </c>
      <c r="ED14" s="229">
        <v>0</v>
      </c>
      <c r="EE14" s="229">
        <v>0</v>
      </c>
      <c r="EF14" s="229">
        <v>0</v>
      </c>
      <c r="EG14" s="229">
        <v>0</v>
      </c>
      <c r="EH14" s="229">
        <v>0</v>
      </c>
      <c r="EI14" s="229">
        <v>0</v>
      </c>
      <c r="EJ14" s="229">
        <v>0</v>
      </c>
      <c r="EK14" s="229">
        <v>0</v>
      </c>
      <c r="EL14" s="229">
        <v>0</v>
      </c>
      <c r="EM14" s="229">
        <v>0</v>
      </c>
      <c r="EN14" s="229">
        <v>0</v>
      </c>
      <c r="EO14" s="229">
        <v>0</v>
      </c>
      <c r="EP14" s="229">
        <v>0</v>
      </c>
      <c r="EQ14" s="229">
        <v>0</v>
      </c>
      <c r="ER14" s="229">
        <v>0</v>
      </c>
      <c r="ES14" s="229">
        <v>0</v>
      </c>
      <c r="ET14" s="229">
        <v>0</v>
      </c>
      <c r="EU14" s="229">
        <v>0</v>
      </c>
      <c r="EV14" s="229">
        <v>0</v>
      </c>
      <c r="EW14" s="229">
        <v>0</v>
      </c>
      <c r="EX14" s="229">
        <v>0</v>
      </c>
      <c r="EY14" s="229">
        <v>0</v>
      </c>
      <c r="EZ14" s="229">
        <v>0</v>
      </c>
      <c r="FA14" s="229">
        <v>0</v>
      </c>
      <c r="FB14" s="229">
        <v>0</v>
      </c>
      <c r="FC14" s="229">
        <v>0</v>
      </c>
      <c r="FD14" s="229">
        <v>0</v>
      </c>
      <c r="FE14" s="229">
        <v>0</v>
      </c>
      <c r="FF14" s="229">
        <v>0</v>
      </c>
      <c r="FG14" s="229">
        <v>0</v>
      </c>
      <c r="FH14" s="229">
        <v>0</v>
      </c>
      <c r="FI14" s="229">
        <v>0</v>
      </c>
      <c r="FJ14" s="229">
        <v>0</v>
      </c>
      <c r="FK14" s="229">
        <v>0</v>
      </c>
      <c r="FL14" s="229">
        <v>0</v>
      </c>
      <c r="FM14" s="229">
        <v>0</v>
      </c>
      <c r="FN14" s="229">
        <v>0</v>
      </c>
      <c r="FO14" s="229">
        <v>0</v>
      </c>
      <c r="FP14" s="229">
        <v>0</v>
      </c>
      <c r="FQ14" s="229">
        <v>0</v>
      </c>
      <c r="FR14" s="229">
        <v>0</v>
      </c>
      <c r="FS14" s="229">
        <v>0</v>
      </c>
      <c r="FT14" s="229">
        <v>0</v>
      </c>
      <c r="FU14" s="229">
        <v>0</v>
      </c>
      <c r="FV14" s="229">
        <v>0</v>
      </c>
      <c r="FW14" s="229">
        <v>0</v>
      </c>
      <c r="FX14" s="229">
        <v>0</v>
      </c>
      <c r="FY14" s="229">
        <v>0</v>
      </c>
      <c r="FZ14" s="229">
        <v>0</v>
      </c>
      <c r="GA14" s="229">
        <v>0</v>
      </c>
      <c r="GB14" s="229">
        <v>0</v>
      </c>
      <c r="GC14" s="229">
        <v>0</v>
      </c>
      <c r="GD14" s="229">
        <v>0</v>
      </c>
      <c r="GE14" s="229">
        <v>0</v>
      </c>
      <c r="GF14" s="229">
        <v>0</v>
      </c>
      <c r="GG14" s="229">
        <v>0</v>
      </c>
      <c r="GH14" s="229">
        <v>0</v>
      </c>
      <c r="GI14" s="229">
        <v>0</v>
      </c>
      <c r="GJ14" s="229">
        <v>0</v>
      </c>
      <c r="GK14" s="229">
        <v>0</v>
      </c>
      <c r="GL14" s="229">
        <v>0</v>
      </c>
      <c r="GM14" s="229">
        <v>0</v>
      </c>
      <c r="GN14" s="229">
        <v>0</v>
      </c>
      <c r="GO14" s="229">
        <v>0</v>
      </c>
      <c r="GP14" s="229">
        <v>0</v>
      </c>
      <c r="GQ14" s="229">
        <v>0</v>
      </c>
      <c r="GR14" s="229">
        <v>0</v>
      </c>
      <c r="GS14" s="229">
        <v>0</v>
      </c>
      <c r="GT14" s="229">
        <v>0</v>
      </c>
      <c r="GU14" s="229">
        <v>0</v>
      </c>
      <c r="GV14" s="229">
        <v>0</v>
      </c>
      <c r="GW14" s="229">
        <v>0</v>
      </c>
      <c r="GX14" s="229">
        <v>0</v>
      </c>
      <c r="GY14" s="229">
        <v>0</v>
      </c>
      <c r="GZ14" s="229">
        <v>0</v>
      </c>
      <c r="HA14" s="229">
        <v>0</v>
      </c>
      <c r="HB14" s="229">
        <v>0</v>
      </c>
      <c r="HC14" s="229">
        <v>0</v>
      </c>
      <c r="HD14" s="229">
        <v>0</v>
      </c>
      <c r="HE14" s="229">
        <v>0</v>
      </c>
      <c r="HF14" s="229">
        <v>0</v>
      </c>
      <c r="HG14" s="229">
        <v>0</v>
      </c>
      <c r="HH14" s="229">
        <v>0</v>
      </c>
      <c r="HI14" s="229">
        <v>0</v>
      </c>
      <c r="HJ14" s="229">
        <v>0</v>
      </c>
      <c r="HK14" s="229">
        <v>0</v>
      </c>
      <c r="HL14" s="229">
        <v>0</v>
      </c>
      <c r="HM14" s="229">
        <v>0</v>
      </c>
      <c r="HN14" s="229">
        <v>0</v>
      </c>
      <c r="HO14" s="229">
        <v>0</v>
      </c>
      <c r="HP14" s="229">
        <v>0</v>
      </c>
      <c r="HQ14" s="229">
        <v>0</v>
      </c>
      <c r="HR14" s="229">
        <v>0</v>
      </c>
      <c r="HS14" s="229">
        <v>0</v>
      </c>
      <c r="HT14" s="229">
        <v>0</v>
      </c>
      <c r="HU14" s="229">
        <v>0</v>
      </c>
    </row>
    <row r="15" spans="1:229" ht="63.75">
      <c r="A15" s="227" t="s">
        <v>43</v>
      </c>
      <c r="B15" s="227" t="s">
        <v>711</v>
      </c>
      <c r="C15" s="227" t="s">
        <v>712</v>
      </c>
      <c r="D15" s="228"/>
      <c r="E15" s="228"/>
      <c r="F15" s="228" t="s">
        <v>713</v>
      </c>
      <c r="G15" s="228"/>
      <c r="H15" s="228"/>
      <c r="I15" s="228"/>
      <c r="J15" s="228"/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28"/>
      <c r="Z15" s="228"/>
      <c r="AA15" s="228"/>
      <c r="AB15" s="228"/>
      <c r="AC15" s="228"/>
      <c r="AD15" s="228"/>
      <c r="AE15" s="228"/>
      <c r="AF15" s="228"/>
      <c r="AG15" s="228"/>
      <c r="AH15" s="228"/>
      <c r="AI15" s="228"/>
      <c r="AJ15" s="228"/>
      <c r="AK15" s="228"/>
      <c r="AL15" s="228"/>
      <c r="AM15" s="228"/>
      <c r="AN15" s="228"/>
      <c r="AO15" s="228"/>
      <c r="AP15" s="228"/>
      <c r="AQ15" s="228"/>
      <c r="AR15" s="228"/>
      <c r="AS15" s="228"/>
      <c r="AT15" s="228"/>
      <c r="AU15" s="228"/>
      <c r="AV15" s="228"/>
      <c r="AW15" s="228"/>
      <c r="AX15" s="228"/>
      <c r="AY15" s="228"/>
      <c r="AZ15" s="228"/>
      <c r="BA15" s="228"/>
      <c r="BB15" s="228"/>
      <c r="BC15" s="228"/>
      <c r="BD15" s="228"/>
      <c r="BE15" s="228"/>
      <c r="BF15" s="228"/>
      <c r="BG15" s="228"/>
      <c r="BH15" s="228"/>
      <c r="BI15" s="228"/>
      <c r="BJ15" s="228"/>
      <c r="BK15" s="228"/>
      <c r="BL15" s="228"/>
      <c r="BM15" s="228"/>
      <c r="BN15" s="228"/>
      <c r="BO15" s="228"/>
      <c r="BP15" s="228"/>
      <c r="BQ15" s="228"/>
      <c r="BR15" s="228"/>
      <c r="BS15" s="228"/>
      <c r="BT15" s="228"/>
      <c r="BU15" s="228"/>
      <c r="BV15" s="228"/>
      <c r="BW15" s="228"/>
      <c r="BX15" s="228"/>
      <c r="BY15" s="228"/>
      <c r="BZ15" s="228"/>
      <c r="CA15" s="228"/>
      <c r="CB15" s="228"/>
      <c r="CC15" s="228"/>
      <c r="CD15" s="228"/>
      <c r="CE15" s="228"/>
      <c r="CF15" s="228"/>
      <c r="CG15" s="228"/>
      <c r="CH15" s="228"/>
      <c r="CI15" s="228"/>
      <c r="CJ15" s="228"/>
      <c r="CK15" s="228"/>
      <c r="CL15" s="228"/>
      <c r="CM15" s="228"/>
      <c r="CN15" s="228"/>
      <c r="CO15" s="228"/>
      <c r="CP15" s="228"/>
      <c r="CQ15" s="228"/>
      <c r="CR15" s="228"/>
      <c r="CS15" s="228"/>
      <c r="CT15" s="228"/>
      <c r="CU15" s="228"/>
      <c r="CV15" s="228"/>
      <c r="CW15" s="228"/>
      <c r="CX15" s="228"/>
      <c r="CY15" s="228"/>
      <c r="CZ15" s="228"/>
      <c r="DA15" s="228"/>
      <c r="DB15" s="228"/>
      <c r="DC15" s="228"/>
      <c r="DD15" s="228"/>
      <c r="DE15" s="228"/>
      <c r="DF15" s="228"/>
      <c r="DG15" s="228"/>
      <c r="DH15" s="228"/>
      <c r="DI15" s="228"/>
      <c r="DJ15" s="228"/>
      <c r="DK15" s="228"/>
      <c r="DL15" s="228"/>
      <c r="DM15" s="229">
        <v>0</v>
      </c>
      <c r="DN15" s="229">
        <v>0</v>
      </c>
      <c r="DO15" s="229">
        <v>6.7</v>
      </c>
      <c r="DP15" s="229">
        <v>0</v>
      </c>
      <c r="DQ15" s="229">
        <v>0</v>
      </c>
      <c r="DR15" s="229">
        <v>0</v>
      </c>
      <c r="DS15" s="229">
        <v>0</v>
      </c>
      <c r="DT15" s="229">
        <v>0</v>
      </c>
      <c r="DU15" s="229">
        <v>0</v>
      </c>
      <c r="DV15" s="229">
        <v>0</v>
      </c>
      <c r="DW15" s="229">
        <v>0</v>
      </c>
      <c r="DX15" s="229">
        <v>0</v>
      </c>
      <c r="DY15" s="229">
        <v>0</v>
      </c>
      <c r="DZ15" s="229">
        <v>0</v>
      </c>
      <c r="EA15" s="229">
        <v>0</v>
      </c>
      <c r="EB15" s="229">
        <v>0</v>
      </c>
      <c r="EC15" s="229">
        <v>0</v>
      </c>
      <c r="ED15" s="229">
        <v>0</v>
      </c>
      <c r="EE15" s="229">
        <v>0</v>
      </c>
      <c r="EF15" s="229">
        <v>0</v>
      </c>
      <c r="EG15" s="229">
        <v>0</v>
      </c>
      <c r="EH15" s="229">
        <v>0</v>
      </c>
      <c r="EI15" s="229">
        <v>0</v>
      </c>
      <c r="EJ15" s="229">
        <v>0</v>
      </c>
      <c r="EK15" s="229">
        <v>0</v>
      </c>
      <c r="EL15" s="229">
        <v>0</v>
      </c>
      <c r="EM15" s="229">
        <v>0</v>
      </c>
      <c r="EN15" s="229">
        <v>0</v>
      </c>
      <c r="EO15" s="229">
        <v>0</v>
      </c>
      <c r="EP15" s="229">
        <v>0</v>
      </c>
      <c r="EQ15" s="229">
        <v>0</v>
      </c>
      <c r="ER15" s="229">
        <v>0</v>
      </c>
      <c r="ES15" s="229">
        <v>0</v>
      </c>
      <c r="ET15" s="229">
        <v>0</v>
      </c>
      <c r="EU15" s="229">
        <v>0</v>
      </c>
      <c r="EV15" s="229">
        <v>0</v>
      </c>
      <c r="EW15" s="229">
        <v>0</v>
      </c>
      <c r="EX15" s="229">
        <v>0</v>
      </c>
      <c r="EY15" s="229">
        <v>0</v>
      </c>
      <c r="EZ15" s="229">
        <v>0</v>
      </c>
      <c r="FA15" s="229">
        <v>0</v>
      </c>
      <c r="FB15" s="229">
        <v>0</v>
      </c>
      <c r="FC15" s="229">
        <v>0</v>
      </c>
      <c r="FD15" s="229">
        <v>0</v>
      </c>
      <c r="FE15" s="229">
        <v>0</v>
      </c>
      <c r="FF15" s="229">
        <v>0</v>
      </c>
      <c r="FG15" s="229">
        <v>0</v>
      </c>
      <c r="FH15" s="229">
        <v>0</v>
      </c>
      <c r="FI15" s="229">
        <v>0</v>
      </c>
      <c r="FJ15" s="229">
        <v>0</v>
      </c>
      <c r="FK15" s="229">
        <v>0</v>
      </c>
      <c r="FL15" s="229">
        <v>0</v>
      </c>
      <c r="FM15" s="229">
        <v>0</v>
      </c>
      <c r="FN15" s="229">
        <v>0</v>
      </c>
      <c r="FO15" s="229">
        <v>0</v>
      </c>
      <c r="FP15" s="229">
        <v>0</v>
      </c>
      <c r="FQ15" s="229">
        <v>0</v>
      </c>
      <c r="FR15" s="229">
        <v>0</v>
      </c>
      <c r="FS15" s="229">
        <v>0</v>
      </c>
      <c r="FT15" s="229">
        <v>0</v>
      </c>
      <c r="FU15" s="229">
        <v>0</v>
      </c>
      <c r="FV15" s="229">
        <v>0</v>
      </c>
      <c r="FW15" s="229">
        <v>0</v>
      </c>
      <c r="FX15" s="229">
        <v>0</v>
      </c>
      <c r="FY15" s="229">
        <v>0</v>
      </c>
      <c r="FZ15" s="229">
        <v>0</v>
      </c>
      <c r="GA15" s="229">
        <v>0</v>
      </c>
      <c r="GB15" s="229">
        <v>0</v>
      </c>
      <c r="GC15" s="229">
        <v>0</v>
      </c>
      <c r="GD15" s="229">
        <v>0</v>
      </c>
      <c r="GE15" s="229">
        <v>0</v>
      </c>
      <c r="GF15" s="229">
        <v>0</v>
      </c>
      <c r="GG15" s="229">
        <v>0</v>
      </c>
      <c r="GH15" s="229">
        <v>0</v>
      </c>
      <c r="GI15" s="229">
        <v>0</v>
      </c>
      <c r="GJ15" s="229">
        <v>0</v>
      </c>
      <c r="GK15" s="229">
        <v>0</v>
      </c>
      <c r="GL15" s="229">
        <v>0</v>
      </c>
      <c r="GM15" s="229">
        <v>0</v>
      </c>
      <c r="GN15" s="229">
        <v>0</v>
      </c>
      <c r="GO15" s="229">
        <v>0</v>
      </c>
      <c r="GP15" s="229">
        <v>0</v>
      </c>
      <c r="GQ15" s="229">
        <v>0</v>
      </c>
      <c r="GR15" s="229">
        <v>0</v>
      </c>
      <c r="GS15" s="229">
        <v>0</v>
      </c>
      <c r="GT15" s="229">
        <v>0</v>
      </c>
      <c r="GU15" s="229">
        <v>0</v>
      </c>
      <c r="GV15" s="229">
        <v>0</v>
      </c>
      <c r="GW15" s="229">
        <v>0</v>
      </c>
      <c r="GX15" s="229">
        <v>0</v>
      </c>
      <c r="GY15" s="229">
        <v>0</v>
      </c>
      <c r="GZ15" s="229">
        <v>0</v>
      </c>
      <c r="HA15" s="229">
        <v>0</v>
      </c>
      <c r="HB15" s="229">
        <v>0</v>
      </c>
      <c r="HC15" s="229">
        <v>0</v>
      </c>
      <c r="HD15" s="229">
        <v>0</v>
      </c>
      <c r="HE15" s="229">
        <v>0</v>
      </c>
      <c r="HF15" s="229">
        <v>0</v>
      </c>
      <c r="HG15" s="229">
        <v>0</v>
      </c>
      <c r="HH15" s="229">
        <v>0</v>
      </c>
      <c r="HI15" s="229">
        <v>0</v>
      </c>
      <c r="HJ15" s="229">
        <v>0</v>
      </c>
      <c r="HK15" s="229">
        <v>0</v>
      </c>
      <c r="HL15" s="229">
        <v>0</v>
      </c>
      <c r="HM15" s="229">
        <v>0</v>
      </c>
      <c r="HN15" s="229">
        <v>0</v>
      </c>
      <c r="HO15" s="229">
        <v>0</v>
      </c>
      <c r="HP15" s="229">
        <v>0</v>
      </c>
      <c r="HQ15" s="229">
        <v>0</v>
      </c>
      <c r="HR15" s="229">
        <v>0</v>
      </c>
      <c r="HS15" s="229">
        <v>0</v>
      </c>
      <c r="HT15" s="229">
        <v>0</v>
      </c>
      <c r="HU15" s="229">
        <v>0</v>
      </c>
    </row>
    <row r="16" spans="1:229" ht="89.25">
      <c r="A16" s="227" t="s">
        <v>43</v>
      </c>
      <c r="B16" s="227" t="s">
        <v>714</v>
      </c>
      <c r="C16" s="227" t="s">
        <v>715</v>
      </c>
      <c r="D16" s="228" t="s">
        <v>716</v>
      </c>
      <c r="E16" s="228"/>
      <c r="F16" s="228"/>
      <c r="G16" s="228"/>
      <c r="H16" s="228"/>
      <c r="I16" s="228"/>
      <c r="J16" s="228"/>
      <c r="K16" s="228"/>
      <c r="L16" s="228"/>
      <c r="M16" s="228"/>
      <c r="N16" s="228"/>
      <c r="O16" s="228"/>
      <c r="P16" s="228"/>
      <c r="Q16" s="228"/>
      <c r="R16" s="228"/>
      <c r="S16" s="228"/>
      <c r="T16" s="228"/>
      <c r="U16" s="228"/>
      <c r="V16" s="228"/>
      <c r="W16" s="228"/>
      <c r="X16" s="228"/>
      <c r="Y16" s="228"/>
      <c r="Z16" s="228"/>
      <c r="AA16" s="228"/>
      <c r="AB16" s="228"/>
      <c r="AC16" s="228"/>
      <c r="AD16" s="228"/>
      <c r="AE16" s="228"/>
      <c r="AF16" s="228"/>
      <c r="AG16" s="228"/>
      <c r="AH16" s="228"/>
      <c r="AI16" s="228"/>
      <c r="AJ16" s="228"/>
      <c r="AK16" s="228"/>
      <c r="AL16" s="228"/>
      <c r="AM16" s="228"/>
      <c r="AN16" s="228"/>
      <c r="AO16" s="228"/>
      <c r="AP16" s="228"/>
      <c r="AQ16" s="228"/>
      <c r="AR16" s="228"/>
      <c r="AS16" s="228"/>
      <c r="AT16" s="228"/>
      <c r="AU16" s="228"/>
      <c r="AV16" s="228"/>
      <c r="AW16" s="228"/>
      <c r="AX16" s="228"/>
      <c r="AY16" s="228"/>
      <c r="AZ16" s="228"/>
      <c r="BA16" s="228"/>
      <c r="BB16" s="228"/>
      <c r="BC16" s="228"/>
      <c r="BD16" s="228"/>
      <c r="BE16" s="228"/>
      <c r="BF16" s="228"/>
      <c r="BG16" s="228"/>
      <c r="BH16" s="228"/>
      <c r="BI16" s="228"/>
      <c r="BJ16" s="228"/>
      <c r="BK16" s="228"/>
      <c r="BL16" s="228"/>
      <c r="BM16" s="228"/>
      <c r="BN16" s="228"/>
      <c r="BO16" s="228"/>
      <c r="BP16" s="228"/>
      <c r="BQ16" s="228"/>
      <c r="BR16" s="228"/>
      <c r="BS16" s="228"/>
      <c r="BT16" s="228"/>
      <c r="BU16" s="228"/>
      <c r="BV16" s="228"/>
      <c r="BW16" s="228"/>
      <c r="BX16" s="228"/>
      <c r="BY16" s="228"/>
      <c r="BZ16" s="228"/>
      <c r="CA16" s="228"/>
      <c r="CB16" s="228"/>
      <c r="CC16" s="228"/>
      <c r="CD16" s="228"/>
      <c r="CE16" s="228"/>
      <c r="CF16" s="228"/>
      <c r="CG16" s="228"/>
      <c r="CH16" s="228"/>
      <c r="CI16" s="228"/>
      <c r="CJ16" s="228"/>
      <c r="CK16" s="228"/>
      <c r="CL16" s="228"/>
      <c r="CM16" s="228"/>
      <c r="CN16" s="228"/>
      <c r="CO16" s="228"/>
      <c r="CP16" s="228"/>
      <c r="CQ16" s="228"/>
      <c r="CR16" s="228"/>
      <c r="CS16" s="228"/>
      <c r="CT16" s="228"/>
      <c r="CU16" s="228"/>
      <c r="CV16" s="228"/>
      <c r="CW16" s="228"/>
      <c r="CX16" s="228"/>
      <c r="CY16" s="228"/>
      <c r="CZ16" s="228"/>
      <c r="DA16" s="228"/>
      <c r="DB16" s="228"/>
      <c r="DC16" s="228"/>
      <c r="DD16" s="228"/>
      <c r="DE16" s="228"/>
      <c r="DF16" s="228"/>
      <c r="DG16" s="228"/>
      <c r="DH16" s="228"/>
      <c r="DI16" s="228"/>
      <c r="DJ16" s="228"/>
      <c r="DK16" s="228"/>
      <c r="DL16" s="228"/>
      <c r="DM16" s="229">
        <v>8.1</v>
      </c>
      <c r="DN16" s="229">
        <v>0</v>
      </c>
      <c r="DO16" s="229">
        <v>0</v>
      </c>
      <c r="DP16" s="229">
        <v>0</v>
      </c>
      <c r="DQ16" s="229">
        <v>0</v>
      </c>
      <c r="DR16" s="229">
        <v>0</v>
      </c>
      <c r="DS16" s="229">
        <v>0</v>
      </c>
      <c r="DT16" s="229">
        <v>0</v>
      </c>
      <c r="DU16" s="229">
        <v>0</v>
      </c>
      <c r="DV16" s="229">
        <v>0</v>
      </c>
      <c r="DW16" s="229">
        <v>0</v>
      </c>
      <c r="DX16" s="229">
        <v>0</v>
      </c>
      <c r="DY16" s="229">
        <v>0</v>
      </c>
      <c r="DZ16" s="229">
        <v>0</v>
      </c>
      <c r="EA16" s="229">
        <v>0</v>
      </c>
      <c r="EB16" s="229">
        <v>0</v>
      </c>
      <c r="EC16" s="229">
        <v>0</v>
      </c>
      <c r="ED16" s="229">
        <v>0</v>
      </c>
      <c r="EE16" s="229">
        <v>0</v>
      </c>
      <c r="EF16" s="229">
        <v>0</v>
      </c>
      <c r="EG16" s="229">
        <v>0</v>
      </c>
      <c r="EH16" s="229">
        <v>0</v>
      </c>
      <c r="EI16" s="229">
        <v>0</v>
      </c>
      <c r="EJ16" s="229">
        <v>0</v>
      </c>
      <c r="EK16" s="229">
        <v>0</v>
      </c>
      <c r="EL16" s="229">
        <v>0</v>
      </c>
      <c r="EM16" s="229">
        <v>0</v>
      </c>
      <c r="EN16" s="229">
        <v>0</v>
      </c>
      <c r="EO16" s="229">
        <v>0</v>
      </c>
      <c r="EP16" s="229">
        <v>0</v>
      </c>
      <c r="EQ16" s="229">
        <v>0</v>
      </c>
      <c r="ER16" s="229">
        <v>0</v>
      </c>
      <c r="ES16" s="229">
        <v>0</v>
      </c>
      <c r="ET16" s="229">
        <v>0</v>
      </c>
      <c r="EU16" s="229">
        <v>0</v>
      </c>
      <c r="EV16" s="229">
        <v>0</v>
      </c>
      <c r="EW16" s="229">
        <v>0</v>
      </c>
      <c r="EX16" s="229">
        <v>0</v>
      </c>
      <c r="EY16" s="229">
        <v>0</v>
      </c>
      <c r="EZ16" s="229">
        <v>0</v>
      </c>
      <c r="FA16" s="229">
        <v>0</v>
      </c>
      <c r="FB16" s="229">
        <v>0</v>
      </c>
      <c r="FC16" s="229">
        <v>0</v>
      </c>
      <c r="FD16" s="229">
        <v>0</v>
      </c>
      <c r="FE16" s="229">
        <v>0</v>
      </c>
      <c r="FF16" s="229">
        <v>0</v>
      </c>
      <c r="FG16" s="229">
        <v>0</v>
      </c>
      <c r="FH16" s="229">
        <v>0</v>
      </c>
      <c r="FI16" s="229">
        <v>0</v>
      </c>
      <c r="FJ16" s="229">
        <v>0</v>
      </c>
      <c r="FK16" s="229">
        <v>0</v>
      </c>
      <c r="FL16" s="229">
        <v>0</v>
      </c>
      <c r="FM16" s="229">
        <v>0</v>
      </c>
      <c r="FN16" s="229">
        <v>0</v>
      </c>
      <c r="FO16" s="229">
        <v>0</v>
      </c>
      <c r="FP16" s="229">
        <v>0</v>
      </c>
      <c r="FQ16" s="229">
        <v>0</v>
      </c>
      <c r="FR16" s="229">
        <v>0</v>
      </c>
      <c r="FS16" s="229">
        <v>0</v>
      </c>
      <c r="FT16" s="229">
        <v>0</v>
      </c>
      <c r="FU16" s="229">
        <v>0</v>
      </c>
      <c r="FV16" s="229">
        <v>0</v>
      </c>
      <c r="FW16" s="229">
        <v>0</v>
      </c>
      <c r="FX16" s="229">
        <v>0</v>
      </c>
      <c r="FY16" s="229">
        <v>0</v>
      </c>
      <c r="FZ16" s="229">
        <v>0</v>
      </c>
      <c r="GA16" s="229">
        <v>0</v>
      </c>
      <c r="GB16" s="229">
        <v>0</v>
      </c>
      <c r="GC16" s="229">
        <v>0</v>
      </c>
      <c r="GD16" s="229">
        <v>0</v>
      </c>
      <c r="GE16" s="229">
        <v>0</v>
      </c>
      <c r="GF16" s="229">
        <v>0</v>
      </c>
      <c r="GG16" s="229">
        <v>0</v>
      </c>
      <c r="GH16" s="229">
        <v>0</v>
      </c>
      <c r="GI16" s="229">
        <v>0</v>
      </c>
      <c r="GJ16" s="229">
        <v>0</v>
      </c>
      <c r="GK16" s="229">
        <v>0</v>
      </c>
      <c r="GL16" s="229">
        <v>0</v>
      </c>
      <c r="GM16" s="229">
        <v>0</v>
      </c>
      <c r="GN16" s="229">
        <v>0</v>
      </c>
      <c r="GO16" s="229">
        <v>0</v>
      </c>
      <c r="GP16" s="229">
        <v>0</v>
      </c>
      <c r="GQ16" s="229">
        <v>0</v>
      </c>
      <c r="GR16" s="229">
        <v>0</v>
      </c>
      <c r="GS16" s="229">
        <v>0</v>
      </c>
      <c r="GT16" s="229">
        <v>0</v>
      </c>
      <c r="GU16" s="229">
        <v>0</v>
      </c>
      <c r="GV16" s="229">
        <v>0</v>
      </c>
      <c r="GW16" s="229">
        <v>0</v>
      </c>
      <c r="GX16" s="229">
        <v>0</v>
      </c>
      <c r="GY16" s="229">
        <v>0</v>
      </c>
      <c r="GZ16" s="229">
        <v>0</v>
      </c>
      <c r="HA16" s="229">
        <v>0</v>
      </c>
      <c r="HB16" s="229">
        <v>0</v>
      </c>
      <c r="HC16" s="229">
        <v>0</v>
      </c>
      <c r="HD16" s="229">
        <v>0</v>
      </c>
      <c r="HE16" s="229">
        <v>0</v>
      </c>
      <c r="HF16" s="229">
        <v>0</v>
      </c>
      <c r="HG16" s="229">
        <v>0</v>
      </c>
      <c r="HH16" s="229">
        <v>0</v>
      </c>
      <c r="HI16" s="229">
        <v>0</v>
      </c>
      <c r="HJ16" s="229">
        <v>0</v>
      </c>
      <c r="HK16" s="229">
        <v>0</v>
      </c>
      <c r="HL16" s="229">
        <v>0</v>
      </c>
      <c r="HM16" s="229">
        <v>0</v>
      </c>
      <c r="HN16" s="229">
        <v>0</v>
      </c>
      <c r="HO16" s="229">
        <v>0</v>
      </c>
      <c r="HP16" s="229">
        <v>0</v>
      </c>
      <c r="HQ16" s="229">
        <v>0</v>
      </c>
      <c r="HR16" s="229">
        <v>0</v>
      </c>
      <c r="HS16" s="229">
        <v>0</v>
      </c>
      <c r="HT16" s="229">
        <v>0</v>
      </c>
      <c r="HU16" s="229">
        <v>0</v>
      </c>
    </row>
    <row r="17" spans="1:229" ht="51">
      <c r="A17" s="227" t="s">
        <v>43</v>
      </c>
      <c r="B17" s="227" t="s">
        <v>717</v>
      </c>
      <c r="C17" s="227" t="s">
        <v>718</v>
      </c>
      <c r="D17" s="230" t="s">
        <v>719</v>
      </c>
      <c r="E17" s="228" t="s">
        <v>720</v>
      </c>
      <c r="F17" s="228"/>
      <c r="G17" s="228"/>
      <c r="H17" s="230" t="s">
        <v>721</v>
      </c>
      <c r="I17" s="228"/>
      <c r="J17" s="228" t="s">
        <v>722</v>
      </c>
      <c r="K17" s="228"/>
      <c r="L17" s="228"/>
      <c r="M17" s="228"/>
      <c r="N17" s="228"/>
      <c r="O17" s="228"/>
      <c r="P17" s="228"/>
      <c r="Q17" s="228"/>
      <c r="R17" s="228"/>
      <c r="S17" s="228"/>
      <c r="T17" s="228"/>
      <c r="U17" s="228"/>
      <c r="V17" s="228"/>
      <c r="W17" s="228"/>
      <c r="X17" s="228"/>
      <c r="Y17" s="228"/>
      <c r="Z17" s="228"/>
      <c r="AA17" s="228"/>
      <c r="AB17" s="228"/>
      <c r="AC17" s="228"/>
      <c r="AD17" s="228"/>
      <c r="AE17" s="228"/>
      <c r="AF17" s="228"/>
      <c r="AG17" s="228"/>
      <c r="AH17" s="228"/>
      <c r="AI17" s="228"/>
      <c r="AJ17" s="228"/>
      <c r="AK17" s="228"/>
      <c r="AL17" s="228"/>
      <c r="AM17" s="228"/>
      <c r="AN17" s="228"/>
      <c r="AO17" s="228"/>
      <c r="AP17" s="228"/>
      <c r="AQ17" s="228"/>
      <c r="AR17" s="228"/>
      <c r="AS17" s="228"/>
      <c r="AT17" s="228"/>
      <c r="AU17" s="228"/>
      <c r="AV17" s="228"/>
      <c r="AW17" s="228"/>
      <c r="AX17" s="228"/>
      <c r="AY17" s="228"/>
      <c r="AZ17" s="228"/>
      <c r="BA17" s="228"/>
      <c r="BB17" s="228"/>
      <c r="BC17" s="228"/>
      <c r="BD17" s="228"/>
      <c r="BE17" s="228"/>
      <c r="BF17" s="228"/>
      <c r="BG17" s="228"/>
      <c r="BH17" s="228"/>
      <c r="BI17" s="228"/>
      <c r="BJ17" s="228"/>
      <c r="BK17" s="228"/>
      <c r="BL17" s="228"/>
      <c r="BM17" s="228"/>
      <c r="BN17" s="228"/>
      <c r="BO17" s="228"/>
      <c r="BP17" s="228"/>
      <c r="BQ17" s="228"/>
      <c r="BR17" s="228"/>
      <c r="BS17" s="228"/>
      <c r="BT17" s="228"/>
      <c r="BU17" s="228"/>
      <c r="BV17" s="228"/>
      <c r="BW17" s="228"/>
      <c r="BX17" s="228"/>
      <c r="BY17" s="228"/>
      <c r="BZ17" s="228"/>
      <c r="CA17" s="228"/>
      <c r="CB17" s="228"/>
      <c r="CC17" s="228"/>
      <c r="CD17" s="228"/>
      <c r="CE17" s="228"/>
      <c r="CF17" s="228"/>
      <c r="CG17" s="228"/>
      <c r="CH17" s="228"/>
      <c r="CI17" s="228"/>
      <c r="CJ17" s="228"/>
      <c r="CK17" s="228"/>
      <c r="CL17" s="228"/>
      <c r="CM17" s="228"/>
      <c r="CN17" s="228"/>
      <c r="CO17" s="228"/>
      <c r="CP17" s="228"/>
      <c r="CQ17" s="228"/>
      <c r="CR17" s="228"/>
      <c r="CS17" s="228"/>
      <c r="CT17" s="228"/>
      <c r="CU17" s="228"/>
      <c r="CV17" s="228"/>
      <c r="CW17" s="228"/>
      <c r="CX17" s="228"/>
      <c r="CY17" s="228"/>
      <c r="CZ17" s="228"/>
      <c r="DA17" s="228"/>
      <c r="DB17" s="228"/>
      <c r="DC17" s="228"/>
      <c r="DD17" s="228"/>
      <c r="DE17" s="228"/>
      <c r="DF17" s="228"/>
      <c r="DG17" s="228"/>
      <c r="DH17" s="228"/>
      <c r="DI17" s="228"/>
      <c r="DJ17" s="228"/>
      <c r="DK17" s="228"/>
      <c r="DL17" s="228"/>
      <c r="DM17" s="229">
        <v>12.5</v>
      </c>
      <c r="DN17" s="229">
        <v>12.5</v>
      </c>
      <c r="DO17" s="229">
        <v>0</v>
      </c>
      <c r="DP17" s="229">
        <v>0</v>
      </c>
      <c r="DQ17" s="229">
        <v>9</v>
      </c>
      <c r="DR17" s="229">
        <v>0</v>
      </c>
      <c r="DS17" s="229">
        <v>12.5</v>
      </c>
      <c r="DT17" s="229">
        <v>0</v>
      </c>
      <c r="DU17" s="229">
        <v>0</v>
      </c>
      <c r="DV17" s="229">
        <v>0</v>
      </c>
      <c r="DW17" s="229">
        <v>0</v>
      </c>
      <c r="DX17" s="229">
        <v>0</v>
      </c>
      <c r="DY17" s="229">
        <v>0</v>
      </c>
      <c r="DZ17" s="229">
        <v>0</v>
      </c>
      <c r="EA17" s="229">
        <v>0</v>
      </c>
      <c r="EB17" s="229">
        <v>0</v>
      </c>
      <c r="EC17" s="229">
        <v>0</v>
      </c>
      <c r="ED17" s="229">
        <v>0</v>
      </c>
      <c r="EE17" s="229">
        <v>0</v>
      </c>
      <c r="EF17" s="229">
        <v>0</v>
      </c>
      <c r="EG17" s="229">
        <v>0</v>
      </c>
      <c r="EH17" s="229">
        <v>0</v>
      </c>
      <c r="EI17" s="229">
        <v>0</v>
      </c>
      <c r="EJ17" s="229">
        <v>0</v>
      </c>
      <c r="EK17" s="229">
        <v>0</v>
      </c>
      <c r="EL17" s="229">
        <v>0</v>
      </c>
      <c r="EM17" s="229">
        <v>0</v>
      </c>
      <c r="EN17" s="229">
        <v>0</v>
      </c>
      <c r="EO17" s="229">
        <v>0</v>
      </c>
      <c r="EP17" s="229">
        <v>0</v>
      </c>
      <c r="EQ17" s="229">
        <v>0</v>
      </c>
      <c r="ER17" s="229">
        <v>0</v>
      </c>
      <c r="ES17" s="229">
        <v>0</v>
      </c>
      <c r="ET17" s="229">
        <v>0</v>
      </c>
      <c r="EU17" s="229">
        <v>0</v>
      </c>
      <c r="EV17" s="229">
        <v>0</v>
      </c>
      <c r="EW17" s="229">
        <v>0</v>
      </c>
      <c r="EX17" s="229">
        <v>0</v>
      </c>
      <c r="EY17" s="229">
        <v>0</v>
      </c>
      <c r="EZ17" s="229">
        <v>0</v>
      </c>
      <c r="FA17" s="229">
        <v>0</v>
      </c>
      <c r="FB17" s="229">
        <v>0</v>
      </c>
      <c r="FC17" s="229">
        <v>0</v>
      </c>
      <c r="FD17" s="229">
        <v>0</v>
      </c>
      <c r="FE17" s="229">
        <v>0</v>
      </c>
      <c r="FF17" s="229">
        <v>0</v>
      </c>
      <c r="FG17" s="229">
        <v>0</v>
      </c>
      <c r="FH17" s="229">
        <v>0</v>
      </c>
      <c r="FI17" s="229">
        <v>0</v>
      </c>
      <c r="FJ17" s="229">
        <v>0</v>
      </c>
      <c r="FK17" s="229">
        <v>0</v>
      </c>
      <c r="FL17" s="229">
        <v>0</v>
      </c>
      <c r="FM17" s="229">
        <v>0</v>
      </c>
      <c r="FN17" s="229">
        <v>0</v>
      </c>
      <c r="FO17" s="229">
        <v>0</v>
      </c>
      <c r="FP17" s="229">
        <v>0</v>
      </c>
      <c r="FQ17" s="229">
        <v>0</v>
      </c>
      <c r="FR17" s="229">
        <v>0</v>
      </c>
      <c r="FS17" s="229">
        <v>0</v>
      </c>
      <c r="FT17" s="229">
        <v>0</v>
      </c>
      <c r="FU17" s="229">
        <v>0</v>
      </c>
      <c r="FV17" s="229">
        <v>0</v>
      </c>
      <c r="FW17" s="229">
        <v>0</v>
      </c>
      <c r="FX17" s="229">
        <v>0</v>
      </c>
      <c r="FY17" s="229">
        <v>0</v>
      </c>
      <c r="FZ17" s="229">
        <v>0</v>
      </c>
      <c r="GA17" s="229">
        <v>0</v>
      </c>
      <c r="GB17" s="229">
        <v>0</v>
      </c>
      <c r="GC17" s="229">
        <v>0</v>
      </c>
      <c r="GD17" s="229">
        <v>0</v>
      </c>
      <c r="GE17" s="229">
        <v>0</v>
      </c>
      <c r="GF17" s="229">
        <v>0</v>
      </c>
      <c r="GG17" s="229">
        <v>0</v>
      </c>
      <c r="GH17" s="229">
        <v>0</v>
      </c>
      <c r="GI17" s="229">
        <v>0</v>
      </c>
      <c r="GJ17" s="229">
        <v>0</v>
      </c>
      <c r="GK17" s="229">
        <v>0</v>
      </c>
      <c r="GL17" s="229">
        <v>0</v>
      </c>
      <c r="GM17" s="229">
        <v>0</v>
      </c>
      <c r="GN17" s="229">
        <v>0</v>
      </c>
      <c r="GO17" s="229">
        <v>0</v>
      </c>
      <c r="GP17" s="229">
        <v>0</v>
      </c>
      <c r="GQ17" s="229">
        <v>0</v>
      </c>
      <c r="GR17" s="229">
        <v>0</v>
      </c>
      <c r="GS17" s="229">
        <v>0</v>
      </c>
      <c r="GT17" s="229">
        <v>0</v>
      </c>
      <c r="GU17" s="229">
        <v>0</v>
      </c>
      <c r="GV17" s="229">
        <v>0</v>
      </c>
      <c r="GW17" s="229">
        <v>0</v>
      </c>
      <c r="GX17" s="229">
        <v>0</v>
      </c>
      <c r="GY17" s="229">
        <v>0</v>
      </c>
      <c r="GZ17" s="229">
        <v>0</v>
      </c>
      <c r="HA17" s="229">
        <v>0</v>
      </c>
      <c r="HB17" s="229">
        <v>0</v>
      </c>
      <c r="HC17" s="229">
        <v>0</v>
      </c>
      <c r="HD17" s="229">
        <v>0</v>
      </c>
      <c r="HE17" s="229">
        <v>0</v>
      </c>
      <c r="HF17" s="229">
        <v>0</v>
      </c>
      <c r="HG17" s="229">
        <v>0</v>
      </c>
      <c r="HH17" s="229">
        <v>0</v>
      </c>
      <c r="HI17" s="229">
        <v>0</v>
      </c>
      <c r="HJ17" s="229">
        <v>0</v>
      </c>
      <c r="HK17" s="229">
        <v>0</v>
      </c>
      <c r="HL17" s="229">
        <v>0</v>
      </c>
      <c r="HM17" s="229">
        <v>0</v>
      </c>
      <c r="HN17" s="229">
        <v>0</v>
      </c>
      <c r="HO17" s="229">
        <v>0</v>
      </c>
      <c r="HP17" s="229">
        <v>0</v>
      </c>
      <c r="HQ17" s="229">
        <v>0</v>
      </c>
      <c r="HR17" s="229">
        <v>0</v>
      </c>
      <c r="HS17" s="229">
        <v>0</v>
      </c>
      <c r="HT17" s="229">
        <v>0</v>
      </c>
      <c r="HU17" s="229">
        <v>0</v>
      </c>
    </row>
    <row r="18" spans="1:229" ht="204">
      <c r="A18" s="227" t="s">
        <v>43</v>
      </c>
      <c r="B18" s="227" t="s">
        <v>723</v>
      </c>
      <c r="C18" s="227" t="s">
        <v>724</v>
      </c>
      <c r="D18" s="230" t="s">
        <v>725</v>
      </c>
      <c r="E18" s="230" t="s">
        <v>726</v>
      </c>
      <c r="F18" s="228" t="s">
        <v>727</v>
      </c>
      <c r="G18" s="228" t="s">
        <v>728</v>
      </c>
      <c r="H18" s="228"/>
      <c r="I18" s="230" t="s">
        <v>729</v>
      </c>
      <c r="J18" s="230" t="s">
        <v>730</v>
      </c>
      <c r="K18" s="228"/>
      <c r="L18" s="230" t="s">
        <v>731</v>
      </c>
      <c r="M18" s="228" t="s">
        <v>732</v>
      </c>
      <c r="N18" s="228"/>
      <c r="O18" s="228"/>
      <c r="P18" s="228"/>
      <c r="Q18" s="228"/>
      <c r="R18" s="228"/>
      <c r="S18" s="228"/>
      <c r="T18" s="228"/>
      <c r="U18" s="228"/>
      <c r="V18" s="228"/>
      <c r="W18" s="228"/>
      <c r="X18" s="228"/>
      <c r="Y18" s="228"/>
      <c r="Z18" s="228"/>
      <c r="AA18" s="228"/>
      <c r="AB18" s="228"/>
      <c r="AC18" s="228"/>
      <c r="AD18" s="228"/>
      <c r="AE18" s="228"/>
      <c r="AF18" s="228"/>
      <c r="AG18" s="228"/>
      <c r="AH18" s="228"/>
      <c r="AI18" s="228"/>
      <c r="AJ18" s="228"/>
      <c r="AK18" s="228"/>
      <c r="AL18" s="228"/>
      <c r="AM18" s="228"/>
      <c r="AN18" s="228"/>
      <c r="AO18" s="228"/>
      <c r="AP18" s="228"/>
      <c r="AQ18" s="228"/>
      <c r="AR18" s="228"/>
      <c r="AS18" s="228"/>
      <c r="AT18" s="228"/>
      <c r="AU18" s="228"/>
      <c r="AV18" s="228"/>
      <c r="AW18" s="228"/>
      <c r="AX18" s="228"/>
      <c r="AY18" s="228"/>
      <c r="AZ18" s="228"/>
      <c r="BA18" s="228"/>
      <c r="BB18" s="228"/>
      <c r="BC18" s="228"/>
      <c r="BD18" s="228"/>
      <c r="BE18" s="228"/>
      <c r="BF18" s="228"/>
      <c r="BG18" s="228"/>
      <c r="BH18" s="228"/>
      <c r="BI18" s="228"/>
      <c r="BJ18" s="228"/>
      <c r="BK18" s="228"/>
      <c r="BL18" s="228"/>
      <c r="BM18" s="228"/>
      <c r="BN18" s="228"/>
      <c r="BO18" s="228"/>
      <c r="BP18" s="228"/>
      <c r="BQ18" s="228"/>
      <c r="BR18" s="228"/>
      <c r="BS18" s="228"/>
      <c r="BT18" s="228"/>
      <c r="BU18" s="228"/>
      <c r="BV18" s="228"/>
      <c r="BW18" s="228"/>
      <c r="BX18" s="228"/>
      <c r="BY18" s="228"/>
      <c r="BZ18" s="228"/>
      <c r="CA18" s="228"/>
      <c r="CB18" s="228"/>
      <c r="CC18" s="228"/>
      <c r="CD18" s="228"/>
      <c r="CE18" s="228"/>
      <c r="CF18" s="228"/>
      <c r="CG18" s="228"/>
      <c r="CH18" s="228"/>
      <c r="CI18" s="228"/>
      <c r="CJ18" s="228"/>
      <c r="CK18" s="228"/>
      <c r="CL18" s="228"/>
      <c r="CM18" s="228"/>
      <c r="CN18" s="228"/>
      <c r="CO18" s="228"/>
      <c r="CP18" s="228"/>
      <c r="CQ18" s="228"/>
      <c r="CR18" s="228"/>
      <c r="CS18" s="228"/>
      <c r="CT18" s="228"/>
      <c r="CU18" s="228"/>
      <c r="CV18" s="228"/>
      <c r="CW18" s="228"/>
      <c r="CX18" s="228"/>
      <c r="CY18" s="228"/>
      <c r="CZ18" s="228"/>
      <c r="DA18" s="228"/>
      <c r="DB18" s="228"/>
      <c r="DC18" s="228"/>
      <c r="DD18" s="228"/>
      <c r="DE18" s="228"/>
      <c r="DF18" s="228"/>
      <c r="DG18" s="228"/>
      <c r="DH18" s="228"/>
      <c r="DI18" s="228"/>
      <c r="DJ18" s="228"/>
      <c r="DK18" s="228"/>
      <c r="DL18" s="228"/>
      <c r="DM18" s="229">
        <v>10.1</v>
      </c>
      <c r="DN18" s="229">
        <v>10.1</v>
      </c>
      <c r="DO18" s="229">
        <v>8.4</v>
      </c>
      <c r="DP18" s="229">
        <v>10.5</v>
      </c>
      <c r="DQ18" s="229">
        <v>0</v>
      </c>
      <c r="DR18" s="229">
        <v>8.6</v>
      </c>
      <c r="DS18" s="229">
        <v>7.1</v>
      </c>
      <c r="DT18" s="229">
        <v>0</v>
      </c>
      <c r="DU18" s="229">
        <v>9.9</v>
      </c>
      <c r="DV18" s="229">
        <v>9.4</v>
      </c>
      <c r="DW18" s="229">
        <v>0</v>
      </c>
      <c r="DX18" s="229">
        <v>0</v>
      </c>
      <c r="DY18" s="229">
        <v>0</v>
      </c>
      <c r="DZ18" s="229">
        <v>0</v>
      </c>
      <c r="EA18" s="229">
        <v>0</v>
      </c>
      <c r="EB18" s="229">
        <v>0</v>
      </c>
      <c r="EC18" s="229">
        <v>0</v>
      </c>
      <c r="ED18" s="229">
        <v>0</v>
      </c>
      <c r="EE18" s="229">
        <v>0</v>
      </c>
      <c r="EF18" s="229">
        <v>0</v>
      </c>
      <c r="EG18" s="229">
        <v>0</v>
      </c>
      <c r="EH18" s="229">
        <v>0</v>
      </c>
      <c r="EI18" s="229">
        <v>0</v>
      </c>
      <c r="EJ18" s="229">
        <v>0</v>
      </c>
      <c r="EK18" s="229">
        <v>0</v>
      </c>
      <c r="EL18" s="229">
        <v>0</v>
      </c>
      <c r="EM18" s="229">
        <v>0</v>
      </c>
      <c r="EN18" s="229">
        <v>0</v>
      </c>
      <c r="EO18" s="229">
        <v>0</v>
      </c>
      <c r="EP18" s="229">
        <v>0</v>
      </c>
      <c r="EQ18" s="229">
        <v>0</v>
      </c>
      <c r="ER18" s="229">
        <v>0</v>
      </c>
      <c r="ES18" s="229">
        <v>0</v>
      </c>
      <c r="ET18" s="229">
        <v>0</v>
      </c>
      <c r="EU18" s="229">
        <v>0</v>
      </c>
      <c r="EV18" s="229">
        <v>0</v>
      </c>
      <c r="EW18" s="229">
        <v>0</v>
      </c>
      <c r="EX18" s="229">
        <v>0</v>
      </c>
      <c r="EY18" s="229">
        <v>0</v>
      </c>
      <c r="EZ18" s="229">
        <v>0</v>
      </c>
      <c r="FA18" s="229">
        <v>0</v>
      </c>
      <c r="FB18" s="229">
        <v>0</v>
      </c>
      <c r="FC18" s="229">
        <v>0</v>
      </c>
      <c r="FD18" s="229">
        <v>0</v>
      </c>
      <c r="FE18" s="229">
        <v>0</v>
      </c>
      <c r="FF18" s="229">
        <v>0</v>
      </c>
      <c r="FG18" s="229">
        <v>0</v>
      </c>
      <c r="FH18" s="229">
        <v>0</v>
      </c>
      <c r="FI18" s="229">
        <v>0</v>
      </c>
      <c r="FJ18" s="229">
        <v>0</v>
      </c>
      <c r="FK18" s="229">
        <v>0</v>
      </c>
      <c r="FL18" s="229">
        <v>0</v>
      </c>
      <c r="FM18" s="229">
        <v>0</v>
      </c>
      <c r="FN18" s="229">
        <v>0</v>
      </c>
      <c r="FO18" s="229">
        <v>0</v>
      </c>
      <c r="FP18" s="229">
        <v>0</v>
      </c>
      <c r="FQ18" s="229">
        <v>0</v>
      </c>
      <c r="FR18" s="229">
        <v>0</v>
      </c>
      <c r="FS18" s="229">
        <v>0</v>
      </c>
      <c r="FT18" s="229">
        <v>0</v>
      </c>
      <c r="FU18" s="229">
        <v>0</v>
      </c>
      <c r="FV18" s="229">
        <v>0</v>
      </c>
      <c r="FW18" s="229">
        <v>0</v>
      </c>
      <c r="FX18" s="229">
        <v>0</v>
      </c>
      <c r="FY18" s="229">
        <v>0</v>
      </c>
      <c r="FZ18" s="229">
        <v>0</v>
      </c>
      <c r="GA18" s="229">
        <v>0</v>
      </c>
      <c r="GB18" s="229">
        <v>0</v>
      </c>
      <c r="GC18" s="229">
        <v>0</v>
      </c>
      <c r="GD18" s="229">
        <v>0</v>
      </c>
      <c r="GE18" s="229">
        <v>0</v>
      </c>
      <c r="GF18" s="229">
        <v>0</v>
      </c>
      <c r="GG18" s="229">
        <v>0</v>
      </c>
      <c r="GH18" s="229">
        <v>0</v>
      </c>
      <c r="GI18" s="229">
        <v>0</v>
      </c>
      <c r="GJ18" s="229">
        <v>0</v>
      </c>
      <c r="GK18" s="229">
        <v>0</v>
      </c>
      <c r="GL18" s="229">
        <v>0</v>
      </c>
      <c r="GM18" s="229">
        <v>0</v>
      </c>
      <c r="GN18" s="229">
        <v>0</v>
      </c>
      <c r="GO18" s="229">
        <v>0</v>
      </c>
      <c r="GP18" s="229">
        <v>0</v>
      </c>
      <c r="GQ18" s="229">
        <v>0</v>
      </c>
      <c r="GR18" s="229">
        <v>0</v>
      </c>
      <c r="GS18" s="229">
        <v>0</v>
      </c>
      <c r="GT18" s="229">
        <v>0</v>
      </c>
      <c r="GU18" s="229">
        <v>0</v>
      </c>
      <c r="GV18" s="229">
        <v>0</v>
      </c>
      <c r="GW18" s="229">
        <v>0</v>
      </c>
      <c r="GX18" s="229">
        <v>0</v>
      </c>
      <c r="GY18" s="229">
        <v>0</v>
      </c>
      <c r="GZ18" s="229">
        <v>0</v>
      </c>
      <c r="HA18" s="229">
        <v>0</v>
      </c>
      <c r="HB18" s="229">
        <v>0</v>
      </c>
      <c r="HC18" s="229">
        <v>0</v>
      </c>
      <c r="HD18" s="229">
        <v>0</v>
      </c>
      <c r="HE18" s="229">
        <v>0</v>
      </c>
      <c r="HF18" s="229">
        <v>0</v>
      </c>
      <c r="HG18" s="229">
        <v>0</v>
      </c>
      <c r="HH18" s="229">
        <v>0</v>
      </c>
      <c r="HI18" s="229">
        <v>0</v>
      </c>
      <c r="HJ18" s="229">
        <v>0</v>
      </c>
      <c r="HK18" s="229">
        <v>0</v>
      </c>
      <c r="HL18" s="229">
        <v>0</v>
      </c>
      <c r="HM18" s="229">
        <v>0</v>
      </c>
      <c r="HN18" s="229">
        <v>0</v>
      </c>
      <c r="HO18" s="229">
        <v>0</v>
      </c>
      <c r="HP18" s="229">
        <v>0</v>
      </c>
      <c r="HQ18" s="229">
        <v>0</v>
      </c>
      <c r="HR18" s="229">
        <v>0</v>
      </c>
      <c r="HS18" s="229">
        <v>0</v>
      </c>
      <c r="HT18" s="229">
        <v>0</v>
      </c>
      <c r="HU18" s="229">
        <v>0</v>
      </c>
    </row>
    <row r="19" spans="1:229" ht="165.75">
      <c r="A19" s="227" t="s">
        <v>43</v>
      </c>
      <c r="B19" s="227" t="s">
        <v>733</v>
      </c>
      <c r="C19" s="227" t="s">
        <v>734</v>
      </c>
      <c r="D19" s="230" t="s">
        <v>735</v>
      </c>
      <c r="E19" s="228" t="s">
        <v>736</v>
      </c>
      <c r="F19" s="228" t="s">
        <v>737</v>
      </c>
      <c r="G19" s="228" t="s">
        <v>738</v>
      </c>
      <c r="H19" s="228" t="s">
        <v>739</v>
      </c>
      <c r="I19" s="228"/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8"/>
      <c r="W19" s="228"/>
      <c r="X19" s="228"/>
      <c r="Y19" s="228"/>
      <c r="Z19" s="228"/>
      <c r="AA19" s="228"/>
      <c r="AB19" s="228"/>
      <c r="AC19" s="228"/>
      <c r="AD19" s="228"/>
      <c r="AE19" s="228"/>
      <c r="AF19" s="228"/>
      <c r="AG19" s="228"/>
      <c r="AH19" s="228"/>
      <c r="AI19" s="228"/>
      <c r="AJ19" s="228"/>
      <c r="AK19" s="228"/>
      <c r="AL19" s="228"/>
      <c r="AM19" s="228"/>
      <c r="AN19" s="228"/>
      <c r="AO19" s="228"/>
      <c r="AP19" s="228"/>
      <c r="AQ19" s="228"/>
      <c r="AR19" s="228"/>
      <c r="AS19" s="228"/>
      <c r="AT19" s="228"/>
      <c r="AU19" s="228"/>
      <c r="AV19" s="228"/>
      <c r="AW19" s="228"/>
      <c r="AX19" s="228"/>
      <c r="AY19" s="228"/>
      <c r="AZ19" s="228"/>
      <c r="BA19" s="228"/>
      <c r="BB19" s="228"/>
      <c r="BC19" s="228"/>
      <c r="BD19" s="228"/>
      <c r="BE19" s="228"/>
      <c r="BF19" s="228"/>
      <c r="BG19" s="228"/>
      <c r="BH19" s="228"/>
      <c r="BI19" s="228"/>
      <c r="BJ19" s="228"/>
      <c r="BK19" s="228"/>
      <c r="BL19" s="228"/>
      <c r="BM19" s="228"/>
      <c r="BN19" s="228"/>
      <c r="BO19" s="228"/>
      <c r="BP19" s="228"/>
      <c r="BQ19" s="228"/>
      <c r="BR19" s="228"/>
      <c r="BS19" s="228"/>
      <c r="BT19" s="228"/>
      <c r="BU19" s="228"/>
      <c r="BV19" s="228"/>
      <c r="BW19" s="228"/>
      <c r="BX19" s="228"/>
      <c r="BY19" s="228"/>
      <c r="BZ19" s="228"/>
      <c r="CA19" s="228"/>
      <c r="CB19" s="228"/>
      <c r="CC19" s="228"/>
      <c r="CD19" s="228"/>
      <c r="CE19" s="228"/>
      <c r="CF19" s="228"/>
      <c r="CG19" s="228"/>
      <c r="CH19" s="228"/>
      <c r="CI19" s="228"/>
      <c r="CJ19" s="228"/>
      <c r="CK19" s="228"/>
      <c r="CL19" s="228"/>
      <c r="CM19" s="228"/>
      <c r="CN19" s="228"/>
      <c r="CO19" s="228"/>
      <c r="CP19" s="228"/>
      <c r="CQ19" s="228"/>
      <c r="CR19" s="228"/>
      <c r="CS19" s="228"/>
      <c r="CT19" s="228"/>
      <c r="CU19" s="228"/>
      <c r="CV19" s="228"/>
      <c r="CW19" s="228"/>
      <c r="CX19" s="228"/>
      <c r="CY19" s="228"/>
      <c r="CZ19" s="228"/>
      <c r="DA19" s="228"/>
      <c r="DB19" s="228"/>
      <c r="DC19" s="228"/>
      <c r="DD19" s="228"/>
      <c r="DE19" s="228"/>
      <c r="DF19" s="228"/>
      <c r="DG19" s="228"/>
      <c r="DH19" s="228"/>
      <c r="DI19" s="228"/>
      <c r="DJ19" s="228"/>
      <c r="DK19" s="228"/>
      <c r="DL19" s="228"/>
      <c r="DM19" s="229">
        <v>8.1</v>
      </c>
      <c r="DN19" s="229">
        <v>8.4</v>
      </c>
      <c r="DO19" s="229">
        <v>8.1</v>
      </c>
      <c r="DP19" s="229">
        <v>8.1</v>
      </c>
      <c r="DQ19" s="229">
        <v>5</v>
      </c>
      <c r="DR19" s="229">
        <v>0</v>
      </c>
      <c r="DS19" s="229">
        <v>0</v>
      </c>
      <c r="DT19" s="229">
        <v>0</v>
      </c>
      <c r="DU19" s="229">
        <v>0</v>
      </c>
      <c r="DV19" s="229">
        <v>0</v>
      </c>
      <c r="DW19" s="229">
        <v>0</v>
      </c>
      <c r="DX19" s="229">
        <v>0</v>
      </c>
      <c r="DY19" s="229">
        <v>0</v>
      </c>
      <c r="DZ19" s="229">
        <v>0</v>
      </c>
      <c r="EA19" s="229">
        <v>0</v>
      </c>
      <c r="EB19" s="229">
        <v>0</v>
      </c>
      <c r="EC19" s="229">
        <v>0</v>
      </c>
      <c r="ED19" s="229">
        <v>0</v>
      </c>
      <c r="EE19" s="229">
        <v>0</v>
      </c>
      <c r="EF19" s="229">
        <v>0</v>
      </c>
      <c r="EG19" s="229">
        <v>0</v>
      </c>
      <c r="EH19" s="229">
        <v>0</v>
      </c>
      <c r="EI19" s="229">
        <v>0</v>
      </c>
      <c r="EJ19" s="229">
        <v>0</v>
      </c>
      <c r="EK19" s="229">
        <v>0</v>
      </c>
      <c r="EL19" s="229">
        <v>0</v>
      </c>
      <c r="EM19" s="229">
        <v>0</v>
      </c>
      <c r="EN19" s="229">
        <v>0</v>
      </c>
      <c r="EO19" s="229">
        <v>0</v>
      </c>
      <c r="EP19" s="229">
        <v>0</v>
      </c>
      <c r="EQ19" s="229">
        <v>0</v>
      </c>
      <c r="ER19" s="229">
        <v>0</v>
      </c>
      <c r="ES19" s="229">
        <v>0</v>
      </c>
      <c r="ET19" s="229">
        <v>0</v>
      </c>
      <c r="EU19" s="229">
        <v>0</v>
      </c>
      <c r="EV19" s="229">
        <v>0</v>
      </c>
      <c r="EW19" s="229">
        <v>0</v>
      </c>
      <c r="EX19" s="229">
        <v>0</v>
      </c>
      <c r="EY19" s="229">
        <v>0</v>
      </c>
      <c r="EZ19" s="229">
        <v>0</v>
      </c>
      <c r="FA19" s="229">
        <v>0</v>
      </c>
      <c r="FB19" s="229">
        <v>0</v>
      </c>
      <c r="FC19" s="229">
        <v>0</v>
      </c>
      <c r="FD19" s="229">
        <v>0</v>
      </c>
      <c r="FE19" s="229">
        <v>0</v>
      </c>
      <c r="FF19" s="229">
        <v>0</v>
      </c>
      <c r="FG19" s="229">
        <v>0</v>
      </c>
      <c r="FH19" s="229">
        <v>0</v>
      </c>
      <c r="FI19" s="229">
        <v>0</v>
      </c>
      <c r="FJ19" s="229">
        <v>0</v>
      </c>
      <c r="FK19" s="229">
        <v>0</v>
      </c>
      <c r="FL19" s="229">
        <v>0</v>
      </c>
      <c r="FM19" s="229">
        <v>0</v>
      </c>
      <c r="FN19" s="229">
        <v>0</v>
      </c>
      <c r="FO19" s="229">
        <v>0</v>
      </c>
      <c r="FP19" s="229">
        <v>0</v>
      </c>
      <c r="FQ19" s="229">
        <v>0</v>
      </c>
      <c r="FR19" s="229">
        <v>0</v>
      </c>
      <c r="FS19" s="229">
        <v>0</v>
      </c>
      <c r="FT19" s="229">
        <v>0</v>
      </c>
      <c r="FU19" s="229">
        <v>0</v>
      </c>
      <c r="FV19" s="229">
        <v>0</v>
      </c>
      <c r="FW19" s="229">
        <v>0</v>
      </c>
      <c r="FX19" s="229">
        <v>0</v>
      </c>
      <c r="FY19" s="229">
        <v>0</v>
      </c>
      <c r="FZ19" s="229">
        <v>0</v>
      </c>
      <c r="GA19" s="229">
        <v>0</v>
      </c>
      <c r="GB19" s="229">
        <v>0</v>
      </c>
      <c r="GC19" s="229">
        <v>0</v>
      </c>
      <c r="GD19" s="229">
        <v>0</v>
      </c>
      <c r="GE19" s="229">
        <v>0</v>
      </c>
      <c r="GF19" s="229">
        <v>0</v>
      </c>
      <c r="GG19" s="229">
        <v>0</v>
      </c>
      <c r="GH19" s="229">
        <v>0</v>
      </c>
      <c r="GI19" s="229">
        <v>0</v>
      </c>
      <c r="GJ19" s="229">
        <v>0</v>
      </c>
      <c r="GK19" s="229">
        <v>0</v>
      </c>
      <c r="GL19" s="229">
        <v>0</v>
      </c>
      <c r="GM19" s="229">
        <v>0</v>
      </c>
      <c r="GN19" s="229">
        <v>0</v>
      </c>
      <c r="GO19" s="229">
        <v>0</v>
      </c>
      <c r="GP19" s="229">
        <v>0</v>
      </c>
      <c r="GQ19" s="229">
        <v>0</v>
      </c>
      <c r="GR19" s="229">
        <v>0</v>
      </c>
      <c r="GS19" s="229">
        <v>0</v>
      </c>
      <c r="GT19" s="229">
        <v>0</v>
      </c>
      <c r="GU19" s="229">
        <v>0</v>
      </c>
      <c r="GV19" s="229">
        <v>0</v>
      </c>
      <c r="GW19" s="229">
        <v>0</v>
      </c>
      <c r="GX19" s="229">
        <v>0</v>
      </c>
      <c r="GY19" s="229">
        <v>0</v>
      </c>
      <c r="GZ19" s="229">
        <v>0</v>
      </c>
      <c r="HA19" s="229">
        <v>0</v>
      </c>
      <c r="HB19" s="229">
        <v>0</v>
      </c>
      <c r="HC19" s="229">
        <v>0</v>
      </c>
      <c r="HD19" s="229">
        <v>0</v>
      </c>
      <c r="HE19" s="229">
        <v>0</v>
      </c>
      <c r="HF19" s="229">
        <v>0</v>
      </c>
      <c r="HG19" s="229">
        <v>0</v>
      </c>
      <c r="HH19" s="229">
        <v>0</v>
      </c>
      <c r="HI19" s="229">
        <v>0</v>
      </c>
      <c r="HJ19" s="229">
        <v>0</v>
      </c>
      <c r="HK19" s="229">
        <v>0</v>
      </c>
      <c r="HL19" s="229">
        <v>0</v>
      </c>
      <c r="HM19" s="229">
        <v>0</v>
      </c>
      <c r="HN19" s="229">
        <v>0</v>
      </c>
      <c r="HO19" s="229">
        <v>0</v>
      </c>
      <c r="HP19" s="229">
        <v>0</v>
      </c>
      <c r="HQ19" s="229">
        <v>0</v>
      </c>
      <c r="HR19" s="229">
        <v>0</v>
      </c>
      <c r="HS19" s="229">
        <v>0</v>
      </c>
      <c r="HT19" s="229">
        <v>0</v>
      </c>
      <c r="HU19" s="229">
        <v>0</v>
      </c>
    </row>
    <row r="20" spans="1:229" ht="191.25">
      <c r="A20" s="227" t="s">
        <v>43</v>
      </c>
      <c r="B20" s="227" t="s">
        <v>740</v>
      </c>
      <c r="C20" s="227" t="s">
        <v>741</v>
      </c>
      <c r="D20" s="228" t="s">
        <v>742</v>
      </c>
      <c r="E20" s="228"/>
      <c r="F20" s="228"/>
      <c r="G20" s="228" t="s">
        <v>743</v>
      </c>
      <c r="H20" s="228" t="s">
        <v>744</v>
      </c>
      <c r="I20" s="228" t="s">
        <v>745</v>
      </c>
      <c r="J20" s="228" t="s">
        <v>746</v>
      </c>
      <c r="K20" s="228" t="s">
        <v>747</v>
      </c>
      <c r="L20" s="228" t="s">
        <v>748</v>
      </c>
      <c r="M20" s="228" t="s">
        <v>749</v>
      </c>
      <c r="N20" s="228"/>
      <c r="O20" s="228"/>
      <c r="P20" s="228"/>
      <c r="Q20" s="228"/>
      <c r="R20" s="228"/>
      <c r="S20" s="228"/>
      <c r="T20" s="228"/>
      <c r="U20" s="228"/>
      <c r="V20" s="228"/>
      <c r="W20" s="228"/>
      <c r="X20" s="228"/>
      <c r="Y20" s="228"/>
      <c r="Z20" s="228"/>
      <c r="AA20" s="228"/>
      <c r="AB20" s="228"/>
      <c r="AC20" s="228"/>
      <c r="AD20" s="228"/>
      <c r="AE20" s="228"/>
      <c r="AF20" s="228"/>
      <c r="AG20" s="228"/>
      <c r="AH20" s="228"/>
      <c r="AI20" s="228"/>
      <c r="AJ20" s="228"/>
      <c r="AK20" s="228"/>
      <c r="AL20" s="228"/>
      <c r="AM20" s="228"/>
      <c r="AN20" s="228"/>
      <c r="AO20" s="228"/>
      <c r="AP20" s="228"/>
      <c r="AQ20" s="228"/>
      <c r="AR20" s="228"/>
      <c r="AS20" s="228"/>
      <c r="AT20" s="228"/>
      <c r="AU20" s="228"/>
      <c r="AV20" s="228"/>
      <c r="AW20" s="228"/>
      <c r="AX20" s="228"/>
      <c r="AY20" s="228"/>
      <c r="AZ20" s="228"/>
      <c r="BA20" s="228"/>
      <c r="BB20" s="228"/>
      <c r="BC20" s="228"/>
      <c r="BD20" s="228"/>
      <c r="BE20" s="228"/>
      <c r="BF20" s="228"/>
      <c r="BG20" s="228"/>
      <c r="BH20" s="228"/>
      <c r="BI20" s="228"/>
      <c r="BJ20" s="228"/>
      <c r="BK20" s="228"/>
      <c r="BL20" s="228"/>
      <c r="BM20" s="228"/>
      <c r="BN20" s="228"/>
      <c r="BO20" s="228"/>
      <c r="BP20" s="228"/>
      <c r="BQ20" s="228"/>
      <c r="BR20" s="228"/>
      <c r="BS20" s="228"/>
      <c r="BT20" s="228"/>
      <c r="BU20" s="228"/>
      <c r="BV20" s="228"/>
      <c r="BW20" s="228"/>
      <c r="BX20" s="228"/>
      <c r="BY20" s="228"/>
      <c r="BZ20" s="228"/>
      <c r="CA20" s="228"/>
      <c r="CB20" s="228"/>
      <c r="CC20" s="228"/>
      <c r="CD20" s="228"/>
      <c r="CE20" s="228"/>
      <c r="CF20" s="228"/>
      <c r="CG20" s="228"/>
      <c r="CH20" s="228"/>
      <c r="CI20" s="228"/>
      <c r="CJ20" s="228"/>
      <c r="CK20" s="228"/>
      <c r="CL20" s="228"/>
      <c r="CM20" s="228"/>
      <c r="CN20" s="228"/>
      <c r="CO20" s="228"/>
      <c r="CP20" s="228"/>
      <c r="CQ20" s="228"/>
      <c r="CR20" s="228"/>
      <c r="CS20" s="228"/>
      <c r="CT20" s="228"/>
      <c r="CU20" s="228"/>
      <c r="CV20" s="228"/>
      <c r="CW20" s="228"/>
      <c r="CX20" s="228"/>
      <c r="CY20" s="228"/>
      <c r="CZ20" s="228"/>
      <c r="DA20" s="228"/>
      <c r="DB20" s="228"/>
      <c r="DC20" s="228"/>
      <c r="DD20" s="228"/>
      <c r="DE20" s="228"/>
      <c r="DF20" s="228"/>
      <c r="DG20" s="228"/>
      <c r="DH20" s="228"/>
      <c r="DI20" s="228"/>
      <c r="DJ20" s="228"/>
      <c r="DK20" s="228"/>
      <c r="DL20" s="228"/>
      <c r="DM20" s="229">
        <v>9.3000000000000007</v>
      </c>
      <c r="DN20" s="229">
        <v>0</v>
      </c>
      <c r="DO20" s="229">
        <v>0</v>
      </c>
      <c r="DP20" s="229">
        <v>5.5</v>
      </c>
      <c r="DQ20" s="229">
        <v>6.7</v>
      </c>
      <c r="DR20" s="229">
        <v>7.4</v>
      </c>
      <c r="DS20" s="229">
        <v>7.8</v>
      </c>
      <c r="DT20" s="229">
        <v>7.8</v>
      </c>
      <c r="DU20" s="229">
        <v>10.6</v>
      </c>
      <c r="DV20" s="229">
        <v>9.1</v>
      </c>
      <c r="DW20" s="229">
        <v>0</v>
      </c>
      <c r="DX20" s="229">
        <v>0</v>
      </c>
      <c r="DY20" s="229">
        <v>0</v>
      </c>
      <c r="DZ20" s="229">
        <v>0</v>
      </c>
      <c r="EA20" s="229">
        <v>0</v>
      </c>
      <c r="EB20" s="229">
        <v>0</v>
      </c>
      <c r="EC20" s="229">
        <v>0</v>
      </c>
      <c r="ED20" s="229">
        <v>0</v>
      </c>
      <c r="EE20" s="229">
        <v>0</v>
      </c>
      <c r="EF20" s="229">
        <v>0</v>
      </c>
      <c r="EG20" s="229">
        <v>0</v>
      </c>
      <c r="EH20" s="229">
        <v>0</v>
      </c>
      <c r="EI20" s="229">
        <v>0</v>
      </c>
      <c r="EJ20" s="229">
        <v>0</v>
      </c>
      <c r="EK20" s="229">
        <v>0</v>
      </c>
      <c r="EL20" s="229">
        <v>0</v>
      </c>
      <c r="EM20" s="229">
        <v>0</v>
      </c>
      <c r="EN20" s="229">
        <v>0</v>
      </c>
      <c r="EO20" s="229">
        <v>0</v>
      </c>
      <c r="EP20" s="229">
        <v>0</v>
      </c>
      <c r="EQ20" s="229">
        <v>0</v>
      </c>
      <c r="ER20" s="229">
        <v>0</v>
      </c>
      <c r="ES20" s="229">
        <v>0</v>
      </c>
      <c r="ET20" s="229">
        <v>0</v>
      </c>
      <c r="EU20" s="229">
        <v>0</v>
      </c>
      <c r="EV20" s="229">
        <v>0</v>
      </c>
      <c r="EW20" s="229">
        <v>0</v>
      </c>
      <c r="EX20" s="229">
        <v>0</v>
      </c>
      <c r="EY20" s="229">
        <v>0</v>
      </c>
      <c r="EZ20" s="229">
        <v>0</v>
      </c>
      <c r="FA20" s="229">
        <v>0</v>
      </c>
      <c r="FB20" s="229">
        <v>0</v>
      </c>
      <c r="FC20" s="229">
        <v>0</v>
      </c>
      <c r="FD20" s="229">
        <v>0</v>
      </c>
      <c r="FE20" s="229">
        <v>0</v>
      </c>
      <c r="FF20" s="229">
        <v>0</v>
      </c>
      <c r="FG20" s="229">
        <v>0</v>
      </c>
      <c r="FH20" s="229">
        <v>0</v>
      </c>
      <c r="FI20" s="229">
        <v>0</v>
      </c>
      <c r="FJ20" s="229">
        <v>0</v>
      </c>
      <c r="FK20" s="229">
        <v>0</v>
      </c>
      <c r="FL20" s="229">
        <v>0</v>
      </c>
      <c r="FM20" s="229">
        <v>0</v>
      </c>
      <c r="FN20" s="229">
        <v>0</v>
      </c>
      <c r="FO20" s="229">
        <v>0</v>
      </c>
      <c r="FP20" s="229">
        <v>0</v>
      </c>
      <c r="FQ20" s="229">
        <v>0</v>
      </c>
      <c r="FR20" s="229">
        <v>0</v>
      </c>
      <c r="FS20" s="229">
        <v>0</v>
      </c>
      <c r="FT20" s="229">
        <v>0</v>
      </c>
      <c r="FU20" s="229">
        <v>0</v>
      </c>
      <c r="FV20" s="229">
        <v>0</v>
      </c>
      <c r="FW20" s="229">
        <v>0</v>
      </c>
      <c r="FX20" s="229">
        <v>0</v>
      </c>
      <c r="FY20" s="229">
        <v>0</v>
      </c>
      <c r="FZ20" s="229">
        <v>0</v>
      </c>
      <c r="GA20" s="229">
        <v>0</v>
      </c>
      <c r="GB20" s="229">
        <v>0</v>
      </c>
      <c r="GC20" s="229">
        <v>0</v>
      </c>
      <c r="GD20" s="229">
        <v>0</v>
      </c>
      <c r="GE20" s="229">
        <v>0</v>
      </c>
      <c r="GF20" s="229">
        <v>0</v>
      </c>
      <c r="GG20" s="229">
        <v>0</v>
      </c>
      <c r="GH20" s="229">
        <v>0</v>
      </c>
      <c r="GI20" s="229">
        <v>0</v>
      </c>
      <c r="GJ20" s="229">
        <v>0</v>
      </c>
      <c r="GK20" s="229">
        <v>0</v>
      </c>
      <c r="GL20" s="229">
        <v>0</v>
      </c>
      <c r="GM20" s="229">
        <v>0</v>
      </c>
      <c r="GN20" s="229">
        <v>0</v>
      </c>
      <c r="GO20" s="229">
        <v>0</v>
      </c>
      <c r="GP20" s="229">
        <v>0</v>
      </c>
      <c r="GQ20" s="229">
        <v>0</v>
      </c>
      <c r="GR20" s="229">
        <v>0</v>
      </c>
      <c r="GS20" s="229">
        <v>0</v>
      </c>
      <c r="GT20" s="229">
        <v>0</v>
      </c>
      <c r="GU20" s="229">
        <v>0</v>
      </c>
      <c r="GV20" s="229">
        <v>0</v>
      </c>
      <c r="GW20" s="229">
        <v>0</v>
      </c>
      <c r="GX20" s="229">
        <v>0</v>
      </c>
      <c r="GY20" s="229">
        <v>0</v>
      </c>
      <c r="GZ20" s="229">
        <v>0</v>
      </c>
      <c r="HA20" s="229">
        <v>0</v>
      </c>
      <c r="HB20" s="229">
        <v>0</v>
      </c>
      <c r="HC20" s="229">
        <v>0</v>
      </c>
      <c r="HD20" s="229">
        <v>0</v>
      </c>
      <c r="HE20" s="229">
        <v>0</v>
      </c>
      <c r="HF20" s="229">
        <v>0</v>
      </c>
      <c r="HG20" s="229">
        <v>0</v>
      </c>
      <c r="HH20" s="229">
        <v>0</v>
      </c>
      <c r="HI20" s="229">
        <v>0</v>
      </c>
      <c r="HJ20" s="229">
        <v>0</v>
      </c>
      <c r="HK20" s="229">
        <v>0</v>
      </c>
      <c r="HL20" s="229">
        <v>0</v>
      </c>
      <c r="HM20" s="229">
        <v>0</v>
      </c>
      <c r="HN20" s="229">
        <v>0</v>
      </c>
      <c r="HO20" s="229">
        <v>0</v>
      </c>
      <c r="HP20" s="229">
        <v>0</v>
      </c>
      <c r="HQ20" s="229">
        <v>0</v>
      </c>
      <c r="HR20" s="229">
        <v>0</v>
      </c>
      <c r="HS20" s="229">
        <v>0</v>
      </c>
      <c r="HT20" s="229">
        <v>0</v>
      </c>
      <c r="HU20" s="229">
        <v>0</v>
      </c>
    </row>
    <row r="21" spans="1:229" ht="127.5">
      <c r="A21" s="227" t="s">
        <v>43</v>
      </c>
      <c r="B21" s="227" t="s">
        <v>750</v>
      </c>
      <c r="C21" s="227" t="s">
        <v>751</v>
      </c>
      <c r="D21" s="230" t="s">
        <v>752</v>
      </c>
      <c r="E21" s="228"/>
      <c r="F21" s="228"/>
      <c r="G21" s="228"/>
      <c r="H21" s="228"/>
      <c r="I21" s="228"/>
      <c r="J21" s="228"/>
      <c r="K21" s="228"/>
      <c r="L21" s="228"/>
      <c r="M21" s="228"/>
      <c r="N21" s="228"/>
      <c r="O21" s="228"/>
      <c r="P21" s="228"/>
      <c r="Q21" s="228"/>
      <c r="R21" s="228"/>
      <c r="S21" s="228"/>
      <c r="T21" s="228"/>
      <c r="U21" s="228"/>
      <c r="V21" s="228"/>
      <c r="W21" s="228"/>
      <c r="X21" s="228"/>
      <c r="Y21" s="228"/>
      <c r="Z21" s="228"/>
      <c r="AA21" s="228"/>
      <c r="AB21" s="228"/>
      <c r="AC21" s="228"/>
      <c r="AD21" s="228"/>
      <c r="AE21" s="228"/>
      <c r="AF21" s="228"/>
      <c r="AG21" s="228"/>
      <c r="AH21" s="228"/>
      <c r="AI21" s="228"/>
      <c r="AJ21" s="228"/>
      <c r="AK21" s="228"/>
      <c r="AL21" s="228"/>
      <c r="AM21" s="228"/>
      <c r="AN21" s="228"/>
      <c r="AO21" s="228"/>
      <c r="AP21" s="228"/>
      <c r="AQ21" s="228"/>
      <c r="AR21" s="228"/>
      <c r="AS21" s="228"/>
      <c r="AT21" s="228"/>
      <c r="AU21" s="228"/>
      <c r="AV21" s="228"/>
      <c r="AW21" s="228"/>
      <c r="AX21" s="228"/>
      <c r="AY21" s="228"/>
      <c r="AZ21" s="228"/>
      <c r="BA21" s="228"/>
      <c r="BB21" s="228"/>
      <c r="BC21" s="228"/>
      <c r="BD21" s="228"/>
      <c r="BE21" s="228"/>
      <c r="BF21" s="228"/>
      <c r="BG21" s="228"/>
      <c r="BH21" s="228"/>
      <c r="BI21" s="228"/>
      <c r="BJ21" s="228"/>
      <c r="BK21" s="228"/>
      <c r="BL21" s="228"/>
      <c r="BM21" s="228"/>
      <c r="BN21" s="228"/>
      <c r="BO21" s="228"/>
      <c r="BP21" s="228"/>
      <c r="BQ21" s="228"/>
      <c r="BR21" s="228"/>
      <c r="BS21" s="228"/>
      <c r="BT21" s="228"/>
      <c r="BU21" s="228"/>
      <c r="BV21" s="228"/>
      <c r="BW21" s="228"/>
      <c r="BX21" s="228"/>
      <c r="BY21" s="228"/>
      <c r="BZ21" s="228"/>
      <c r="CA21" s="228"/>
      <c r="CB21" s="228"/>
      <c r="CC21" s="228"/>
      <c r="CD21" s="228"/>
      <c r="CE21" s="228"/>
      <c r="CF21" s="228"/>
      <c r="CG21" s="228"/>
      <c r="CH21" s="228"/>
      <c r="CI21" s="228"/>
      <c r="CJ21" s="228"/>
      <c r="CK21" s="228"/>
      <c r="CL21" s="228"/>
      <c r="CM21" s="228"/>
      <c r="CN21" s="228"/>
      <c r="CO21" s="228"/>
      <c r="CP21" s="228"/>
      <c r="CQ21" s="228"/>
      <c r="CR21" s="228"/>
      <c r="CS21" s="228"/>
      <c r="CT21" s="228"/>
      <c r="CU21" s="228"/>
      <c r="CV21" s="228"/>
      <c r="CW21" s="228"/>
      <c r="CX21" s="228"/>
      <c r="CY21" s="228"/>
      <c r="CZ21" s="228"/>
      <c r="DA21" s="228"/>
      <c r="DB21" s="228"/>
      <c r="DC21" s="228"/>
      <c r="DD21" s="228"/>
      <c r="DE21" s="228"/>
      <c r="DF21" s="228"/>
      <c r="DG21" s="228"/>
      <c r="DH21" s="228"/>
      <c r="DI21" s="228"/>
      <c r="DJ21" s="228"/>
      <c r="DK21" s="228"/>
      <c r="DL21" s="228"/>
      <c r="DM21" s="229">
        <v>7.8</v>
      </c>
      <c r="DN21" s="229">
        <v>0</v>
      </c>
      <c r="DO21" s="229">
        <v>0</v>
      </c>
      <c r="DP21" s="229">
        <v>0</v>
      </c>
      <c r="DQ21" s="229">
        <v>0</v>
      </c>
      <c r="DR21" s="229">
        <v>0</v>
      </c>
      <c r="DS21" s="229">
        <v>0</v>
      </c>
      <c r="DT21" s="229">
        <v>0</v>
      </c>
      <c r="DU21" s="229">
        <v>0</v>
      </c>
      <c r="DV21" s="229">
        <v>0</v>
      </c>
      <c r="DW21" s="229">
        <v>0</v>
      </c>
      <c r="DX21" s="229">
        <v>0</v>
      </c>
      <c r="DY21" s="229">
        <v>0</v>
      </c>
      <c r="DZ21" s="229">
        <v>0</v>
      </c>
      <c r="EA21" s="229">
        <v>0</v>
      </c>
      <c r="EB21" s="229">
        <v>0</v>
      </c>
      <c r="EC21" s="229">
        <v>0</v>
      </c>
      <c r="ED21" s="229">
        <v>0</v>
      </c>
      <c r="EE21" s="229">
        <v>0</v>
      </c>
      <c r="EF21" s="229">
        <v>0</v>
      </c>
      <c r="EG21" s="229">
        <v>0</v>
      </c>
      <c r="EH21" s="229">
        <v>0</v>
      </c>
      <c r="EI21" s="229">
        <v>0</v>
      </c>
      <c r="EJ21" s="229">
        <v>0</v>
      </c>
      <c r="EK21" s="229">
        <v>0</v>
      </c>
      <c r="EL21" s="229">
        <v>0</v>
      </c>
      <c r="EM21" s="229">
        <v>0</v>
      </c>
      <c r="EN21" s="229">
        <v>0</v>
      </c>
      <c r="EO21" s="229">
        <v>0</v>
      </c>
      <c r="EP21" s="229">
        <v>0</v>
      </c>
      <c r="EQ21" s="229">
        <v>0</v>
      </c>
      <c r="ER21" s="229">
        <v>0</v>
      </c>
      <c r="ES21" s="229">
        <v>0</v>
      </c>
      <c r="ET21" s="229">
        <v>0</v>
      </c>
      <c r="EU21" s="229">
        <v>0</v>
      </c>
      <c r="EV21" s="229">
        <v>0</v>
      </c>
      <c r="EW21" s="229">
        <v>0</v>
      </c>
      <c r="EX21" s="229">
        <v>0</v>
      </c>
      <c r="EY21" s="229">
        <v>0</v>
      </c>
      <c r="EZ21" s="229">
        <v>0</v>
      </c>
      <c r="FA21" s="229">
        <v>0</v>
      </c>
      <c r="FB21" s="229">
        <v>0</v>
      </c>
      <c r="FC21" s="229">
        <v>0</v>
      </c>
      <c r="FD21" s="229">
        <v>0</v>
      </c>
      <c r="FE21" s="229">
        <v>0</v>
      </c>
      <c r="FF21" s="229">
        <v>0</v>
      </c>
      <c r="FG21" s="229">
        <v>0</v>
      </c>
      <c r="FH21" s="229">
        <v>0</v>
      </c>
      <c r="FI21" s="229">
        <v>0</v>
      </c>
      <c r="FJ21" s="229">
        <v>0</v>
      </c>
      <c r="FK21" s="229">
        <v>0</v>
      </c>
      <c r="FL21" s="229">
        <v>0</v>
      </c>
      <c r="FM21" s="229">
        <v>0</v>
      </c>
      <c r="FN21" s="229">
        <v>0</v>
      </c>
      <c r="FO21" s="229">
        <v>0</v>
      </c>
      <c r="FP21" s="229">
        <v>0</v>
      </c>
      <c r="FQ21" s="229">
        <v>0</v>
      </c>
      <c r="FR21" s="229">
        <v>0</v>
      </c>
      <c r="FS21" s="229">
        <v>0</v>
      </c>
      <c r="FT21" s="229">
        <v>0</v>
      </c>
      <c r="FU21" s="229">
        <v>0</v>
      </c>
      <c r="FV21" s="229">
        <v>0</v>
      </c>
      <c r="FW21" s="229">
        <v>0</v>
      </c>
      <c r="FX21" s="229">
        <v>0</v>
      </c>
      <c r="FY21" s="229">
        <v>0</v>
      </c>
      <c r="FZ21" s="229">
        <v>0</v>
      </c>
      <c r="GA21" s="229">
        <v>0</v>
      </c>
      <c r="GB21" s="229">
        <v>0</v>
      </c>
      <c r="GC21" s="229">
        <v>0</v>
      </c>
      <c r="GD21" s="229">
        <v>0</v>
      </c>
      <c r="GE21" s="229">
        <v>0</v>
      </c>
      <c r="GF21" s="229">
        <v>0</v>
      </c>
      <c r="GG21" s="229">
        <v>0</v>
      </c>
      <c r="GH21" s="229">
        <v>0</v>
      </c>
      <c r="GI21" s="229">
        <v>0</v>
      </c>
      <c r="GJ21" s="229">
        <v>0</v>
      </c>
      <c r="GK21" s="229">
        <v>0</v>
      </c>
      <c r="GL21" s="229">
        <v>0</v>
      </c>
      <c r="GM21" s="229">
        <v>0</v>
      </c>
      <c r="GN21" s="229">
        <v>0</v>
      </c>
      <c r="GO21" s="229">
        <v>0</v>
      </c>
      <c r="GP21" s="229">
        <v>0</v>
      </c>
      <c r="GQ21" s="229">
        <v>0</v>
      </c>
      <c r="GR21" s="229">
        <v>0</v>
      </c>
      <c r="GS21" s="229">
        <v>0</v>
      </c>
      <c r="GT21" s="229">
        <v>0</v>
      </c>
      <c r="GU21" s="229">
        <v>0</v>
      </c>
      <c r="GV21" s="229">
        <v>0</v>
      </c>
      <c r="GW21" s="229">
        <v>0</v>
      </c>
      <c r="GX21" s="229">
        <v>0</v>
      </c>
      <c r="GY21" s="229">
        <v>0</v>
      </c>
      <c r="GZ21" s="229">
        <v>0</v>
      </c>
      <c r="HA21" s="229">
        <v>0</v>
      </c>
      <c r="HB21" s="229">
        <v>0</v>
      </c>
      <c r="HC21" s="229">
        <v>0</v>
      </c>
      <c r="HD21" s="229">
        <v>0</v>
      </c>
      <c r="HE21" s="229">
        <v>0</v>
      </c>
      <c r="HF21" s="229">
        <v>0</v>
      </c>
      <c r="HG21" s="229">
        <v>0</v>
      </c>
      <c r="HH21" s="229">
        <v>0</v>
      </c>
      <c r="HI21" s="229">
        <v>0</v>
      </c>
      <c r="HJ21" s="229">
        <v>0</v>
      </c>
      <c r="HK21" s="229">
        <v>0</v>
      </c>
      <c r="HL21" s="229">
        <v>0</v>
      </c>
      <c r="HM21" s="229">
        <v>0</v>
      </c>
      <c r="HN21" s="229">
        <v>0</v>
      </c>
      <c r="HO21" s="229">
        <v>0</v>
      </c>
      <c r="HP21" s="229">
        <v>0</v>
      </c>
      <c r="HQ21" s="229">
        <v>0</v>
      </c>
      <c r="HR21" s="229">
        <v>0</v>
      </c>
      <c r="HS21" s="229">
        <v>0</v>
      </c>
      <c r="HT21" s="229">
        <v>0</v>
      </c>
      <c r="HU21" s="229">
        <v>0</v>
      </c>
    </row>
    <row r="22" spans="1:229" ht="165.75">
      <c r="A22" s="227" t="s">
        <v>43</v>
      </c>
      <c r="B22" s="227" t="s">
        <v>753</v>
      </c>
      <c r="C22" s="227" t="s">
        <v>754</v>
      </c>
      <c r="D22" s="228"/>
      <c r="E22" s="228"/>
      <c r="F22" s="230" t="s">
        <v>755</v>
      </c>
      <c r="G22" s="228" t="s">
        <v>756</v>
      </c>
      <c r="H22" s="230" t="s">
        <v>757</v>
      </c>
      <c r="I22" s="228" t="s">
        <v>758</v>
      </c>
      <c r="J22" s="230" t="s">
        <v>759</v>
      </c>
      <c r="K22" s="230" t="s">
        <v>760</v>
      </c>
      <c r="L22" s="228"/>
      <c r="M22" s="228"/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8"/>
      <c r="Y22" s="228"/>
      <c r="Z22" s="228"/>
      <c r="AA22" s="228"/>
      <c r="AB22" s="228"/>
      <c r="AC22" s="228"/>
      <c r="AD22" s="228"/>
      <c r="AE22" s="228"/>
      <c r="AF22" s="228"/>
      <c r="AG22" s="228"/>
      <c r="AH22" s="228"/>
      <c r="AI22" s="228"/>
      <c r="AJ22" s="228"/>
      <c r="AK22" s="228"/>
      <c r="AL22" s="228"/>
      <c r="AM22" s="228"/>
      <c r="AN22" s="228"/>
      <c r="AO22" s="228"/>
      <c r="AP22" s="228"/>
      <c r="AQ22" s="228"/>
      <c r="AR22" s="228"/>
      <c r="AS22" s="228"/>
      <c r="AT22" s="228"/>
      <c r="AU22" s="228"/>
      <c r="AV22" s="228"/>
      <c r="AW22" s="228"/>
      <c r="AX22" s="228"/>
      <c r="AY22" s="228"/>
      <c r="AZ22" s="228"/>
      <c r="BA22" s="228"/>
      <c r="BB22" s="228"/>
      <c r="BC22" s="228"/>
      <c r="BD22" s="228"/>
      <c r="BE22" s="228"/>
      <c r="BF22" s="228"/>
      <c r="BG22" s="228"/>
      <c r="BH22" s="228"/>
      <c r="BI22" s="228"/>
      <c r="BJ22" s="228"/>
      <c r="BK22" s="228"/>
      <c r="BL22" s="228"/>
      <c r="BM22" s="228"/>
      <c r="BN22" s="228"/>
      <c r="BO22" s="228"/>
      <c r="BP22" s="228"/>
      <c r="BQ22" s="228"/>
      <c r="BR22" s="228"/>
      <c r="BS22" s="228"/>
      <c r="BT22" s="228"/>
      <c r="BU22" s="228"/>
      <c r="BV22" s="228"/>
      <c r="BW22" s="228"/>
      <c r="BX22" s="228"/>
      <c r="BY22" s="228"/>
      <c r="BZ22" s="228"/>
      <c r="CA22" s="228"/>
      <c r="CB22" s="228"/>
      <c r="CC22" s="228"/>
      <c r="CD22" s="228"/>
      <c r="CE22" s="228"/>
      <c r="CF22" s="228"/>
      <c r="CG22" s="228"/>
      <c r="CH22" s="228"/>
      <c r="CI22" s="228"/>
      <c r="CJ22" s="228"/>
      <c r="CK22" s="228"/>
      <c r="CL22" s="228"/>
      <c r="CM22" s="228"/>
      <c r="CN22" s="228"/>
      <c r="CO22" s="228"/>
      <c r="CP22" s="228"/>
      <c r="CQ22" s="228"/>
      <c r="CR22" s="228"/>
      <c r="CS22" s="228"/>
      <c r="CT22" s="228"/>
      <c r="CU22" s="228"/>
      <c r="CV22" s="228"/>
      <c r="CW22" s="228"/>
      <c r="CX22" s="228"/>
      <c r="CY22" s="228"/>
      <c r="CZ22" s="228"/>
      <c r="DA22" s="228"/>
      <c r="DB22" s="228"/>
      <c r="DC22" s="228"/>
      <c r="DD22" s="228"/>
      <c r="DE22" s="228"/>
      <c r="DF22" s="228"/>
      <c r="DG22" s="228"/>
      <c r="DH22" s="228"/>
      <c r="DI22" s="228"/>
      <c r="DJ22" s="228"/>
      <c r="DK22" s="228"/>
      <c r="DL22" s="228"/>
      <c r="DM22" s="229">
        <v>0</v>
      </c>
      <c r="DN22" s="229">
        <v>0</v>
      </c>
      <c r="DO22" s="229">
        <v>7</v>
      </c>
      <c r="DP22" s="229">
        <v>6.2</v>
      </c>
      <c r="DQ22" s="229">
        <v>6.4</v>
      </c>
      <c r="DR22" s="229">
        <v>6</v>
      </c>
      <c r="DS22" s="229">
        <v>7.6</v>
      </c>
      <c r="DT22" s="229">
        <v>8.1</v>
      </c>
      <c r="DU22" s="229">
        <v>0</v>
      </c>
      <c r="DV22" s="229">
        <v>0</v>
      </c>
      <c r="DW22" s="229">
        <v>0</v>
      </c>
      <c r="DX22" s="229">
        <v>0</v>
      </c>
      <c r="DY22" s="229">
        <v>0</v>
      </c>
      <c r="DZ22" s="229">
        <v>0</v>
      </c>
      <c r="EA22" s="229">
        <v>0</v>
      </c>
      <c r="EB22" s="229">
        <v>0</v>
      </c>
      <c r="EC22" s="229">
        <v>0</v>
      </c>
      <c r="ED22" s="229">
        <v>0</v>
      </c>
      <c r="EE22" s="229">
        <v>0</v>
      </c>
      <c r="EF22" s="229">
        <v>0</v>
      </c>
      <c r="EG22" s="229">
        <v>0</v>
      </c>
      <c r="EH22" s="229">
        <v>0</v>
      </c>
      <c r="EI22" s="229">
        <v>0</v>
      </c>
      <c r="EJ22" s="229">
        <v>0</v>
      </c>
      <c r="EK22" s="229">
        <v>0</v>
      </c>
      <c r="EL22" s="229">
        <v>0</v>
      </c>
      <c r="EM22" s="229">
        <v>0</v>
      </c>
      <c r="EN22" s="229">
        <v>0</v>
      </c>
      <c r="EO22" s="229">
        <v>0</v>
      </c>
      <c r="EP22" s="229">
        <v>0</v>
      </c>
      <c r="EQ22" s="229">
        <v>0</v>
      </c>
      <c r="ER22" s="229">
        <v>0</v>
      </c>
      <c r="ES22" s="229">
        <v>0</v>
      </c>
      <c r="ET22" s="229">
        <v>0</v>
      </c>
      <c r="EU22" s="229">
        <v>0</v>
      </c>
      <c r="EV22" s="229">
        <v>0</v>
      </c>
      <c r="EW22" s="229">
        <v>0</v>
      </c>
      <c r="EX22" s="229">
        <v>0</v>
      </c>
      <c r="EY22" s="229">
        <v>0</v>
      </c>
      <c r="EZ22" s="229">
        <v>0</v>
      </c>
      <c r="FA22" s="229">
        <v>0</v>
      </c>
      <c r="FB22" s="229">
        <v>0</v>
      </c>
      <c r="FC22" s="229">
        <v>0</v>
      </c>
      <c r="FD22" s="229">
        <v>0</v>
      </c>
      <c r="FE22" s="229">
        <v>0</v>
      </c>
      <c r="FF22" s="229">
        <v>0</v>
      </c>
      <c r="FG22" s="229">
        <v>0</v>
      </c>
      <c r="FH22" s="229">
        <v>0</v>
      </c>
      <c r="FI22" s="229">
        <v>0</v>
      </c>
      <c r="FJ22" s="229">
        <v>0</v>
      </c>
      <c r="FK22" s="229">
        <v>0</v>
      </c>
      <c r="FL22" s="229">
        <v>0</v>
      </c>
      <c r="FM22" s="229">
        <v>0</v>
      </c>
      <c r="FN22" s="229">
        <v>0</v>
      </c>
      <c r="FO22" s="229">
        <v>0</v>
      </c>
      <c r="FP22" s="229">
        <v>0</v>
      </c>
      <c r="FQ22" s="229">
        <v>0</v>
      </c>
      <c r="FR22" s="229">
        <v>0</v>
      </c>
      <c r="FS22" s="229">
        <v>0</v>
      </c>
      <c r="FT22" s="229">
        <v>0</v>
      </c>
      <c r="FU22" s="229">
        <v>0</v>
      </c>
      <c r="FV22" s="229">
        <v>0</v>
      </c>
      <c r="FW22" s="229">
        <v>0</v>
      </c>
      <c r="FX22" s="229">
        <v>0</v>
      </c>
      <c r="FY22" s="229">
        <v>0</v>
      </c>
      <c r="FZ22" s="229">
        <v>0</v>
      </c>
      <c r="GA22" s="229">
        <v>0</v>
      </c>
      <c r="GB22" s="229">
        <v>0</v>
      </c>
      <c r="GC22" s="229">
        <v>0</v>
      </c>
      <c r="GD22" s="229">
        <v>0</v>
      </c>
      <c r="GE22" s="229">
        <v>0</v>
      </c>
      <c r="GF22" s="229">
        <v>0</v>
      </c>
      <c r="GG22" s="229">
        <v>0</v>
      </c>
      <c r="GH22" s="229">
        <v>0</v>
      </c>
      <c r="GI22" s="229">
        <v>0</v>
      </c>
      <c r="GJ22" s="229">
        <v>0</v>
      </c>
      <c r="GK22" s="229">
        <v>0</v>
      </c>
      <c r="GL22" s="229">
        <v>0</v>
      </c>
      <c r="GM22" s="229">
        <v>0</v>
      </c>
      <c r="GN22" s="229">
        <v>0</v>
      </c>
      <c r="GO22" s="229">
        <v>0</v>
      </c>
      <c r="GP22" s="229">
        <v>0</v>
      </c>
      <c r="GQ22" s="229">
        <v>0</v>
      </c>
      <c r="GR22" s="229">
        <v>0</v>
      </c>
      <c r="GS22" s="229">
        <v>0</v>
      </c>
      <c r="GT22" s="229">
        <v>0</v>
      </c>
      <c r="GU22" s="229">
        <v>0</v>
      </c>
      <c r="GV22" s="229">
        <v>0</v>
      </c>
      <c r="GW22" s="229">
        <v>0</v>
      </c>
      <c r="GX22" s="229">
        <v>0</v>
      </c>
      <c r="GY22" s="229">
        <v>0</v>
      </c>
      <c r="GZ22" s="229">
        <v>0</v>
      </c>
      <c r="HA22" s="229">
        <v>0</v>
      </c>
      <c r="HB22" s="229">
        <v>0</v>
      </c>
      <c r="HC22" s="229">
        <v>0</v>
      </c>
      <c r="HD22" s="229">
        <v>0</v>
      </c>
      <c r="HE22" s="229">
        <v>0</v>
      </c>
      <c r="HF22" s="229">
        <v>0</v>
      </c>
      <c r="HG22" s="229">
        <v>0</v>
      </c>
      <c r="HH22" s="229">
        <v>0</v>
      </c>
      <c r="HI22" s="229">
        <v>0</v>
      </c>
      <c r="HJ22" s="229">
        <v>0</v>
      </c>
      <c r="HK22" s="229">
        <v>0</v>
      </c>
      <c r="HL22" s="229">
        <v>0</v>
      </c>
      <c r="HM22" s="229">
        <v>0</v>
      </c>
      <c r="HN22" s="229">
        <v>0</v>
      </c>
      <c r="HO22" s="229">
        <v>0</v>
      </c>
      <c r="HP22" s="229">
        <v>0</v>
      </c>
      <c r="HQ22" s="229">
        <v>0</v>
      </c>
      <c r="HR22" s="229">
        <v>0</v>
      </c>
      <c r="HS22" s="229">
        <v>0</v>
      </c>
      <c r="HT22" s="229">
        <v>0</v>
      </c>
      <c r="HU22" s="229">
        <v>0</v>
      </c>
    </row>
    <row r="23" spans="1:229" ht="51">
      <c r="A23" s="227" t="s">
        <v>43</v>
      </c>
      <c r="B23" s="227" t="s">
        <v>761</v>
      </c>
      <c r="C23" s="227" t="s">
        <v>762</v>
      </c>
      <c r="D23" s="228"/>
      <c r="E23" s="230"/>
      <c r="F23" s="228"/>
      <c r="G23" s="230" t="s">
        <v>763</v>
      </c>
      <c r="H23" s="228"/>
      <c r="I23" s="228"/>
      <c r="J23" s="228"/>
      <c r="K23" s="228"/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  <c r="W23" s="228"/>
      <c r="X23" s="228"/>
      <c r="Y23" s="228"/>
      <c r="Z23" s="228"/>
      <c r="AA23" s="228"/>
      <c r="AB23" s="228"/>
      <c r="AC23" s="228"/>
      <c r="AD23" s="228"/>
      <c r="AE23" s="228"/>
      <c r="AF23" s="228"/>
      <c r="AG23" s="228"/>
      <c r="AH23" s="228"/>
      <c r="AI23" s="228"/>
      <c r="AJ23" s="228"/>
      <c r="AK23" s="228"/>
      <c r="AL23" s="228"/>
      <c r="AM23" s="228"/>
      <c r="AN23" s="228"/>
      <c r="AO23" s="228"/>
      <c r="AP23" s="228"/>
      <c r="AQ23" s="228"/>
      <c r="AR23" s="228"/>
      <c r="AS23" s="228"/>
      <c r="AT23" s="228"/>
      <c r="AU23" s="228"/>
      <c r="AV23" s="228"/>
      <c r="AW23" s="228"/>
      <c r="AX23" s="228"/>
      <c r="AY23" s="228"/>
      <c r="AZ23" s="228"/>
      <c r="BA23" s="228"/>
      <c r="BB23" s="228"/>
      <c r="BC23" s="228"/>
      <c r="BD23" s="228"/>
      <c r="BE23" s="228"/>
      <c r="BF23" s="228"/>
      <c r="BG23" s="228"/>
      <c r="BH23" s="228"/>
      <c r="BI23" s="228"/>
      <c r="BJ23" s="228"/>
      <c r="BK23" s="228"/>
      <c r="BL23" s="228"/>
      <c r="BM23" s="228"/>
      <c r="BN23" s="228"/>
      <c r="BO23" s="228"/>
      <c r="BP23" s="228"/>
      <c r="BQ23" s="228"/>
      <c r="BR23" s="228"/>
      <c r="BS23" s="228"/>
      <c r="BT23" s="228"/>
      <c r="BU23" s="228"/>
      <c r="BV23" s="228"/>
      <c r="BW23" s="228"/>
      <c r="BX23" s="228"/>
      <c r="BY23" s="228"/>
      <c r="BZ23" s="228"/>
      <c r="CA23" s="228"/>
      <c r="CB23" s="228"/>
      <c r="CC23" s="228"/>
      <c r="CD23" s="228"/>
      <c r="CE23" s="228"/>
      <c r="CF23" s="228"/>
      <c r="CG23" s="228"/>
      <c r="CH23" s="228"/>
      <c r="CI23" s="228"/>
      <c r="CJ23" s="228"/>
      <c r="CK23" s="228"/>
      <c r="CL23" s="228"/>
      <c r="CM23" s="228"/>
      <c r="CN23" s="228"/>
      <c r="CO23" s="228"/>
      <c r="CP23" s="228"/>
      <c r="CQ23" s="228"/>
      <c r="CR23" s="228"/>
      <c r="CS23" s="228"/>
      <c r="CT23" s="228"/>
      <c r="CU23" s="228"/>
      <c r="CV23" s="228"/>
      <c r="CW23" s="228"/>
      <c r="CX23" s="228"/>
      <c r="CY23" s="228"/>
      <c r="CZ23" s="228"/>
      <c r="DA23" s="228"/>
      <c r="DB23" s="228"/>
      <c r="DC23" s="228"/>
      <c r="DD23" s="228"/>
      <c r="DE23" s="228"/>
      <c r="DF23" s="228"/>
      <c r="DG23" s="228"/>
      <c r="DH23" s="228"/>
      <c r="DI23" s="228"/>
      <c r="DJ23" s="228"/>
      <c r="DK23" s="228"/>
      <c r="DL23" s="228"/>
      <c r="DM23" s="229">
        <v>0</v>
      </c>
      <c r="DN23" s="229">
        <v>0</v>
      </c>
      <c r="DO23" s="229">
        <v>0</v>
      </c>
      <c r="DP23" s="229">
        <v>11.8</v>
      </c>
      <c r="DQ23" s="229">
        <v>0</v>
      </c>
      <c r="DR23" s="229">
        <v>0</v>
      </c>
      <c r="DS23" s="229">
        <v>0</v>
      </c>
      <c r="DT23" s="229">
        <v>0</v>
      </c>
      <c r="DU23" s="229">
        <v>0</v>
      </c>
      <c r="DV23" s="229">
        <v>0</v>
      </c>
      <c r="DW23" s="229">
        <v>0</v>
      </c>
      <c r="DX23" s="229">
        <v>0</v>
      </c>
      <c r="DY23" s="229">
        <v>0</v>
      </c>
      <c r="DZ23" s="229">
        <v>0</v>
      </c>
      <c r="EA23" s="229">
        <v>0</v>
      </c>
      <c r="EB23" s="229">
        <v>0</v>
      </c>
      <c r="EC23" s="229">
        <v>0</v>
      </c>
      <c r="ED23" s="229">
        <v>0</v>
      </c>
      <c r="EE23" s="229">
        <v>0</v>
      </c>
      <c r="EF23" s="229">
        <v>0</v>
      </c>
      <c r="EG23" s="229">
        <v>0</v>
      </c>
      <c r="EH23" s="229">
        <v>0</v>
      </c>
      <c r="EI23" s="229">
        <v>0</v>
      </c>
      <c r="EJ23" s="229">
        <v>0</v>
      </c>
      <c r="EK23" s="229">
        <v>0</v>
      </c>
      <c r="EL23" s="229">
        <v>0</v>
      </c>
      <c r="EM23" s="229">
        <v>0</v>
      </c>
      <c r="EN23" s="229">
        <v>0</v>
      </c>
      <c r="EO23" s="229">
        <v>0</v>
      </c>
      <c r="EP23" s="229">
        <v>0</v>
      </c>
      <c r="EQ23" s="229">
        <v>0</v>
      </c>
      <c r="ER23" s="229">
        <v>0</v>
      </c>
      <c r="ES23" s="229">
        <v>0</v>
      </c>
      <c r="ET23" s="229">
        <v>0</v>
      </c>
      <c r="EU23" s="229">
        <v>0</v>
      </c>
      <c r="EV23" s="229">
        <v>0</v>
      </c>
      <c r="EW23" s="229">
        <v>0</v>
      </c>
      <c r="EX23" s="229">
        <v>0</v>
      </c>
      <c r="EY23" s="229">
        <v>0</v>
      </c>
      <c r="EZ23" s="229">
        <v>0</v>
      </c>
      <c r="FA23" s="229">
        <v>0</v>
      </c>
      <c r="FB23" s="229">
        <v>0</v>
      </c>
      <c r="FC23" s="229">
        <v>0</v>
      </c>
      <c r="FD23" s="229">
        <v>0</v>
      </c>
      <c r="FE23" s="229">
        <v>0</v>
      </c>
      <c r="FF23" s="229">
        <v>0</v>
      </c>
      <c r="FG23" s="229">
        <v>0</v>
      </c>
      <c r="FH23" s="229">
        <v>0</v>
      </c>
      <c r="FI23" s="229">
        <v>0</v>
      </c>
      <c r="FJ23" s="229">
        <v>0</v>
      </c>
      <c r="FK23" s="229">
        <v>0</v>
      </c>
      <c r="FL23" s="229">
        <v>0</v>
      </c>
      <c r="FM23" s="229">
        <v>0</v>
      </c>
      <c r="FN23" s="229">
        <v>0</v>
      </c>
      <c r="FO23" s="229">
        <v>0</v>
      </c>
      <c r="FP23" s="229">
        <v>0</v>
      </c>
      <c r="FQ23" s="229">
        <v>0</v>
      </c>
      <c r="FR23" s="229">
        <v>0</v>
      </c>
      <c r="FS23" s="229">
        <v>0</v>
      </c>
      <c r="FT23" s="229">
        <v>0</v>
      </c>
      <c r="FU23" s="229">
        <v>0</v>
      </c>
      <c r="FV23" s="229">
        <v>0</v>
      </c>
      <c r="FW23" s="229">
        <v>0</v>
      </c>
      <c r="FX23" s="229">
        <v>0</v>
      </c>
      <c r="FY23" s="229">
        <v>0</v>
      </c>
      <c r="FZ23" s="229">
        <v>0</v>
      </c>
      <c r="GA23" s="229">
        <v>0</v>
      </c>
      <c r="GB23" s="229">
        <v>0</v>
      </c>
      <c r="GC23" s="229">
        <v>0</v>
      </c>
      <c r="GD23" s="229">
        <v>0</v>
      </c>
      <c r="GE23" s="229">
        <v>0</v>
      </c>
      <c r="GF23" s="229">
        <v>0</v>
      </c>
      <c r="GG23" s="229">
        <v>0</v>
      </c>
      <c r="GH23" s="229">
        <v>0</v>
      </c>
      <c r="GI23" s="229">
        <v>0</v>
      </c>
      <c r="GJ23" s="229">
        <v>0</v>
      </c>
      <c r="GK23" s="229">
        <v>0</v>
      </c>
      <c r="GL23" s="229">
        <v>0</v>
      </c>
      <c r="GM23" s="229">
        <v>0</v>
      </c>
      <c r="GN23" s="229">
        <v>0</v>
      </c>
      <c r="GO23" s="229">
        <v>0</v>
      </c>
      <c r="GP23" s="229">
        <v>0</v>
      </c>
      <c r="GQ23" s="229">
        <v>0</v>
      </c>
      <c r="GR23" s="229">
        <v>0</v>
      </c>
      <c r="GS23" s="229">
        <v>0</v>
      </c>
      <c r="GT23" s="229">
        <v>0</v>
      </c>
      <c r="GU23" s="229">
        <v>0</v>
      </c>
      <c r="GV23" s="229">
        <v>0</v>
      </c>
      <c r="GW23" s="229">
        <v>0</v>
      </c>
      <c r="GX23" s="229">
        <v>0</v>
      </c>
      <c r="GY23" s="229">
        <v>0</v>
      </c>
      <c r="GZ23" s="229">
        <v>0</v>
      </c>
      <c r="HA23" s="229">
        <v>0</v>
      </c>
      <c r="HB23" s="229">
        <v>0</v>
      </c>
      <c r="HC23" s="229">
        <v>0</v>
      </c>
      <c r="HD23" s="229">
        <v>0</v>
      </c>
      <c r="HE23" s="229">
        <v>0</v>
      </c>
      <c r="HF23" s="229">
        <v>0</v>
      </c>
      <c r="HG23" s="229">
        <v>0</v>
      </c>
      <c r="HH23" s="229">
        <v>0</v>
      </c>
      <c r="HI23" s="229">
        <v>0</v>
      </c>
      <c r="HJ23" s="229">
        <v>0</v>
      </c>
      <c r="HK23" s="229">
        <v>0</v>
      </c>
      <c r="HL23" s="229">
        <v>0</v>
      </c>
      <c r="HM23" s="229">
        <v>0</v>
      </c>
      <c r="HN23" s="229">
        <v>0</v>
      </c>
      <c r="HO23" s="229">
        <v>0</v>
      </c>
      <c r="HP23" s="229">
        <v>0</v>
      </c>
      <c r="HQ23" s="229">
        <v>0</v>
      </c>
      <c r="HR23" s="229">
        <v>0</v>
      </c>
      <c r="HS23" s="229">
        <v>0</v>
      </c>
      <c r="HT23" s="229">
        <v>0</v>
      </c>
      <c r="HU23" s="229">
        <v>0</v>
      </c>
    </row>
    <row r="24" spans="1:229" ht="63.75">
      <c r="A24" s="227" t="s">
        <v>43</v>
      </c>
      <c r="B24" s="227" t="s">
        <v>761</v>
      </c>
      <c r="C24" s="227" t="s">
        <v>764</v>
      </c>
      <c r="D24" s="230"/>
      <c r="E24" s="228" t="s">
        <v>765</v>
      </c>
      <c r="F24" s="228" t="s">
        <v>766</v>
      </c>
      <c r="G24" s="228"/>
      <c r="H24" s="228"/>
      <c r="I24" s="228"/>
      <c r="J24" s="228"/>
      <c r="K24" s="228"/>
      <c r="L24" s="228"/>
      <c r="M24" s="228"/>
      <c r="N24" s="228"/>
      <c r="O24" s="228"/>
      <c r="P24" s="228"/>
      <c r="Q24" s="228"/>
      <c r="R24" s="228"/>
      <c r="S24" s="228"/>
      <c r="T24" s="228"/>
      <c r="U24" s="228"/>
      <c r="V24" s="228"/>
      <c r="W24" s="228"/>
      <c r="X24" s="228"/>
      <c r="Y24" s="228"/>
      <c r="Z24" s="228"/>
      <c r="AA24" s="228"/>
      <c r="AB24" s="228"/>
      <c r="AC24" s="228"/>
      <c r="AD24" s="228"/>
      <c r="AE24" s="228"/>
      <c r="AF24" s="228"/>
      <c r="AG24" s="228"/>
      <c r="AH24" s="228"/>
      <c r="AI24" s="228"/>
      <c r="AJ24" s="228"/>
      <c r="AK24" s="228"/>
      <c r="AL24" s="228"/>
      <c r="AM24" s="228"/>
      <c r="AN24" s="228"/>
      <c r="AO24" s="228"/>
      <c r="AP24" s="228"/>
      <c r="AQ24" s="228"/>
      <c r="AR24" s="228"/>
      <c r="AS24" s="228"/>
      <c r="AT24" s="228"/>
      <c r="AU24" s="228"/>
      <c r="AV24" s="228"/>
      <c r="AW24" s="228"/>
      <c r="AX24" s="228"/>
      <c r="AY24" s="228"/>
      <c r="AZ24" s="228"/>
      <c r="BA24" s="228"/>
      <c r="BB24" s="228"/>
      <c r="BC24" s="228"/>
      <c r="BD24" s="228"/>
      <c r="BE24" s="228"/>
      <c r="BF24" s="228"/>
      <c r="BG24" s="228"/>
      <c r="BH24" s="228"/>
      <c r="BI24" s="228"/>
      <c r="BJ24" s="228"/>
      <c r="BK24" s="228"/>
      <c r="BL24" s="228"/>
      <c r="BM24" s="228"/>
      <c r="BN24" s="228"/>
      <c r="BO24" s="228"/>
      <c r="BP24" s="228"/>
      <c r="BQ24" s="228"/>
      <c r="BR24" s="228"/>
      <c r="BS24" s="228"/>
      <c r="BT24" s="228"/>
      <c r="BU24" s="228"/>
      <c r="BV24" s="228"/>
      <c r="BW24" s="228"/>
      <c r="BX24" s="228"/>
      <c r="BY24" s="228"/>
      <c r="BZ24" s="228"/>
      <c r="CA24" s="228"/>
      <c r="CB24" s="228"/>
      <c r="CC24" s="228"/>
      <c r="CD24" s="228"/>
      <c r="CE24" s="228"/>
      <c r="CF24" s="228"/>
      <c r="CG24" s="228"/>
      <c r="CH24" s="228"/>
      <c r="CI24" s="228"/>
      <c r="CJ24" s="228"/>
      <c r="CK24" s="228"/>
      <c r="CL24" s="228"/>
      <c r="CM24" s="228"/>
      <c r="CN24" s="228"/>
      <c r="CO24" s="228"/>
      <c r="CP24" s="228"/>
      <c r="CQ24" s="228"/>
      <c r="CR24" s="228"/>
      <c r="CS24" s="228"/>
      <c r="CT24" s="228"/>
      <c r="CU24" s="228"/>
      <c r="CV24" s="228"/>
      <c r="CW24" s="228"/>
      <c r="CX24" s="228"/>
      <c r="CY24" s="228"/>
      <c r="CZ24" s="228"/>
      <c r="DA24" s="228"/>
      <c r="DB24" s="228"/>
      <c r="DC24" s="228"/>
      <c r="DD24" s="228"/>
      <c r="DE24" s="228"/>
      <c r="DF24" s="228"/>
      <c r="DG24" s="228"/>
      <c r="DH24" s="228"/>
      <c r="DI24" s="228"/>
      <c r="DJ24" s="228"/>
      <c r="DK24" s="228"/>
      <c r="DL24" s="228"/>
      <c r="DM24" s="229">
        <v>0</v>
      </c>
      <c r="DN24" s="229">
        <v>8.1999999999999993</v>
      </c>
      <c r="DO24" s="229">
        <v>8</v>
      </c>
      <c r="DP24" s="229">
        <v>0</v>
      </c>
      <c r="DQ24" s="229">
        <v>0</v>
      </c>
      <c r="DR24" s="229">
        <v>0</v>
      </c>
      <c r="DS24" s="229">
        <v>0</v>
      </c>
      <c r="DT24" s="229">
        <v>0</v>
      </c>
      <c r="DU24" s="229">
        <v>0</v>
      </c>
      <c r="DV24" s="229">
        <v>0</v>
      </c>
      <c r="DW24" s="229">
        <v>0</v>
      </c>
      <c r="DX24" s="229">
        <v>0</v>
      </c>
      <c r="DY24" s="229">
        <v>0</v>
      </c>
      <c r="DZ24" s="229">
        <v>0</v>
      </c>
      <c r="EA24" s="229">
        <v>0</v>
      </c>
      <c r="EB24" s="229">
        <v>0</v>
      </c>
      <c r="EC24" s="229">
        <v>0</v>
      </c>
      <c r="ED24" s="229">
        <v>0</v>
      </c>
      <c r="EE24" s="229">
        <v>0</v>
      </c>
      <c r="EF24" s="229">
        <v>0</v>
      </c>
      <c r="EG24" s="229">
        <v>0</v>
      </c>
      <c r="EH24" s="229">
        <v>0</v>
      </c>
      <c r="EI24" s="229">
        <v>0</v>
      </c>
      <c r="EJ24" s="229">
        <v>0</v>
      </c>
      <c r="EK24" s="229">
        <v>0</v>
      </c>
      <c r="EL24" s="229">
        <v>0</v>
      </c>
      <c r="EM24" s="229">
        <v>0</v>
      </c>
      <c r="EN24" s="229">
        <v>0</v>
      </c>
      <c r="EO24" s="229">
        <v>0</v>
      </c>
      <c r="EP24" s="229">
        <v>0</v>
      </c>
      <c r="EQ24" s="229">
        <v>0</v>
      </c>
      <c r="ER24" s="229">
        <v>0</v>
      </c>
      <c r="ES24" s="229">
        <v>0</v>
      </c>
      <c r="ET24" s="229">
        <v>0</v>
      </c>
      <c r="EU24" s="229">
        <v>0</v>
      </c>
      <c r="EV24" s="229">
        <v>0</v>
      </c>
      <c r="EW24" s="229">
        <v>0</v>
      </c>
      <c r="EX24" s="229">
        <v>0</v>
      </c>
      <c r="EY24" s="229">
        <v>0</v>
      </c>
      <c r="EZ24" s="229">
        <v>0</v>
      </c>
      <c r="FA24" s="229">
        <v>0</v>
      </c>
      <c r="FB24" s="229">
        <v>0</v>
      </c>
      <c r="FC24" s="229">
        <v>0</v>
      </c>
      <c r="FD24" s="229">
        <v>0</v>
      </c>
      <c r="FE24" s="229">
        <v>0</v>
      </c>
      <c r="FF24" s="229">
        <v>0</v>
      </c>
      <c r="FG24" s="229">
        <v>0</v>
      </c>
      <c r="FH24" s="229">
        <v>0</v>
      </c>
      <c r="FI24" s="229">
        <v>0</v>
      </c>
      <c r="FJ24" s="229">
        <v>0</v>
      </c>
      <c r="FK24" s="229">
        <v>0</v>
      </c>
      <c r="FL24" s="229">
        <v>0</v>
      </c>
      <c r="FM24" s="229">
        <v>0</v>
      </c>
      <c r="FN24" s="229">
        <v>0</v>
      </c>
      <c r="FO24" s="229">
        <v>0</v>
      </c>
      <c r="FP24" s="229">
        <v>0</v>
      </c>
      <c r="FQ24" s="229">
        <v>0</v>
      </c>
      <c r="FR24" s="229">
        <v>0</v>
      </c>
      <c r="FS24" s="229">
        <v>0</v>
      </c>
      <c r="FT24" s="229">
        <v>0</v>
      </c>
      <c r="FU24" s="229">
        <v>0</v>
      </c>
      <c r="FV24" s="229">
        <v>0</v>
      </c>
      <c r="FW24" s="229">
        <v>0</v>
      </c>
      <c r="FX24" s="229">
        <v>0</v>
      </c>
      <c r="FY24" s="229">
        <v>0</v>
      </c>
      <c r="FZ24" s="229">
        <v>0</v>
      </c>
      <c r="GA24" s="229">
        <v>0</v>
      </c>
      <c r="GB24" s="229">
        <v>0</v>
      </c>
      <c r="GC24" s="229">
        <v>0</v>
      </c>
      <c r="GD24" s="229">
        <v>0</v>
      </c>
      <c r="GE24" s="229">
        <v>0</v>
      </c>
      <c r="GF24" s="229">
        <v>0</v>
      </c>
      <c r="GG24" s="229">
        <v>0</v>
      </c>
      <c r="GH24" s="229">
        <v>0</v>
      </c>
      <c r="GI24" s="229">
        <v>0</v>
      </c>
      <c r="GJ24" s="229">
        <v>0</v>
      </c>
      <c r="GK24" s="229">
        <v>0</v>
      </c>
      <c r="GL24" s="229">
        <v>0</v>
      </c>
      <c r="GM24" s="229">
        <v>0</v>
      </c>
      <c r="GN24" s="229">
        <v>0</v>
      </c>
      <c r="GO24" s="229">
        <v>0</v>
      </c>
      <c r="GP24" s="229">
        <v>0</v>
      </c>
      <c r="GQ24" s="229">
        <v>0</v>
      </c>
      <c r="GR24" s="229">
        <v>0</v>
      </c>
      <c r="GS24" s="229">
        <v>0</v>
      </c>
      <c r="GT24" s="229">
        <v>0</v>
      </c>
      <c r="GU24" s="229">
        <v>0</v>
      </c>
      <c r="GV24" s="229">
        <v>0</v>
      </c>
      <c r="GW24" s="229">
        <v>0</v>
      </c>
      <c r="GX24" s="229">
        <v>0</v>
      </c>
      <c r="GY24" s="229">
        <v>0</v>
      </c>
      <c r="GZ24" s="229">
        <v>0</v>
      </c>
      <c r="HA24" s="229">
        <v>0</v>
      </c>
      <c r="HB24" s="229">
        <v>0</v>
      </c>
      <c r="HC24" s="229">
        <v>0</v>
      </c>
      <c r="HD24" s="229">
        <v>0</v>
      </c>
      <c r="HE24" s="229">
        <v>0</v>
      </c>
      <c r="HF24" s="229">
        <v>0</v>
      </c>
      <c r="HG24" s="229">
        <v>0</v>
      </c>
      <c r="HH24" s="229">
        <v>0</v>
      </c>
      <c r="HI24" s="229">
        <v>0</v>
      </c>
      <c r="HJ24" s="229">
        <v>0</v>
      </c>
      <c r="HK24" s="229">
        <v>0</v>
      </c>
      <c r="HL24" s="229">
        <v>0</v>
      </c>
      <c r="HM24" s="229">
        <v>0</v>
      </c>
      <c r="HN24" s="229">
        <v>0</v>
      </c>
      <c r="HO24" s="229">
        <v>0</v>
      </c>
      <c r="HP24" s="229">
        <v>0</v>
      </c>
      <c r="HQ24" s="229">
        <v>0</v>
      </c>
      <c r="HR24" s="229">
        <v>0</v>
      </c>
      <c r="HS24" s="229">
        <v>0</v>
      </c>
      <c r="HT24" s="229">
        <v>0</v>
      </c>
      <c r="HU24" s="229">
        <v>0</v>
      </c>
    </row>
    <row r="25" spans="1:229" ht="63.75">
      <c r="A25" s="227" t="s">
        <v>43</v>
      </c>
      <c r="B25" s="227" t="s">
        <v>761</v>
      </c>
      <c r="C25" s="227" t="s">
        <v>767</v>
      </c>
      <c r="D25" s="228" t="s">
        <v>768</v>
      </c>
      <c r="E25" s="228" t="s">
        <v>769</v>
      </c>
      <c r="F25" s="228"/>
      <c r="G25" s="230" t="s">
        <v>770</v>
      </c>
      <c r="H25" s="228" t="s">
        <v>771</v>
      </c>
      <c r="I25" s="228" t="s">
        <v>772</v>
      </c>
      <c r="J25" s="228"/>
      <c r="K25" s="228" t="s">
        <v>773</v>
      </c>
      <c r="L25" s="228" t="s">
        <v>774</v>
      </c>
      <c r="M25" s="230" t="s">
        <v>775</v>
      </c>
      <c r="N25" s="228" t="s">
        <v>776</v>
      </c>
      <c r="O25" s="230" t="s">
        <v>777</v>
      </c>
      <c r="P25" s="228"/>
      <c r="Q25" s="228"/>
      <c r="R25" s="228"/>
      <c r="S25" s="228"/>
      <c r="T25" s="228"/>
      <c r="U25" s="228"/>
      <c r="V25" s="228"/>
      <c r="W25" s="228"/>
      <c r="X25" s="228"/>
      <c r="Y25" s="228"/>
      <c r="Z25" s="228"/>
      <c r="AA25" s="228"/>
      <c r="AB25" s="228"/>
      <c r="AC25" s="228"/>
      <c r="AD25" s="228"/>
      <c r="AE25" s="228"/>
      <c r="AF25" s="228"/>
      <c r="AG25" s="228"/>
      <c r="AH25" s="228"/>
      <c r="AI25" s="228"/>
      <c r="AJ25" s="228"/>
      <c r="AK25" s="228"/>
      <c r="AL25" s="228"/>
      <c r="AM25" s="228"/>
      <c r="AN25" s="228"/>
      <c r="AO25" s="228"/>
      <c r="AP25" s="228"/>
      <c r="AQ25" s="228"/>
      <c r="AR25" s="228"/>
      <c r="AS25" s="228"/>
      <c r="AT25" s="228"/>
      <c r="AU25" s="228"/>
      <c r="AV25" s="228"/>
      <c r="AW25" s="228"/>
      <c r="AX25" s="228"/>
      <c r="AY25" s="228"/>
      <c r="AZ25" s="228"/>
      <c r="BA25" s="228"/>
      <c r="BB25" s="228"/>
      <c r="BC25" s="228"/>
      <c r="BD25" s="228"/>
      <c r="BE25" s="228"/>
      <c r="BF25" s="228"/>
      <c r="BG25" s="228"/>
      <c r="BH25" s="228"/>
      <c r="BI25" s="228"/>
      <c r="BJ25" s="228"/>
      <c r="BK25" s="228"/>
      <c r="BL25" s="228"/>
      <c r="BM25" s="228"/>
      <c r="BN25" s="228"/>
      <c r="BO25" s="228"/>
      <c r="BP25" s="228"/>
      <c r="BQ25" s="228"/>
      <c r="BR25" s="228"/>
      <c r="BS25" s="228"/>
      <c r="BT25" s="228"/>
      <c r="BU25" s="228"/>
      <c r="BV25" s="228"/>
      <c r="BW25" s="228"/>
      <c r="BX25" s="228"/>
      <c r="BY25" s="228"/>
      <c r="BZ25" s="228"/>
      <c r="CA25" s="228"/>
      <c r="CB25" s="228"/>
      <c r="CC25" s="228"/>
      <c r="CD25" s="228"/>
      <c r="CE25" s="228"/>
      <c r="CF25" s="228"/>
      <c r="CG25" s="228"/>
      <c r="CH25" s="228"/>
      <c r="CI25" s="228"/>
      <c r="CJ25" s="228"/>
      <c r="CK25" s="228"/>
      <c r="CL25" s="228"/>
      <c r="CM25" s="228"/>
      <c r="CN25" s="228"/>
      <c r="CO25" s="228"/>
      <c r="CP25" s="228"/>
      <c r="CQ25" s="228"/>
      <c r="CR25" s="228"/>
      <c r="CS25" s="228"/>
      <c r="CT25" s="228"/>
      <c r="CU25" s="228"/>
      <c r="CV25" s="228"/>
      <c r="CW25" s="228"/>
      <c r="CX25" s="228"/>
      <c r="CY25" s="228"/>
      <c r="CZ25" s="228"/>
      <c r="DA25" s="228"/>
      <c r="DB25" s="228"/>
      <c r="DC25" s="228"/>
      <c r="DD25" s="228"/>
      <c r="DE25" s="228"/>
      <c r="DF25" s="228"/>
      <c r="DG25" s="228"/>
      <c r="DH25" s="228"/>
      <c r="DI25" s="228"/>
      <c r="DJ25" s="228"/>
      <c r="DK25" s="228"/>
      <c r="DL25" s="228"/>
      <c r="DM25" s="229">
        <v>18.8</v>
      </c>
      <c r="DN25" s="229">
        <v>10</v>
      </c>
      <c r="DO25" s="229">
        <v>0</v>
      </c>
      <c r="DP25" s="229">
        <v>5</v>
      </c>
      <c r="DQ25" s="229">
        <v>8.5</v>
      </c>
      <c r="DR25" s="229">
        <v>8.9</v>
      </c>
      <c r="DS25" s="229">
        <v>0</v>
      </c>
      <c r="DT25" s="229">
        <v>10</v>
      </c>
      <c r="DU25" s="229">
        <v>19.3</v>
      </c>
      <c r="DV25" s="229">
        <v>5.0999999999999996</v>
      </c>
      <c r="DW25" s="229">
        <v>5.0999999999999996</v>
      </c>
      <c r="DX25" s="229">
        <v>5.7</v>
      </c>
      <c r="DY25" s="229">
        <v>0</v>
      </c>
      <c r="DZ25" s="229">
        <v>0</v>
      </c>
      <c r="EA25" s="229">
        <v>0</v>
      </c>
      <c r="EB25" s="229">
        <v>0</v>
      </c>
      <c r="EC25" s="229">
        <v>0</v>
      </c>
      <c r="ED25" s="229">
        <v>0</v>
      </c>
      <c r="EE25" s="229">
        <v>0</v>
      </c>
      <c r="EF25" s="229">
        <v>0</v>
      </c>
      <c r="EG25" s="229">
        <v>0</v>
      </c>
      <c r="EH25" s="229">
        <v>0</v>
      </c>
      <c r="EI25" s="229">
        <v>0</v>
      </c>
      <c r="EJ25" s="229">
        <v>0</v>
      </c>
      <c r="EK25" s="229">
        <v>0</v>
      </c>
      <c r="EL25" s="229">
        <v>0</v>
      </c>
      <c r="EM25" s="229">
        <v>0</v>
      </c>
      <c r="EN25" s="229">
        <v>0</v>
      </c>
      <c r="EO25" s="229">
        <v>0</v>
      </c>
      <c r="EP25" s="229">
        <v>0</v>
      </c>
      <c r="EQ25" s="229">
        <v>0</v>
      </c>
      <c r="ER25" s="229">
        <v>0</v>
      </c>
      <c r="ES25" s="229">
        <v>0</v>
      </c>
      <c r="ET25" s="229">
        <v>0</v>
      </c>
      <c r="EU25" s="229">
        <v>0</v>
      </c>
      <c r="EV25" s="229">
        <v>0</v>
      </c>
      <c r="EW25" s="229">
        <v>0</v>
      </c>
      <c r="EX25" s="229">
        <v>0</v>
      </c>
      <c r="EY25" s="229">
        <v>0</v>
      </c>
      <c r="EZ25" s="229">
        <v>0</v>
      </c>
      <c r="FA25" s="229">
        <v>0</v>
      </c>
      <c r="FB25" s="229">
        <v>0</v>
      </c>
      <c r="FC25" s="229">
        <v>0</v>
      </c>
      <c r="FD25" s="229">
        <v>0</v>
      </c>
      <c r="FE25" s="229">
        <v>0</v>
      </c>
      <c r="FF25" s="229">
        <v>0</v>
      </c>
      <c r="FG25" s="229">
        <v>0</v>
      </c>
      <c r="FH25" s="229">
        <v>0</v>
      </c>
      <c r="FI25" s="229">
        <v>0</v>
      </c>
      <c r="FJ25" s="229">
        <v>0</v>
      </c>
      <c r="FK25" s="229">
        <v>0</v>
      </c>
      <c r="FL25" s="229">
        <v>0</v>
      </c>
      <c r="FM25" s="229">
        <v>0</v>
      </c>
      <c r="FN25" s="229">
        <v>0</v>
      </c>
      <c r="FO25" s="229">
        <v>0</v>
      </c>
      <c r="FP25" s="229">
        <v>0</v>
      </c>
      <c r="FQ25" s="229">
        <v>0</v>
      </c>
      <c r="FR25" s="229">
        <v>0</v>
      </c>
      <c r="FS25" s="229">
        <v>0</v>
      </c>
      <c r="FT25" s="229">
        <v>0</v>
      </c>
      <c r="FU25" s="229">
        <v>0</v>
      </c>
      <c r="FV25" s="229">
        <v>0</v>
      </c>
      <c r="FW25" s="229">
        <v>0</v>
      </c>
      <c r="FX25" s="229">
        <v>0</v>
      </c>
      <c r="FY25" s="229">
        <v>0</v>
      </c>
      <c r="FZ25" s="229">
        <v>0</v>
      </c>
      <c r="GA25" s="229">
        <v>0</v>
      </c>
      <c r="GB25" s="229">
        <v>0</v>
      </c>
      <c r="GC25" s="229">
        <v>0</v>
      </c>
      <c r="GD25" s="229">
        <v>0</v>
      </c>
      <c r="GE25" s="229">
        <v>0</v>
      </c>
      <c r="GF25" s="229">
        <v>0</v>
      </c>
      <c r="GG25" s="229">
        <v>0</v>
      </c>
      <c r="GH25" s="229">
        <v>0</v>
      </c>
      <c r="GI25" s="229">
        <v>0</v>
      </c>
      <c r="GJ25" s="229">
        <v>0</v>
      </c>
      <c r="GK25" s="229">
        <v>0</v>
      </c>
      <c r="GL25" s="229">
        <v>0</v>
      </c>
      <c r="GM25" s="229">
        <v>0</v>
      </c>
      <c r="GN25" s="229">
        <v>0</v>
      </c>
      <c r="GO25" s="229">
        <v>0</v>
      </c>
      <c r="GP25" s="229">
        <v>0</v>
      </c>
      <c r="GQ25" s="229">
        <v>0</v>
      </c>
      <c r="GR25" s="229">
        <v>0</v>
      </c>
      <c r="GS25" s="229">
        <v>0</v>
      </c>
      <c r="GT25" s="229">
        <v>0</v>
      </c>
      <c r="GU25" s="229">
        <v>0</v>
      </c>
      <c r="GV25" s="229">
        <v>0</v>
      </c>
      <c r="GW25" s="229">
        <v>0</v>
      </c>
      <c r="GX25" s="229">
        <v>0</v>
      </c>
      <c r="GY25" s="229">
        <v>0</v>
      </c>
      <c r="GZ25" s="229">
        <v>0</v>
      </c>
      <c r="HA25" s="229">
        <v>0</v>
      </c>
      <c r="HB25" s="229">
        <v>0</v>
      </c>
      <c r="HC25" s="229">
        <v>0</v>
      </c>
      <c r="HD25" s="229">
        <v>0</v>
      </c>
      <c r="HE25" s="229">
        <v>0</v>
      </c>
      <c r="HF25" s="229">
        <v>0</v>
      </c>
      <c r="HG25" s="229">
        <v>0</v>
      </c>
      <c r="HH25" s="229">
        <v>0</v>
      </c>
      <c r="HI25" s="229">
        <v>0</v>
      </c>
      <c r="HJ25" s="229">
        <v>0</v>
      </c>
      <c r="HK25" s="229">
        <v>0</v>
      </c>
      <c r="HL25" s="229">
        <v>0</v>
      </c>
      <c r="HM25" s="229">
        <v>0</v>
      </c>
      <c r="HN25" s="229">
        <v>0</v>
      </c>
      <c r="HO25" s="229">
        <v>0</v>
      </c>
      <c r="HP25" s="229">
        <v>0</v>
      </c>
      <c r="HQ25" s="229">
        <v>0</v>
      </c>
      <c r="HR25" s="229">
        <v>0</v>
      </c>
      <c r="HS25" s="229">
        <v>0</v>
      </c>
      <c r="HT25" s="229">
        <v>0</v>
      </c>
      <c r="HU25" s="229">
        <v>0</v>
      </c>
    </row>
    <row r="26" spans="1:229" ht="63.75">
      <c r="A26" s="227" t="s">
        <v>43</v>
      </c>
      <c r="B26" s="227" t="s">
        <v>761</v>
      </c>
      <c r="C26" s="227" t="s">
        <v>778</v>
      </c>
      <c r="D26" s="230" t="s">
        <v>779</v>
      </c>
      <c r="E26" s="228" t="s">
        <v>780</v>
      </c>
      <c r="F26" s="228" t="s">
        <v>781</v>
      </c>
      <c r="G26" s="228"/>
      <c r="H26" s="230" t="s">
        <v>782</v>
      </c>
      <c r="I26" s="230" t="s">
        <v>783</v>
      </c>
      <c r="J26" s="228"/>
      <c r="K26" s="228"/>
      <c r="L26" s="230" t="s">
        <v>784</v>
      </c>
      <c r="M26" s="228"/>
      <c r="N26" s="228" t="s">
        <v>785</v>
      </c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  <c r="Z26" s="228"/>
      <c r="AA26" s="228"/>
      <c r="AB26" s="228"/>
      <c r="AC26" s="228"/>
      <c r="AD26" s="228"/>
      <c r="AE26" s="228"/>
      <c r="AF26" s="228"/>
      <c r="AG26" s="228"/>
      <c r="AH26" s="228"/>
      <c r="AI26" s="228"/>
      <c r="AJ26" s="228"/>
      <c r="AK26" s="228"/>
      <c r="AL26" s="228"/>
      <c r="AM26" s="228"/>
      <c r="AN26" s="228"/>
      <c r="AO26" s="228"/>
      <c r="AP26" s="228"/>
      <c r="AQ26" s="228"/>
      <c r="AR26" s="228"/>
      <c r="AS26" s="228"/>
      <c r="AT26" s="228"/>
      <c r="AU26" s="228"/>
      <c r="AV26" s="228"/>
      <c r="AW26" s="228"/>
      <c r="AX26" s="228"/>
      <c r="AY26" s="228"/>
      <c r="AZ26" s="228"/>
      <c r="BA26" s="228"/>
      <c r="BB26" s="228"/>
      <c r="BC26" s="228"/>
      <c r="BD26" s="228"/>
      <c r="BE26" s="228"/>
      <c r="BF26" s="228"/>
      <c r="BG26" s="228"/>
      <c r="BH26" s="228"/>
      <c r="BI26" s="228"/>
      <c r="BJ26" s="228"/>
      <c r="BK26" s="228"/>
      <c r="BL26" s="228"/>
      <c r="BM26" s="228"/>
      <c r="BN26" s="228"/>
      <c r="BO26" s="228"/>
      <c r="BP26" s="228"/>
      <c r="BQ26" s="228"/>
      <c r="BR26" s="228"/>
      <c r="BS26" s="228"/>
      <c r="BT26" s="228"/>
      <c r="BU26" s="228"/>
      <c r="BV26" s="228"/>
      <c r="BW26" s="228"/>
      <c r="BX26" s="228"/>
      <c r="BY26" s="228"/>
      <c r="BZ26" s="228"/>
      <c r="CA26" s="228"/>
      <c r="CB26" s="228"/>
      <c r="CC26" s="228"/>
      <c r="CD26" s="228"/>
      <c r="CE26" s="228"/>
      <c r="CF26" s="228"/>
      <c r="CG26" s="228"/>
      <c r="CH26" s="228"/>
      <c r="CI26" s="228"/>
      <c r="CJ26" s="228"/>
      <c r="CK26" s="228"/>
      <c r="CL26" s="228"/>
      <c r="CM26" s="228"/>
      <c r="CN26" s="228"/>
      <c r="CO26" s="228"/>
      <c r="CP26" s="228"/>
      <c r="CQ26" s="228"/>
      <c r="CR26" s="228"/>
      <c r="CS26" s="228"/>
      <c r="CT26" s="228"/>
      <c r="CU26" s="228"/>
      <c r="CV26" s="228"/>
      <c r="CW26" s="228"/>
      <c r="CX26" s="228"/>
      <c r="CY26" s="228"/>
      <c r="CZ26" s="228"/>
      <c r="DA26" s="228"/>
      <c r="DB26" s="228"/>
      <c r="DC26" s="228"/>
      <c r="DD26" s="228"/>
      <c r="DE26" s="228"/>
      <c r="DF26" s="228"/>
      <c r="DG26" s="228"/>
      <c r="DH26" s="228"/>
      <c r="DI26" s="228"/>
      <c r="DJ26" s="228"/>
      <c r="DK26" s="228"/>
      <c r="DL26" s="228"/>
      <c r="DM26" s="229">
        <v>5.5</v>
      </c>
      <c r="DN26" s="229">
        <v>5.5</v>
      </c>
      <c r="DO26" s="229">
        <v>3.5</v>
      </c>
      <c r="DP26" s="229">
        <v>0</v>
      </c>
      <c r="DQ26" s="229">
        <v>5.6</v>
      </c>
      <c r="DR26" s="229">
        <v>7</v>
      </c>
      <c r="DS26" s="229">
        <v>0</v>
      </c>
      <c r="DT26" s="229">
        <v>0</v>
      </c>
      <c r="DU26" s="229">
        <v>5.0999999999999996</v>
      </c>
      <c r="DV26" s="229">
        <v>0</v>
      </c>
      <c r="DW26" s="229">
        <v>7</v>
      </c>
      <c r="DX26" s="229">
        <v>0</v>
      </c>
      <c r="DY26" s="229">
        <v>0</v>
      </c>
      <c r="DZ26" s="229">
        <v>0</v>
      </c>
      <c r="EA26" s="229">
        <v>0</v>
      </c>
      <c r="EB26" s="229">
        <v>0</v>
      </c>
      <c r="EC26" s="229">
        <v>0</v>
      </c>
      <c r="ED26" s="229">
        <v>0</v>
      </c>
      <c r="EE26" s="229">
        <v>0</v>
      </c>
      <c r="EF26" s="229">
        <v>0</v>
      </c>
      <c r="EG26" s="229">
        <v>0</v>
      </c>
      <c r="EH26" s="229">
        <v>0</v>
      </c>
      <c r="EI26" s="229">
        <v>0</v>
      </c>
      <c r="EJ26" s="229">
        <v>0</v>
      </c>
      <c r="EK26" s="229">
        <v>0</v>
      </c>
      <c r="EL26" s="229">
        <v>0</v>
      </c>
      <c r="EM26" s="229">
        <v>0</v>
      </c>
      <c r="EN26" s="229">
        <v>0</v>
      </c>
      <c r="EO26" s="229">
        <v>0</v>
      </c>
      <c r="EP26" s="229">
        <v>0</v>
      </c>
      <c r="EQ26" s="229">
        <v>0</v>
      </c>
      <c r="ER26" s="229">
        <v>0</v>
      </c>
      <c r="ES26" s="229">
        <v>0</v>
      </c>
      <c r="ET26" s="229">
        <v>0</v>
      </c>
      <c r="EU26" s="229">
        <v>0</v>
      </c>
      <c r="EV26" s="229">
        <v>0</v>
      </c>
      <c r="EW26" s="229">
        <v>0</v>
      </c>
      <c r="EX26" s="229">
        <v>0</v>
      </c>
      <c r="EY26" s="229">
        <v>0</v>
      </c>
      <c r="EZ26" s="229">
        <v>0</v>
      </c>
      <c r="FA26" s="229">
        <v>0</v>
      </c>
      <c r="FB26" s="229">
        <v>0</v>
      </c>
      <c r="FC26" s="229">
        <v>0</v>
      </c>
      <c r="FD26" s="229">
        <v>0</v>
      </c>
      <c r="FE26" s="229">
        <v>0</v>
      </c>
      <c r="FF26" s="229">
        <v>0</v>
      </c>
      <c r="FG26" s="229">
        <v>0</v>
      </c>
      <c r="FH26" s="229">
        <v>0</v>
      </c>
      <c r="FI26" s="229">
        <v>0</v>
      </c>
      <c r="FJ26" s="229">
        <v>0</v>
      </c>
      <c r="FK26" s="229">
        <v>0</v>
      </c>
      <c r="FL26" s="229">
        <v>0</v>
      </c>
      <c r="FM26" s="229">
        <v>0</v>
      </c>
      <c r="FN26" s="229">
        <v>0</v>
      </c>
      <c r="FO26" s="229">
        <v>0</v>
      </c>
      <c r="FP26" s="229">
        <v>0</v>
      </c>
      <c r="FQ26" s="229">
        <v>0</v>
      </c>
      <c r="FR26" s="229">
        <v>0</v>
      </c>
      <c r="FS26" s="229">
        <v>0</v>
      </c>
      <c r="FT26" s="229">
        <v>0</v>
      </c>
      <c r="FU26" s="229">
        <v>0</v>
      </c>
      <c r="FV26" s="229">
        <v>0</v>
      </c>
      <c r="FW26" s="229">
        <v>0</v>
      </c>
      <c r="FX26" s="229">
        <v>0</v>
      </c>
      <c r="FY26" s="229">
        <v>0</v>
      </c>
      <c r="FZ26" s="229">
        <v>0</v>
      </c>
      <c r="GA26" s="229">
        <v>0</v>
      </c>
      <c r="GB26" s="229">
        <v>0</v>
      </c>
      <c r="GC26" s="229">
        <v>0</v>
      </c>
      <c r="GD26" s="229">
        <v>0</v>
      </c>
      <c r="GE26" s="229">
        <v>0</v>
      </c>
      <c r="GF26" s="229">
        <v>0</v>
      </c>
      <c r="GG26" s="229">
        <v>0</v>
      </c>
      <c r="GH26" s="229">
        <v>0</v>
      </c>
      <c r="GI26" s="229">
        <v>0</v>
      </c>
      <c r="GJ26" s="229">
        <v>0</v>
      </c>
      <c r="GK26" s="229">
        <v>0</v>
      </c>
      <c r="GL26" s="229">
        <v>0</v>
      </c>
      <c r="GM26" s="229">
        <v>0</v>
      </c>
      <c r="GN26" s="229">
        <v>0</v>
      </c>
      <c r="GO26" s="229">
        <v>0</v>
      </c>
      <c r="GP26" s="229">
        <v>0</v>
      </c>
      <c r="GQ26" s="229">
        <v>0</v>
      </c>
      <c r="GR26" s="229">
        <v>0</v>
      </c>
      <c r="GS26" s="229">
        <v>0</v>
      </c>
      <c r="GT26" s="229">
        <v>0</v>
      </c>
      <c r="GU26" s="229">
        <v>0</v>
      </c>
      <c r="GV26" s="229">
        <v>0</v>
      </c>
      <c r="GW26" s="229">
        <v>0</v>
      </c>
      <c r="GX26" s="229">
        <v>0</v>
      </c>
      <c r="GY26" s="229">
        <v>0</v>
      </c>
      <c r="GZ26" s="229">
        <v>0</v>
      </c>
      <c r="HA26" s="229">
        <v>0</v>
      </c>
      <c r="HB26" s="229">
        <v>0</v>
      </c>
      <c r="HC26" s="229">
        <v>0</v>
      </c>
      <c r="HD26" s="229">
        <v>0</v>
      </c>
      <c r="HE26" s="229">
        <v>0</v>
      </c>
      <c r="HF26" s="229">
        <v>0</v>
      </c>
      <c r="HG26" s="229">
        <v>0</v>
      </c>
      <c r="HH26" s="229">
        <v>0</v>
      </c>
      <c r="HI26" s="229">
        <v>0</v>
      </c>
      <c r="HJ26" s="229">
        <v>0</v>
      </c>
      <c r="HK26" s="229">
        <v>0</v>
      </c>
      <c r="HL26" s="229">
        <v>0</v>
      </c>
      <c r="HM26" s="229">
        <v>0</v>
      </c>
      <c r="HN26" s="229">
        <v>0</v>
      </c>
      <c r="HO26" s="229">
        <v>0</v>
      </c>
      <c r="HP26" s="229">
        <v>0</v>
      </c>
      <c r="HQ26" s="229">
        <v>0</v>
      </c>
      <c r="HR26" s="229">
        <v>0</v>
      </c>
      <c r="HS26" s="229">
        <v>0</v>
      </c>
      <c r="HT26" s="229">
        <v>0</v>
      </c>
      <c r="HU26" s="229">
        <v>0</v>
      </c>
    </row>
    <row r="27" spans="1:229" ht="178.5">
      <c r="A27" s="227" t="s">
        <v>43</v>
      </c>
      <c r="B27" s="227" t="s">
        <v>786</v>
      </c>
      <c r="C27" s="227" t="s">
        <v>787</v>
      </c>
      <c r="D27" s="230" t="s">
        <v>788</v>
      </c>
      <c r="E27" s="228" t="s">
        <v>789</v>
      </c>
      <c r="F27" s="228" t="s">
        <v>790</v>
      </c>
      <c r="G27" s="228" t="s">
        <v>791</v>
      </c>
      <c r="H27" s="228" t="s">
        <v>792</v>
      </c>
      <c r="I27" s="228"/>
      <c r="J27" s="228"/>
      <c r="K27" s="228"/>
      <c r="L27" s="228"/>
      <c r="M27" s="228"/>
      <c r="N27" s="228"/>
      <c r="O27" s="228"/>
      <c r="P27" s="228"/>
      <c r="Q27" s="228"/>
      <c r="R27" s="228"/>
      <c r="S27" s="228"/>
      <c r="T27" s="228"/>
      <c r="U27" s="228"/>
      <c r="V27" s="228"/>
      <c r="W27" s="228"/>
      <c r="X27" s="228"/>
      <c r="Y27" s="228"/>
      <c r="Z27" s="228"/>
      <c r="AA27" s="228"/>
      <c r="AB27" s="228"/>
      <c r="AC27" s="228"/>
      <c r="AD27" s="228"/>
      <c r="AE27" s="228"/>
      <c r="AF27" s="228"/>
      <c r="AG27" s="228"/>
      <c r="AH27" s="228"/>
      <c r="AI27" s="228"/>
      <c r="AJ27" s="228"/>
      <c r="AK27" s="228"/>
      <c r="AL27" s="228"/>
      <c r="AM27" s="228"/>
      <c r="AN27" s="228"/>
      <c r="AO27" s="228"/>
      <c r="AP27" s="228"/>
      <c r="AQ27" s="228"/>
      <c r="AR27" s="228"/>
      <c r="AS27" s="228"/>
      <c r="AT27" s="228"/>
      <c r="AU27" s="228"/>
      <c r="AV27" s="228"/>
      <c r="AW27" s="228"/>
      <c r="AX27" s="228"/>
      <c r="AY27" s="228"/>
      <c r="AZ27" s="228"/>
      <c r="BA27" s="228"/>
      <c r="BB27" s="228"/>
      <c r="BC27" s="228"/>
      <c r="BD27" s="228"/>
      <c r="BE27" s="228"/>
      <c r="BF27" s="228"/>
      <c r="BG27" s="228"/>
      <c r="BH27" s="228"/>
      <c r="BI27" s="228"/>
      <c r="BJ27" s="228"/>
      <c r="BK27" s="228"/>
      <c r="BL27" s="228"/>
      <c r="BM27" s="228"/>
      <c r="BN27" s="228"/>
      <c r="BO27" s="228"/>
      <c r="BP27" s="228"/>
      <c r="BQ27" s="228"/>
      <c r="BR27" s="228"/>
      <c r="BS27" s="228"/>
      <c r="BT27" s="228"/>
      <c r="BU27" s="228"/>
      <c r="BV27" s="228"/>
      <c r="BW27" s="228"/>
      <c r="BX27" s="228"/>
      <c r="BY27" s="228"/>
      <c r="BZ27" s="228"/>
      <c r="CA27" s="228"/>
      <c r="CB27" s="228"/>
      <c r="CC27" s="228"/>
      <c r="CD27" s="228"/>
      <c r="CE27" s="228"/>
      <c r="CF27" s="228"/>
      <c r="CG27" s="228"/>
      <c r="CH27" s="228"/>
      <c r="CI27" s="228"/>
      <c r="CJ27" s="228"/>
      <c r="CK27" s="228"/>
      <c r="CL27" s="228"/>
      <c r="CM27" s="228"/>
      <c r="CN27" s="228"/>
      <c r="CO27" s="228"/>
      <c r="CP27" s="228"/>
      <c r="CQ27" s="228"/>
      <c r="CR27" s="228"/>
      <c r="CS27" s="228"/>
      <c r="CT27" s="228"/>
      <c r="CU27" s="228"/>
      <c r="CV27" s="228"/>
      <c r="CW27" s="228"/>
      <c r="CX27" s="228"/>
      <c r="CY27" s="228"/>
      <c r="CZ27" s="228"/>
      <c r="DA27" s="228"/>
      <c r="DB27" s="228"/>
      <c r="DC27" s="228"/>
      <c r="DD27" s="228"/>
      <c r="DE27" s="228"/>
      <c r="DF27" s="228"/>
      <c r="DG27" s="228"/>
      <c r="DH27" s="228"/>
      <c r="DI27" s="228"/>
      <c r="DJ27" s="228"/>
      <c r="DK27" s="228"/>
      <c r="DL27" s="228"/>
      <c r="DM27" s="229">
        <v>4</v>
      </c>
      <c r="DN27" s="229">
        <v>4</v>
      </c>
      <c r="DO27" s="229">
        <v>3.9</v>
      </c>
      <c r="DP27" s="229">
        <v>3.9</v>
      </c>
      <c r="DQ27" s="229">
        <v>5.6</v>
      </c>
      <c r="DR27" s="229">
        <v>0</v>
      </c>
      <c r="DS27" s="229">
        <v>0</v>
      </c>
      <c r="DT27" s="229">
        <v>0</v>
      </c>
      <c r="DU27" s="229">
        <v>0</v>
      </c>
      <c r="DV27" s="229">
        <v>0</v>
      </c>
      <c r="DW27" s="229">
        <v>0</v>
      </c>
      <c r="DX27" s="229">
        <v>0</v>
      </c>
      <c r="DY27" s="229">
        <v>0</v>
      </c>
      <c r="DZ27" s="229">
        <v>0</v>
      </c>
      <c r="EA27" s="229">
        <v>0</v>
      </c>
      <c r="EB27" s="229">
        <v>0</v>
      </c>
      <c r="EC27" s="229">
        <v>0</v>
      </c>
      <c r="ED27" s="229">
        <v>0</v>
      </c>
      <c r="EE27" s="229">
        <v>0</v>
      </c>
      <c r="EF27" s="229">
        <v>0</v>
      </c>
      <c r="EG27" s="229">
        <v>0</v>
      </c>
      <c r="EH27" s="229">
        <v>0</v>
      </c>
      <c r="EI27" s="229">
        <v>0</v>
      </c>
      <c r="EJ27" s="229">
        <v>0</v>
      </c>
      <c r="EK27" s="229">
        <v>0</v>
      </c>
      <c r="EL27" s="229">
        <v>0</v>
      </c>
      <c r="EM27" s="229">
        <v>0</v>
      </c>
      <c r="EN27" s="229">
        <v>0</v>
      </c>
      <c r="EO27" s="229">
        <v>0</v>
      </c>
      <c r="EP27" s="229">
        <v>0</v>
      </c>
      <c r="EQ27" s="229">
        <v>0</v>
      </c>
      <c r="ER27" s="229">
        <v>0</v>
      </c>
      <c r="ES27" s="229">
        <v>0</v>
      </c>
      <c r="ET27" s="229">
        <v>0</v>
      </c>
      <c r="EU27" s="229">
        <v>0</v>
      </c>
      <c r="EV27" s="229">
        <v>0</v>
      </c>
      <c r="EW27" s="229">
        <v>0</v>
      </c>
      <c r="EX27" s="229">
        <v>0</v>
      </c>
      <c r="EY27" s="229">
        <v>0</v>
      </c>
      <c r="EZ27" s="229">
        <v>0</v>
      </c>
      <c r="FA27" s="229">
        <v>0</v>
      </c>
      <c r="FB27" s="229">
        <v>0</v>
      </c>
      <c r="FC27" s="229">
        <v>0</v>
      </c>
      <c r="FD27" s="229">
        <v>0</v>
      </c>
      <c r="FE27" s="229">
        <v>0</v>
      </c>
      <c r="FF27" s="229">
        <v>0</v>
      </c>
      <c r="FG27" s="229">
        <v>0</v>
      </c>
      <c r="FH27" s="229">
        <v>0</v>
      </c>
      <c r="FI27" s="229">
        <v>0</v>
      </c>
      <c r="FJ27" s="229">
        <v>0</v>
      </c>
      <c r="FK27" s="229">
        <v>0</v>
      </c>
      <c r="FL27" s="229">
        <v>0</v>
      </c>
      <c r="FM27" s="229">
        <v>0</v>
      </c>
      <c r="FN27" s="229">
        <v>0</v>
      </c>
      <c r="FO27" s="229">
        <v>0</v>
      </c>
      <c r="FP27" s="229">
        <v>0</v>
      </c>
      <c r="FQ27" s="229">
        <v>0</v>
      </c>
      <c r="FR27" s="229">
        <v>0</v>
      </c>
      <c r="FS27" s="229">
        <v>0</v>
      </c>
      <c r="FT27" s="229">
        <v>0</v>
      </c>
      <c r="FU27" s="229">
        <v>0</v>
      </c>
      <c r="FV27" s="229">
        <v>0</v>
      </c>
      <c r="FW27" s="229">
        <v>0</v>
      </c>
      <c r="FX27" s="229">
        <v>0</v>
      </c>
      <c r="FY27" s="229">
        <v>0</v>
      </c>
      <c r="FZ27" s="229">
        <v>0</v>
      </c>
      <c r="GA27" s="229">
        <v>0</v>
      </c>
      <c r="GB27" s="229">
        <v>0</v>
      </c>
      <c r="GC27" s="229">
        <v>0</v>
      </c>
      <c r="GD27" s="229">
        <v>0</v>
      </c>
      <c r="GE27" s="229">
        <v>0</v>
      </c>
      <c r="GF27" s="229">
        <v>0</v>
      </c>
      <c r="GG27" s="229">
        <v>0</v>
      </c>
      <c r="GH27" s="229">
        <v>0</v>
      </c>
      <c r="GI27" s="229">
        <v>0</v>
      </c>
      <c r="GJ27" s="229">
        <v>0</v>
      </c>
      <c r="GK27" s="229">
        <v>0</v>
      </c>
      <c r="GL27" s="229">
        <v>0</v>
      </c>
      <c r="GM27" s="229">
        <v>0</v>
      </c>
      <c r="GN27" s="229">
        <v>0</v>
      </c>
      <c r="GO27" s="229">
        <v>0</v>
      </c>
      <c r="GP27" s="229">
        <v>0</v>
      </c>
      <c r="GQ27" s="229">
        <v>0</v>
      </c>
      <c r="GR27" s="229">
        <v>0</v>
      </c>
      <c r="GS27" s="229">
        <v>0</v>
      </c>
      <c r="GT27" s="229">
        <v>0</v>
      </c>
      <c r="GU27" s="229">
        <v>0</v>
      </c>
      <c r="GV27" s="229">
        <v>0</v>
      </c>
      <c r="GW27" s="229">
        <v>0</v>
      </c>
      <c r="GX27" s="229">
        <v>0</v>
      </c>
      <c r="GY27" s="229">
        <v>0</v>
      </c>
      <c r="GZ27" s="229">
        <v>0</v>
      </c>
      <c r="HA27" s="229">
        <v>0</v>
      </c>
      <c r="HB27" s="229">
        <v>0</v>
      </c>
      <c r="HC27" s="229">
        <v>0</v>
      </c>
      <c r="HD27" s="229">
        <v>0</v>
      </c>
      <c r="HE27" s="229">
        <v>0</v>
      </c>
      <c r="HF27" s="229">
        <v>0</v>
      </c>
      <c r="HG27" s="229">
        <v>0</v>
      </c>
      <c r="HH27" s="229">
        <v>0</v>
      </c>
      <c r="HI27" s="229">
        <v>0</v>
      </c>
      <c r="HJ27" s="229">
        <v>0</v>
      </c>
      <c r="HK27" s="229">
        <v>0</v>
      </c>
      <c r="HL27" s="229">
        <v>0</v>
      </c>
      <c r="HM27" s="229">
        <v>0</v>
      </c>
      <c r="HN27" s="229">
        <v>0</v>
      </c>
      <c r="HO27" s="229">
        <v>0</v>
      </c>
      <c r="HP27" s="229">
        <v>0</v>
      </c>
      <c r="HQ27" s="229">
        <v>0</v>
      </c>
      <c r="HR27" s="229">
        <v>0</v>
      </c>
      <c r="HS27" s="229">
        <v>0</v>
      </c>
      <c r="HT27" s="229">
        <v>0</v>
      </c>
      <c r="HU27" s="229">
        <v>0</v>
      </c>
    </row>
    <row r="28" spans="1:229" ht="216.75">
      <c r="A28" s="227" t="s">
        <v>43</v>
      </c>
      <c r="B28" s="227" t="s">
        <v>793</v>
      </c>
      <c r="C28" s="227" t="s">
        <v>794</v>
      </c>
      <c r="D28" s="228"/>
      <c r="E28" s="230" t="s">
        <v>795</v>
      </c>
      <c r="F28" s="228"/>
      <c r="G28" s="228" t="s">
        <v>796</v>
      </c>
      <c r="H28" s="230" t="s">
        <v>797</v>
      </c>
      <c r="I28" s="228" t="s">
        <v>798</v>
      </c>
      <c r="J28" s="228"/>
      <c r="K28" s="228"/>
      <c r="L28" s="230"/>
      <c r="M28" s="228"/>
      <c r="N28" s="228"/>
      <c r="O28" s="228"/>
      <c r="P28" s="228"/>
      <c r="Q28" s="228"/>
      <c r="R28" s="228" t="s">
        <v>799</v>
      </c>
      <c r="S28" s="228"/>
      <c r="T28" s="228" t="s">
        <v>800</v>
      </c>
      <c r="U28" s="230" t="s">
        <v>801</v>
      </c>
      <c r="V28" s="228" t="s">
        <v>802</v>
      </c>
      <c r="W28" s="228"/>
      <c r="X28" s="228"/>
      <c r="Y28" s="228"/>
      <c r="Z28" s="228"/>
      <c r="AA28" s="228"/>
      <c r="AB28" s="228"/>
      <c r="AC28" s="228"/>
      <c r="AD28" s="228"/>
      <c r="AE28" s="228"/>
      <c r="AF28" s="228"/>
      <c r="AG28" s="228"/>
      <c r="AH28" s="228"/>
      <c r="AI28" s="228"/>
      <c r="AJ28" s="228"/>
      <c r="AK28" s="228"/>
      <c r="AL28" s="228"/>
      <c r="AM28" s="228"/>
      <c r="AN28" s="228"/>
      <c r="AO28" s="228"/>
      <c r="AP28" s="228"/>
      <c r="AQ28" s="228"/>
      <c r="AR28" s="228"/>
      <c r="AS28" s="228"/>
      <c r="AT28" s="228"/>
      <c r="AU28" s="228"/>
      <c r="AV28" s="228"/>
      <c r="AW28" s="228"/>
      <c r="AX28" s="228"/>
      <c r="AY28" s="228"/>
      <c r="AZ28" s="228"/>
      <c r="BA28" s="228"/>
      <c r="BB28" s="228"/>
      <c r="BC28" s="228"/>
      <c r="BD28" s="228"/>
      <c r="BE28" s="228"/>
      <c r="BF28" s="228"/>
      <c r="BG28" s="228"/>
      <c r="BH28" s="228"/>
      <c r="BI28" s="228"/>
      <c r="BJ28" s="228"/>
      <c r="BK28" s="228"/>
      <c r="BL28" s="228"/>
      <c r="BM28" s="228"/>
      <c r="BN28" s="228"/>
      <c r="BO28" s="228"/>
      <c r="BP28" s="228"/>
      <c r="BQ28" s="228"/>
      <c r="BR28" s="228"/>
      <c r="BS28" s="228"/>
      <c r="BT28" s="228"/>
      <c r="BU28" s="228"/>
      <c r="BV28" s="228"/>
      <c r="BW28" s="228"/>
      <c r="BX28" s="228"/>
      <c r="BY28" s="228"/>
      <c r="BZ28" s="228"/>
      <c r="CA28" s="228"/>
      <c r="CB28" s="228"/>
      <c r="CC28" s="228"/>
      <c r="CD28" s="228"/>
      <c r="CE28" s="228"/>
      <c r="CF28" s="228"/>
      <c r="CG28" s="228"/>
      <c r="CH28" s="228"/>
      <c r="CI28" s="228"/>
      <c r="CJ28" s="228"/>
      <c r="CK28" s="228"/>
      <c r="CL28" s="228"/>
      <c r="CM28" s="228"/>
      <c r="CN28" s="228"/>
      <c r="CO28" s="228"/>
      <c r="CP28" s="228"/>
      <c r="CQ28" s="228"/>
      <c r="CR28" s="228"/>
      <c r="CS28" s="228"/>
      <c r="CT28" s="228"/>
      <c r="CU28" s="228"/>
      <c r="CV28" s="228"/>
      <c r="CW28" s="228"/>
      <c r="CX28" s="228"/>
      <c r="CY28" s="228"/>
      <c r="CZ28" s="228"/>
      <c r="DA28" s="228"/>
      <c r="DB28" s="228"/>
      <c r="DC28" s="228"/>
      <c r="DD28" s="228"/>
      <c r="DE28" s="228"/>
      <c r="DF28" s="228"/>
      <c r="DG28" s="228"/>
      <c r="DH28" s="228"/>
      <c r="DI28" s="228"/>
      <c r="DJ28" s="228"/>
      <c r="DK28" s="228"/>
      <c r="DL28" s="228"/>
      <c r="DM28" s="229">
        <v>0</v>
      </c>
      <c r="DN28" s="229">
        <v>11.9</v>
      </c>
      <c r="DO28" s="229">
        <v>0</v>
      </c>
      <c r="DP28" s="229">
        <v>10.9</v>
      </c>
      <c r="DQ28" s="229">
        <v>10.5</v>
      </c>
      <c r="DR28" s="229">
        <v>14.1</v>
      </c>
      <c r="DS28" s="229">
        <v>0</v>
      </c>
      <c r="DT28" s="229">
        <v>0</v>
      </c>
      <c r="DU28" s="229">
        <v>0</v>
      </c>
      <c r="DV28" s="229">
        <v>0</v>
      </c>
      <c r="DW28" s="229">
        <v>0</v>
      </c>
      <c r="DX28" s="229">
        <v>0</v>
      </c>
      <c r="DY28" s="229">
        <v>0</v>
      </c>
      <c r="DZ28" s="229">
        <v>0</v>
      </c>
      <c r="EA28" s="229">
        <v>10.199999999999999</v>
      </c>
      <c r="EB28" s="229">
        <v>0</v>
      </c>
      <c r="EC28" s="229">
        <v>0</v>
      </c>
      <c r="ED28" s="229">
        <v>11.1</v>
      </c>
      <c r="EE28" s="229">
        <v>20.7</v>
      </c>
      <c r="EF28" s="229">
        <v>0</v>
      </c>
      <c r="EG28" s="229">
        <v>0</v>
      </c>
      <c r="EH28" s="229">
        <v>0</v>
      </c>
      <c r="EI28" s="229">
        <v>0</v>
      </c>
      <c r="EJ28" s="229">
        <v>0</v>
      </c>
      <c r="EK28" s="229">
        <v>0</v>
      </c>
      <c r="EL28" s="229">
        <v>0</v>
      </c>
      <c r="EM28" s="229">
        <v>0</v>
      </c>
      <c r="EN28" s="229">
        <v>0</v>
      </c>
      <c r="EO28" s="229">
        <v>0</v>
      </c>
      <c r="EP28" s="229">
        <v>0</v>
      </c>
      <c r="EQ28" s="229">
        <v>0</v>
      </c>
      <c r="ER28" s="229">
        <v>0</v>
      </c>
      <c r="ES28" s="229">
        <v>0</v>
      </c>
      <c r="ET28" s="229">
        <v>0</v>
      </c>
      <c r="EU28" s="229">
        <v>0</v>
      </c>
      <c r="EV28" s="229">
        <v>0</v>
      </c>
      <c r="EW28" s="229">
        <v>0</v>
      </c>
      <c r="EX28" s="229">
        <v>0</v>
      </c>
      <c r="EY28" s="229">
        <v>0</v>
      </c>
      <c r="EZ28" s="229">
        <v>0</v>
      </c>
      <c r="FA28" s="229">
        <v>0</v>
      </c>
      <c r="FB28" s="229">
        <v>0</v>
      </c>
      <c r="FC28" s="229">
        <v>0</v>
      </c>
      <c r="FD28" s="229">
        <v>0</v>
      </c>
      <c r="FE28" s="229">
        <v>0</v>
      </c>
      <c r="FF28" s="229">
        <v>0</v>
      </c>
      <c r="FG28" s="229">
        <v>0</v>
      </c>
      <c r="FH28" s="229">
        <v>0</v>
      </c>
      <c r="FI28" s="229">
        <v>0</v>
      </c>
      <c r="FJ28" s="229">
        <v>0</v>
      </c>
      <c r="FK28" s="229">
        <v>0</v>
      </c>
      <c r="FL28" s="229">
        <v>0</v>
      </c>
      <c r="FM28" s="229">
        <v>0</v>
      </c>
      <c r="FN28" s="229">
        <v>0</v>
      </c>
      <c r="FO28" s="229">
        <v>0</v>
      </c>
      <c r="FP28" s="229">
        <v>0</v>
      </c>
      <c r="FQ28" s="229">
        <v>0</v>
      </c>
      <c r="FR28" s="229">
        <v>0</v>
      </c>
      <c r="FS28" s="229">
        <v>0</v>
      </c>
      <c r="FT28" s="229">
        <v>0</v>
      </c>
      <c r="FU28" s="229">
        <v>0</v>
      </c>
      <c r="FV28" s="229">
        <v>0</v>
      </c>
      <c r="FW28" s="229">
        <v>0</v>
      </c>
      <c r="FX28" s="229">
        <v>0</v>
      </c>
      <c r="FY28" s="229">
        <v>0</v>
      </c>
      <c r="FZ28" s="229">
        <v>0</v>
      </c>
      <c r="GA28" s="229">
        <v>0</v>
      </c>
      <c r="GB28" s="229">
        <v>0</v>
      </c>
      <c r="GC28" s="229">
        <v>0</v>
      </c>
      <c r="GD28" s="229">
        <v>0</v>
      </c>
      <c r="GE28" s="229">
        <v>0</v>
      </c>
      <c r="GF28" s="229">
        <v>0</v>
      </c>
      <c r="GG28" s="229">
        <v>0</v>
      </c>
      <c r="GH28" s="229">
        <v>0</v>
      </c>
      <c r="GI28" s="229">
        <v>0</v>
      </c>
      <c r="GJ28" s="229">
        <v>0</v>
      </c>
      <c r="GK28" s="229">
        <v>0</v>
      </c>
      <c r="GL28" s="229">
        <v>0</v>
      </c>
      <c r="GM28" s="229">
        <v>0</v>
      </c>
      <c r="GN28" s="229">
        <v>0</v>
      </c>
      <c r="GO28" s="229">
        <v>0</v>
      </c>
      <c r="GP28" s="229">
        <v>0</v>
      </c>
      <c r="GQ28" s="229">
        <v>0</v>
      </c>
      <c r="GR28" s="229">
        <v>0</v>
      </c>
      <c r="GS28" s="229">
        <v>0</v>
      </c>
      <c r="GT28" s="229">
        <v>0</v>
      </c>
      <c r="GU28" s="229">
        <v>0</v>
      </c>
      <c r="GV28" s="229">
        <v>0</v>
      </c>
      <c r="GW28" s="229">
        <v>0</v>
      </c>
      <c r="GX28" s="229">
        <v>0</v>
      </c>
      <c r="GY28" s="229">
        <v>0</v>
      </c>
      <c r="GZ28" s="229">
        <v>0</v>
      </c>
      <c r="HA28" s="229">
        <v>0</v>
      </c>
      <c r="HB28" s="229">
        <v>0</v>
      </c>
      <c r="HC28" s="229">
        <v>0</v>
      </c>
      <c r="HD28" s="229">
        <v>0</v>
      </c>
      <c r="HE28" s="229">
        <v>0</v>
      </c>
      <c r="HF28" s="229">
        <v>0</v>
      </c>
      <c r="HG28" s="229">
        <v>0</v>
      </c>
      <c r="HH28" s="229">
        <v>0</v>
      </c>
      <c r="HI28" s="229">
        <v>0</v>
      </c>
      <c r="HJ28" s="229">
        <v>0</v>
      </c>
      <c r="HK28" s="229">
        <v>0</v>
      </c>
      <c r="HL28" s="229">
        <v>0</v>
      </c>
      <c r="HM28" s="229">
        <v>0</v>
      </c>
      <c r="HN28" s="229">
        <v>0</v>
      </c>
      <c r="HO28" s="229">
        <v>0</v>
      </c>
      <c r="HP28" s="229">
        <v>0</v>
      </c>
      <c r="HQ28" s="229">
        <v>0</v>
      </c>
      <c r="HR28" s="229">
        <v>0</v>
      </c>
      <c r="HS28" s="229">
        <v>0</v>
      </c>
      <c r="HT28" s="229">
        <v>0</v>
      </c>
      <c r="HU28" s="229">
        <v>0</v>
      </c>
    </row>
    <row r="29" spans="1:229" ht="51">
      <c r="A29" s="227" t="s">
        <v>43</v>
      </c>
      <c r="B29" s="227" t="s">
        <v>803</v>
      </c>
      <c r="C29" s="227" t="s">
        <v>804</v>
      </c>
      <c r="D29" s="230" t="s">
        <v>805</v>
      </c>
      <c r="E29" s="228" t="s">
        <v>806</v>
      </c>
      <c r="F29" s="228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  <c r="AG29" s="228"/>
      <c r="AH29" s="228"/>
      <c r="AI29" s="228"/>
      <c r="AJ29" s="228"/>
      <c r="AK29" s="228"/>
      <c r="AL29" s="228"/>
      <c r="AM29" s="228"/>
      <c r="AN29" s="228"/>
      <c r="AO29" s="228"/>
      <c r="AP29" s="228"/>
      <c r="AQ29" s="228"/>
      <c r="AR29" s="228"/>
      <c r="AS29" s="228"/>
      <c r="AT29" s="228"/>
      <c r="AU29" s="228"/>
      <c r="AV29" s="228"/>
      <c r="AW29" s="228"/>
      <c r="AX29" s="228"/>
      <c r="AY29" s="228"/>
      <c r="AZ29" s="228"/>
      <c r="BA29" s="228"/>
      <c r="BB29" s="228"/>
      <c r="BC29" s="228"/>
      <c r="BD29" s="228"/>
      <c r="BE29" s="228"/>
      <c r="BF29" s="228"/>
      <c r="BG29" s="228"/>
      <c r="BH29" s="228"/>
      <c r="BI29" s="228"/>
      <c r="BJ29" s="228"/>
      <c r="BK29" s="228"/>
      <c r="BL29" s="228"/>
      <c r="BM29" s="228"/>
      <c r="BN29" s="228"/>
      <c r="BO29" s="228"/>
      <c r="BP29" s="228"/>
      <c r="BQ29" s="228"/>
      <c r="BR29" s="228"/>
      <c r="BS29" s="228"/>
      <c r="BT29" s="228"/>
      <c r="BU29" s="228"/>
      <c r="BV29" s="228"/>
      <c r="BW29" s="228"/>
      <c r="BX29" s="228"/>
      <c r="BY29" s="228"/>
      <c r="BZ29" s="228"/>
      <c r="CA29" s="228"/>
      <c r="CB29" s="228"/>
      <c r="CC29" s="228"/>
      <c r="CD29" s="228"/>
      <c r="CE29" s="228"/>
      <c r="CF29" s="228"/>
      <c r="CG29" s="228"/>
      <c r="CH29" s="228"/>
      <c r="CI29" s="228"/>
      <c r="CJ29" s="228"/>
      <c r="CK29" s="228"/>
      <c r="CL29" s="228"/>
      <c r="CM29" s="228"/>
      <c r="CN29" s="228"/>
      <c r="CO29" s="228"/>
      <c r="CP29" s="228"/>
      <c r="CQ29" s="228"/>
      <c r="CR29" s="228"/>
      <c r="CS29" s="228"/>
      <c r="CT29" s="228"/>
      <c r="CU29" s="228"/>
      <c r="CV29" s="228"/>
      <c r="CW29" s="228"/>
      <c r="CX29" s="228"/>
      <c r="CY29" s="228"/>
      <c r="CZ29" s="228"/>
      <c r="DA29" s="228"/>
      <c r="DB29" s="228"/>
      <c r="DC29" s="228"/>
      <c r="DD29" s="228"/>
      <c r="DE29" s="228"/>
      <c r="DF29" s="228"/>
      <c r="DG29" s="228"/>
      <c r="DH29" s="228"/>
      <c r="DI29" s="228"/>
      <c r="DJ29" s="228"/>
      <c r="DK29" s="228"/>
      <c r="DL29" s="228"/>
      <c r="DM29" s="229">
        <v>12</v>
      </c>
      <c r="DN29" s="229">
        <v>15.7</v>
      </c>
      <c r="DO29" s="229">
        <v>0</v>
      </c>
      <c r="DP29" s="229">
        <v>0</v>
      </c>
      <c r="DQ29" s="229">
        <v>0</v>
      </c>
      <c r="DR29" s="229">
        <v>0</v>
      </c>
      <c r="DS29" s="229">
        <v>0</v>
      </c>
      <c r="DT29" s="229">
        <v>0</v>
      </c>
      <c r="DU29" s="229">
        <v>0</v>
      </c>
      <c r="DV29" s="229">
        <v>0</v>
      </c>
      <c r="DW29" s="229">
        <v>0</v>
      </c>
      <c r="DX29" s="229">
        <v>0</v>
      </c>
      <c r="DY29" s="229">
        <v>0</v>
      </c>
      <c r="DZ29" s="229">
        <v>0</v>
      </c>
      <c r="EA29" s="229">
        <v>0</v>
      </c>
      <c r="EB29" s="229">
        <v>0</v>
      </c>
      <c r="EC29" s="229">
        <v>0</v>
      </c>
      <c r="ED29" s="229">
        <v>0</v>
      </c>
      <c r="EE29" s="229">
        <v>0</v>
      </c>
      <c r="EF29" s="229">
        <v>0</v>
      </c>
      <c r="EG29" s="229">
        <v>0</v>
      </c>
      <c r="EH29" s="229">
        <v>0</v>
      </c>
      <c r="EI29" s="229">
        <v>0</v>
      </c>
      <c r="EJ29" s="229">
        <v>0</v>
      </c>
      <c r="EK29" s="229">
        <v>0</v>
      </c>
      <c r="EL29" s="229">
        <v>0</v>
      </c>
      <c r="EM29" s="229">
        <v>0</v>
      </c>
      <c r="EN29" s="229">
        <v>0</v>
      </c>
      <c r="EO29" s="229">
        <v>0</v>
      </c>
      <c r="EP29" s="229">
        <v>0</v>
      </c>
      <c r="EQ29" s="229">
        <v>0</v>
      </c>
      <c r="ER29" s="229">
        <v>0</v>
      </c>
      <c r="ES29" s="229">
        <v>0</v>
      </c>
      <c r="ET29" s="229">
        <v>0</v>
      </c>
      <c r="EU29" s="229">
        <v>0</v>
      </c>
      <c r="EV29" s="229">
        <v>0</v>
      </c>
      <c r="EW29" s="229">
        <v>0</v>
      </c>
      <c r="EX29" s="229">
        <v>0</v>
      </c>
      <c r="EY29" s="229">
        <v>0</v>
      </c>
      <c r="EZ29" s="229">
        <v>0</v>
      </c>
      <c r="FA29" s="229">
        <v>0</v>
      </c>
      <c r="FB29" s="229">
        <v>0</v>
      </c>
      <c r="FC29" s="229">
        <v>0</v>
      </c>
      <c r="FD29" s="229">
        <v>0</v>
      </c>
      <c r="FE29" s="229">
        <v>0</v>
      </c>
      <c r="FF29" s="229">
        <v>0</v>
      </c>
      <c r="FG29" s="229">
        <v>0</v>
      </c>
      <c r="FH29" s="229">
        <v>0</v>
      </c>
      <c r="FI29" s="229">
        <v>0</v>
      </c>
      <c r="FJ29" s="229">
        <v>0</v>
      </c>
      <c r="FK29" s="229">
        <v>0</v>
      </c>
      <c r="FL29" s="229">
        <v>0</v>
      </c>
      <c r="FM29" s="229">
        <v>0</v>
      </c>
      <c r="FN29" s="229">
        <v>0</v>
      </c>
      <c r="FO29" s="229">
        <v>0</v>
      </c>
      <c r="FP29" s="229">
        <v>0</v>
      </c>
      <c r="FQ29" s="229">
        <v>0</v>
      </c>
      <c r="FR29" s="229">
        <v>0</v>
      </c>
      <c r="FS29" s="229">
        <v>0</v>
      </c>
      <c r="FT29" s="229">
        <v>0</v>
      </c>
      <c r="FU29" s="229">
        <v>0</v>
      </c>
      <c r="FV29" s="229">
        <v>0</v>
      </c>
      <c r="FW29" s="229">
        <v>0</v>
      </c>
      <c r="FX29" s="229">
        <v>0</v>
      </c>
      <c r="FY29" s="229">
        <v>0</v>
      </c>
      <c r="FZ29" s="229">
        <v>0</v>
      </c>
      <c r="GA29" s="229">
        <v>0</v>
      </c>
      <c r="GB29" s="229">
        <v>0</v>
      </c>
      <c r="GC29" s="229">
        <v>0</v>
      </c>
      <c r="GD29" s="229">
        <v>0</v>
      </c>
      <c r="GE29" s="229">
        <v>0</v>
      </c>
      <c r="GF29" s="229">
        <v>0</v>
      </c>
      <c r="GG29" s="229">
        <v>0</v>
      </c>
      <c r="GH29" s="229">
        <v>0</v>
      </c>
      <c r="GI29" s="229">
        <v>0</v>
      </c>
      <c r="GJ29" s="229">
        <v>0</v>
      </c>
      <c r="GK29" s="229">
        <v>0</v>
      </c>
      <c r="GL29" s="229">
        <v>0</v>
      </c>
      <c r="GM29" s="229">
        <v>0</v>
      </c>
      <c r="GN29" s="229">
        <v>0</v>
      </c>
      <c r="GO29" s="229">
        <v>0</v>
      </c>
      <c r="GP29" s="229">
        <v>0</v>
      </c>
      <c r="GQ29" s="229">
        <v>0</v>
      </c>
      <c r="GR29" s="229">
        <v>0</v>
      </c>
      <c r="GS29" s="229">
        <v>0</v>
      </c>
      <c r="GT29" s="229">
        <v>0</v>
      </c>
      <c r="GU29" s="229">
        <v>0</v>
      </c>
      <c r="GV29" s="229">
        <v>0</v>
      </c>
      <c r="GW29" s="229">
        <v>0</v>
      </c>
      <c r="GX29" s="229">
        <v>0</v>
      </c>
      <c r="GY29" s="229">
        <v>0</v>
      </c>
      <c r="GZ29" s="229">
        <v>0</v>
      </c>
      <c r="HA29" s="229">
        <v>0</v>
      </c>
      <c r="HB29" s="229">
        <v>0</v>
      </c>
      <c r="HC29" s="229">
        <v>0</v>
      </c>
      <c r="HD29" s="229">
        <v>0</v>
      </c>
      <c r="HE29" s="229">
        <v>0</v>
      </c>
      <c r="HF29" s="229">
        <v>0</v>
      </c>
      <c r="HG29" s="229">
        <v>0</v>
      </c>
      <c r="HH29" s="229">
        <v>0</v>
      </c>
      <c r="HI29" s="229">
        <v>0</v>
      </c>
      <c r="HJ29" s="229">
        <v>0</v>
      </c>
      <c r="HK29" s="229">
        <v>0</v>
      </c>
      <c r="HL29" s="229">
        <v>0</v>
      </c>
      <c r="HM29" s="229">
        <v>0</v>
      </c>
      <c r="HN29" s="229">
        <v>0</v>
      </c>
      <c r="HO29" s="229">
        <v>0</v>
      </c>
      <c r="HP29" s="229">
        <v>0</v>
      </c>
      <c r="HQ29" s="229">
        <v>0</v>
      </c>
      <c r="HR29" s="229">
        <v>0</v>
      </c>
      <c r="HS29" s="229">
        <v>0</v>
      </c>
      <c r="HT29" s="229">
        <v>0</v>
      </c>
      <c r="HU29" s="229">
        <v>0</v>
      </c>
    </row>
    <row r="30" spans="1:229" ht="216.75">
      <c r="A30" s="227" t="s">
        <v>43</v>
      </c>
      <c r="B30" s="227" t="s">
        <v>803</v>
      </c>
      <c r="C30" s="227" t="s">
        <v>807</v>
      </c>
      <c r="D30" s="230"/>
      <c r="E30" s="228" t="s">
        <v>808</v>
      </c>
      <c r="F30" s="228"/>
      <c r="G30" s="230" t="s">
        <v>809</v>
      </c>
      <c r="H30" s="228" t="s">
        <v>810</v>
      </c>
      <c r="I30" s="230" t="s">
        <v>811</v>
      </c>
      <c r="J30" s="228" t="s">
        <v>812</v>
      </c>
      <c r="K30" s="228" t="s">
        <v>813</v>
      </c>
      <c r="L30" s="228" t="s">
        <v>814</v>
      </c>
      <c r="M30" s="228"/>
      <c r="N30" s="228" t="s">
        <v>815</v>
      </c>
      <c r="O30" s="228"/>
      <c r="P30" s="228" t="s">
        <v>816</v>
      </c>
      <c r="Q30" s="228"/>
      <c r="R30" s="228"/>
      <c r="S30" s="228" t="s">
        <v>817</v>
      </c>
      <c r="T30" s="230" t="s">
        <v>818</v>
      </c>
      <c r="U30" s="230" t="s">
        <v>819</v>
      </c>
      <c r="V30" s="228" t="s">
        <v>820</v>
      </c>
      <c r="W30" s="228" t="s">
        <v>821</v>
      </c>
      <c r="X30" s="228" t="s">
        <v>822</v>
      </c>
      <c r="Y30" s="228" t="s">
        <v>823</v>
      </c>
      <c r="Z30" s="228" t="s">
        <v>824</v>
      </c>
      <c r="AA30" s="230" t="s">
        <v>825</v>
      </c>
      <c r="AB30" s="228" t="s">
        <v>826</v>
      </c>
      <c r="AC30" s="230" t="s">
        <v>827</v>
      </c>
      <c r="AD30" s="228" t="s">
        <v>828</v>
      </c>
      <c r="AE30" s="228" t="s">
        <v>829</v>
      </c>
      <c r="AF30" s="228" t="s">
        <v>830</v>
      </c>
      <c r="AG30" s="228" t="s">
        <v>831</v>
      </c>
      <c r="AH30" s="228" t="s">
        <v>832</v>
      </c>
      <c r="AI30" s="228" t="s">
        <v>833</v>
      </c>
      <c r="AJ30" s="228" t="s">
        <v>834</v>
      </c>
      <c r="AK30" s="230" t="s">
        <v>835</v>
      </c>
      <c r="AL30" s="230" t="s">
        <v>836</v>
      </c>
      <c r="AM30" s="228" t="s">
        <v>837</v>
      </c>
      <c r="AN30" s="228" t="s">
        <v>838</v>
      </c>
      <c r="AO30" s="228"/>
      <c r="AP30" s="228"/>
      <c r="AQ30" s="228"/>
      <c r="AR30" s="228"/>
      <c r="AS30" s="228"/>
      <c r="AT30" s="228"/>
      <c r="AU30" s="228"/>
      <c r="AV30" s="228"/>
      <c r="AW30" s="228"/>
      <c r="AX30" s="228"/>
      <c r="AY30" s="228"/>
      <c r="AZ30" s="228"/>
      <c r="BA30" s="228"/>
      <c r="BB30" s="228"/>
      <c r="BC30" s="228"/>
      <c r="BD30" s="228"/>
      <c r="BE30" s="228"/>
      <c r="BF30" s="228"/>
      <c r="BG30" s="228"/>
      <c r="BH30" s="228"/>
      <c r="BI30" s="228"/>
      <c r="BJ30" s="228"/>
      <c r="BK30" s="228"/>
      <c r="BL30" s="228"/>
      <c r="BM30" s="228"/>
      <c r="BN30" s="228"/>
      <c r="BO30" s="228"/>
      <c r="BP30" s="228"/>
      <c r="BQ30" s="228"/>
      <c r="BR30" s="228"/>
      <c r="BS30" s="228"/>
      <c r="BT30" s="228"/>
      <c r="BU30" s="228"/>
      <c r="BV30" s="228"/>
      <c r="BW30" s="228"/>
      <c r="BX30" s="228"/>
      <c r="BY30" s="228"/>
      <c r="BZ30" s="228"/>
      <c r="CA30" s="228"/>
      <c r="CB30" s="228"/>
      <c r="CC30" s="228"/>
      <c r="CD30" s="228"/>
      <c r="CE30" s="228"/>
      <c r="CF30" s="228"/>
      <c r="CG30" s="228"/>
      <c r="CH30" s="228"/>
      <c r="CI30" s="228"/>
      <c r="CJ30" s="228"/>
      <c r="CK30" s="228"/>
      <c r="CL30" s="228"/>
      <c r="CM30" s="228"/>
      <c r="CN30" s="228"/>
      <c r="CO30" s="228"/>
      <c r="CP30" s="228"/>
      <c r="CQ30" s="228"/>
      <c r="CR30" s="228"/>
      <c r="CS30" s="228"/>
      <c r="CT30" s="228"/>
      <c r="CU30" s="228"/>
      <c r="CV30" s="228"/>
      <c r="CW30" s="228"/>
      <c r="CX30" s="228"/>
      <c r="CY30" s="228"/>
      <c r="CZ30" s="228"/>
      <c r="DA30" s="228"/>
      <c r="DB30" s="228"/>
      <c r="DC30" s="228"/>
      <c r="DD30" s="228"/>
      <c r="DE30" s="228"/>
      <c r="DF30" s="228"/>
      <c r="DG30" s="228"/>
      <c r="DH30" s="228"/>
      <c r="DI30" s="228"/>
      <c r="DJ30" s="228"/>
      <c r="DK30" s="228"/>
      <c r="DL30" s="228"/>
      <c r="DM30" s="229">
        <v>0</v>
      </c>
      <c r="DN30" s="229">
        <v>13.5</v>
      </c>
      <c r="DO30" s="229">
        <v>0</v>
      </c>
      <c r="DP30" s="229">
        <v>11.1</v>
      </c>
      <c r="DQ30" s="229">
        <v>11.2</v>
      </c>
      <c r="DR30" s="229">
        <v>8.1</v>
      </c>
      <c r="DS30" s="229">
        <v>6.4</v>
      </c>
      <c r="DT30" s="229">
        <v>9.1</v>
      </c>
      <c r="DU30" s="229">
        <v>9.1</v>
      </c>
      <c r="DV30" s="229">
        <v>0</v>
      </c>
      <c r="DW30" s="229">
        <v>12.4</v>
      </c>
      <c r="DX30" s="229">
        <v>0</v>
      </c>
      <c r="DY30" s="229">
        <v>3.5</v>
      </c>
      <c r="DZ30" s="229">
        <v>0</v>
      </c>
      <c r="EA30" s="229">
        <v>0</v>
      </c>
      <c r="EB30" s="229">
        <v>5.6</v>
      </c>
      <c r="EC30" s="229">
        <v>7</v>
      </c>
      <c r="ED30" s="229">
        <v>8.4</v>
      </c>
      <c r="EE30" s="229">
        <v>0</v>
      </c>
      <c r="EF30" s="229">
        <v>0</v>
      </c>
      <c r="EG30" s="229">
        <v>0</v>
      </c>
      <c r="EH30" s="229">
        <v>0</v>
      </c>
      <c r="EI30" s="229">
        <v>0</v>
      </c>
      <c r="EJ30" s="229">
        <v>7.4</v>
      </c>
      <c r="EK30" s="229">
        <v>0</v>
      </c>
      <c r="EL30" s="229">
        <v>7.1</v>
      </c>
      <c r="EM30" s="229">
        <v>0</v>
      </c>
      <c r="EN30" s="229">
        <v>7.1</v>
      </c>
      <c r="EO30" s="229">
        <v>0</v>
      </c>
      <c r="EP30" s="229">
        <v>0</v>
      </c>
      <c r="EQ30" s="229">
        <v>0</v>
      </c>
      <c r="ER30" s="229">
        <v>0</v>
      </c>
      <c r="ES30" s="229">
        <v>0</v>
      </c>
      <c r="ET30" s="229">
        <v>7.6</v>
      </c>
      <c r="EU30" s="229">
        <v>11.4</v>
      </c>
      <c r="EV30" s="229">
        <v>0</v>
      </c>
      <c r="EW30" s="229">
        <v>14.9</v>
      </c>
      <c r="EX30" s="229">
        <v>0</v>
      </c>
      <c r="EY30" s="229">
        <v>0</v>
      </c>
      <c r="EZ30" s="229">
        <v>0</v>
      </c>
      <c r="FA30" s="229">
        <v>0</v>
      </c>
      <c r="FB30" s="229">
        <v>0</v>
      </c>
      <c r="FC30" s="229">
        <v>0</v>
      </c>
      <c r="FD30" s="229">
        <v>0</v>
      </c>
      <c r="FE30" s="229">
        <v>0</v>
      </c>
      <c r="FF30" s="229">
        <v>0</v>
      </c>
      <c r="FG30" s="229">
        <v>0</v>
      </c>
      <c r="FH30" s="229">
        <v>0</v>
      </c>
      <c r="FI30" s="229">
        <v>0</v>
      </c>
      <c r="FJ30" s="229">
        <v>0</v>
      </c>
      <c r="FK30" s="229">
        <v>0</v>
      </c>
      <c r="FL30" s="229">
        <v>0</v>
      </c>
      <c r="FM30" s="229">
        <v>0</v>
      </c>
      <c r="FN30" s="229">
        <v>0</v>
      </c>
      <c r="FO30" s="229">
        <v>0</v>
      </c>
      <c r="FP30" s="229">
        <v>0</v>
      </c>
      <c r="FQ30" s="229">
        <v>0</v>
      </c>
      <c r="FR30" s="229">
        <v>0</v>
      </c>
      <c r="FS30" s="229">
        <v>0</v>
      </c>
      <c r="FT30" s="229">
        <v>0</v>
      </c>
      <c r="FU30" s="229">
        <v>0</v>
      </c>
      <c r="FV30" s="229">
        <v>0</v>
      </c>
      <c r="FW30" s="229">
        <v>0</v>
      </c>
      <c r="FX30" s="229">
        <v>0</v>
      </c>
      <c r="FY30" s="229">
        <v>0</v>
      </c>
      <c r="FZ30" s="229">
        <v>0</v>
      </c>
      <c r="GA30" s="229">
        <v>0</v>
      </c>
      <c r="GB30" s="229">
        <v>0</v>
      </c>
      <c r="GC30" s="229">
        <v>0</v>
      </c>
      <c r="GD30" s="229">
        <v>0</v>
      </c>
      <c r="GE30" s="229">
        <v>0</v>
      </c>
      <c r="GF30" s="229">
        <v>0</v>
      </c>
      <c r="GG30" s="229">
        <v>0</v>
      </c>
      <c r="GH30" s="229">
        <v>0</v>
      </c>
      <c r="GI30" s="229">
        <v>0</v>
      </c>
      <c r="GJ30" s="229">
        <v>0</v>
      </c>
      <c r="GK30" s="229">
        <v>0</v>
      </c>
      <c r="GL30" s="229">
        <v>0</v>
      </c>
      <c r="GM30" s="229">
        <v>0</v>
      </c>
      <c r="GN30" s="229">
        <v>0</v>
      </c>
      <c r="GO30" s="229">
        <v>0</v>
      </c>
      <c r="GP30" s="229">
        <v>0</v>
      </c>
      <c r="GQ30" s="229">
        <v>0</v>
      </c>
      <c r="GR30" s="229">
        <v>0</v>
      </c>
      <c r="GS30" s="229">
        <v>0</v>
      </c>
      <c r="GT30" s="229">
        <v>0</v>
      </c>
      <c r="GU30" s="229">
        <v>0</v>
      </c>
      <c r="GV30" s="229">
        <v>0</v>
      </c>
      <c r="GW30" s="229">
        <v>0</v>
      </c>
      <c r="GX30" s="229">
        <v>0</v>
      </c>
      <c r="GY30" s="229">
        <v>0</v>
      </c>
      <c r="GZ30" s="229">
        <v>0</v>
      </c>
      <c r="HA30" s="229">
        <v>0</v>
      </c>
      <c r="HB30" s="229">
        <v>0</v>
      </c>
      <c r="HC30" s="229">
        <v>0</v>
      </c>
      <c r="HD30" s="229">
        <v>0</v>
      </c>
      <c r="HE30" s="229">
        <v>0</v>
      </c>
      <c r="HF30" s="229">
        <v>0</v>
      </c>
      <c r="HG30" s="229">
        <v>0</v>
      </c>
      <c r="HH30" s="229">
        <v>0</v>
      </c>
      <c r="HI30" s="229">
        <v>0</v>
      </c>
      <c r="HJ30" s="229">
        <v>0</v>
      </c>
      <c r="HK30" s="229">
        <v>0</v>
      </c>
      <c r="HL30" s="229">
        <v>0</v>
      </c>
      <c r="HM30" s="229">
        <v>0</v>
      </c>
      <c r="HN30" s="229">
        <v>0</v>
      </c>
      <c r="HO30" s="229">
        <v>0</v>
      </c>
      <c r="HP30" s="229">
        <v>0</v>
      </c>
      <c r="HQ30" s="229">
        <v>0</v>
      </c>
      <c r="HR30" s="229">
        <v>0</v>
      </c>
      <c r="HS30" s="229">
        <v>0</v>
      </c>
      <c r="HT30" s="229">
        <v>0</v>
      </c>
      <c r="HU30" s="229">
        <v>0</v>
      </c>
    </row>
    <row r="31" spans="1:229" ht="76.5">
      <c r="A31" s="227" t="s">
        <v>43</v>
      </c>
      <c r="B31" s="227" t="s">
        <v>803</v>
      </c>
      <c r="C31" s="227" t="s">
        <v>839</v>
      </c>
      <c r="D31" s="230" t="s">
        <v>840</v>
      </c>
      <c r="E31" s="230" t="s">
        <v>841</v>
      </c>
      <c r="F31" s="228" t="s">
        <v>842</v>
      </c>
      <c r="G31" s="228"/>
      <c r="H31" s="230" t="s">
        <v>843</v>
      </c>
      <c r="I31" s="228"/>
      <c r="J31" s="228"/>
      <c r="K31" s="228"/>
      <c r="L31" s="228"/>
      <c r="M31" s="228"/>
      <c r="N31" s="228"/>
      <c r="O31" s="228"/>
      <c r="P31" s="228"/>
      <c r="Q31" s="228"/>
      <c r="R31" s="228"/>
      <c r="S31" s="228"/>
      <c r="T31" s="228"/>
      <c r="U31" s="228"/>
      <c r="V31" s="228"/>
      <c r="W31" s="228"/>
      <c r="X31" s="228"/>
      <c r="Y31" s="228"/>
      <c r="Z31" s="228"/>
      <c r="AA31" s="228"/>
      <c r="AB31" s="228"/>
      <c r="AC31" s="228"/>
      <c r="AD31" s="228"/>
      <c r="AE31" s="228"/>
      <c r="AF31" s="228"/>
      <c r="AG31" s="228"/>
      <c r="AH31" s="228"/>
      <c r="AI31" s="228"/>
      <c r="AJ31" s="228"/>
      <c r="AK31" s="228"/>
      <c r="AL31" s="228"/>
      <c r="AM31" s="228"/>
      <c r="AN31" s="228"/>
      <c r="AO31" s="228"/>
      <c r="AP31" s="228"/>
      <c r="AQ31" s="228"/>
      <c r="AR31" s="228"/>
      <c r="AS31" s="228"/>
      <c r="AT31" s="228"/>
      <c r="AU31" s="228"/>
      <c r="AV31" s="228"/>
      <c r="AW31" s="228"/>
      <c r="AX31" s="228"/>
      <c r="AY31" s="228"/>
      <c r="AZ31" s="228"/>
      <c r="BA31" s="228"/>
      <c r="BB31" s="228"/>
      <c r="BC31" s="228"/>
      <c r="BD31" s="228"/>
      <c r="BE31" s="228"/>
      <c r="BF31" s="228"/>
      <c r="BG31" s="228"/>
      <c r="BH31" s="228"/>
      <c r="BI31" s="228"/>
      <c r="BJ31" s="228"/>
      <c r="BK31" s="228"/>
      <c r="BL31" s="228"/>
      <c r="BM31" s="228"/>
      <c r="BN31" s="228"/>
      <c r="BO31" s="228"/>
      <c r="BP31" s="228"/>
      <c r="BQ31" s="228"/>
      <c r="BR31" s="228"/>
      <c r="BS31" s="228"/>
      <c r="BT31" s="228"/>
      <c r="BU31" s="228"/>
      <c r="BV31" s="228"/>
      <c r="BW31" s="228"/>
      <c r="BX31" s="228"/>
      <c r="BY31" s="228"/>
      <c r="BZ31" s="228"/>
      <c r="CA31" s="228"/>
      <c r="CB31" s="228"/>
      <c r="CC31" s="228"/>
      <c r="CD31" s="228"/>
      <c r="CE31" s="228"/>
      <c r="CF31" s="228"/>
      <c r="CG31" s="228"/>
      <c r="CH31" s="228"/>
      <c r="CI31" s="228"/>
      <c r="CJ31" s="228"/>
      <c r="CK31" s="228"/>
      <c r="CL31" s="228"/>
      <c r="CM31" s="228"/>
      <c r="CN31" s="228"/>
      <c r="CO31" s="228"/>
      <c r="CP31" s="228"/>
      <c r="CQ31" s="228"/>
      <c r="CR31" s="228"/>
      <c r="CS31" s="228"/>
      <c r="CT31" s="228"/>
      <c r="CU31" s="228"/>
      <c r="CV31" s="228"/>
      <c r="CW31" s="228"/>
      <c r="CX31" s="228"/>
      <c r="CY31" s="228"/>
      <c r="CZ31" s="228"/>
      <c r="DA31" s="228"/>
      <c r="DB31" s="228"/>
      <c r="DC31" s="228"/>
      <c r="DD31" s="228"/>
      <c r="DE31" s="228"/>
      <c r="DF31" s="228"/>
      <c r="DG31" s="228"/>
      <c r="DH31" s="228"/>
      <c r="DI31" s="228"/>
      <c r="DJ31" s="228"/>
      <c r="DK31" s="228"/>
      <c r="DL31" s="228"/>
      <c r="DM31" s="229">
        <v>10.7</v>
      </c>
      <c r="DN31" s="229">
        <v>8.1999999999999993</v>
      </c>
      <c r="DO31" s="229">
        <v>12.4</v>
      </c>
      <c r="DP31" s="229">
        <v>0</v>
      </c>
      <c r="DQ31" s="229">
        <v>10.7</v>
      </c>
      <c r="DR31" s="229">
        <v>0</v>
      </c>
      <c r="DS31" s="229">
        <v>0</v>
      </c>
      <c r="DT31" s="229">
        <v>0</v>
      </c>
      <c r="DU31" s="229">
        <v>0</v>
      </c>
      <c r="DV31" s="229">
        <v>0</v>
      </c>
      <c r="DW31" s="229">
        <v>0</v>
      </c>
      <c r="DX31" s="229">
        <v>0</v>
      </c>
      <c r="DY31" s="229">
        <v>0</v>
      </c>
      <c r="DZ31" s="229">
        <v>0</v>
      </c>
      <c r="EA31" s="229">
        <v>0</v>
      </c>
      <c r="EB31" s="229">
        <v>0</v>
      </c>
      <c r="EC31" s="229">
        <v>0</v>
      </c>
      <c r="ED31" s="229">
        <v>0</v>
      </c>
      <c r="EE31" s="229">
        <v>0</v>
      </c>
      <c r="EF31" s="229">
        <v>0</v>
      </c>
      <c r="EG31" s="229">
        <v>0</v>
      </c>
      <c r="EH31" s="229">
        <v>0</v>
      </c>
      <c r="EI31" s="229">
        <v>0</v>
      </c>
      <c r="EJ31" s="229">
        <v>0</v>
      </c>
      <c r="EK31" s="229">
        <v>0</v>
      </c>
      <c r="EL31" s="229">
        <v>0</v>
      </c>
      <c r="EM31" s="229">
        <v>0</v>
      </c>
      <c r="EN31" s="229">
        <v>0</v>
      </c>
      <c r="EO31" s="229">
        <v>0</v>
      </c>
      <c r="EP31" s="229">
        <v>0</v>
      </c>
      <c r="EQ31" s="229">
        <v>0</v>
      </c>
      <c r="ER31" s="229">
        <v>0</v>
      </c>
      <c r="ES31" s="229">
        <v>0</v>
      </c>
      <c r="ET31" s="229">
        <v>0</v>
      </c>
      <c r="EU31" s="229">
        <v>0</v>
      </c>
      <c r="EV31" s="229">
        <v>0</v>
      </c>
      <c r="EW31" s="229">
        <v>0</v>
      </c>
      <c r="EX31" s="229">
        <v>0</v>
      </c>
      <c r="EY31" s="229">
        <v>0</v>
      </c>
      <c r="EZ31" s="229">
        <v>0</v>
      </c>
      <c r="FA31" s="229">
        <v>0</v>
      </c>
      <c r="FB31" s="229">
        <v>0</v>
      </c>
      <c r="FC31" s="229">
        <v>0</v>
      </c>
      <c r="FD31" s="229">
        <v>0</v>
      </c>
      <c r="FE31" s="229">
        <v>0</v>
      </c>
      <c r="FF31" s="229">
        <v>0</v>
      </c>
      <c r="FG31" s="229">
        <v>0</v>
      </c>
      <c r="FH31" s="229">
        <v>0</v>
      </c>
      <c r="FI31" s="229">
        <v>0</v>
      </c>
      <c r="FJ31" s="229">
        <v>0</v>
      </c>
      <c r="FK31" s="229">
        <v>0</v>
      </c>
      <c r="FL31" s="229">
        <v>0</v>
      </c>
      <c r="FM31" s="229">
        <v>0</v>
      </c>
      <c r="FN31" s="229">
        <v>0</v>
      </c>
      <c r="FO31" s="229">
        <v>0</v>
      </c>
      <c r="FP31" s="229">
        <v>0</v>
      </c>
      <c r="FQ31" s="229">
        <v>0</v>
      </c>
      <c r="FR31" s="229">
        <v>0</v>
      </c>
      <c r="FS31" s="229">
        <v>0</v>
      </c>
      <c r="FT31" s="229">
        <v>0</v>
      </c>
      <c r="FU31" s="229">
        <v>0</v>
      </c>
      <c r="FV31" s="229">
        <v>0</v>
      </c>
      <c r="FW31" s="229">
        <v>0</v>
      </c>
      <c r="FX31" s="229">
        <v>0</v>
      </c>
      <c r="FY31" s="229">
        <v>0</v>
      </c>
      <c r="FZ31" s="229">
        <v>0</v>
      </c>
      <c r="GA31" s="229">
        <v>0</v>
      </c>
      <c r="GB31" s="229">
        <v>0</v>
      </c>
      <c r="GC31" s="229">
        <v>0</v>
      </c>
      <c r="GD31" s="229">
        <v>0</v>
      </c>
      <c r="GE31" s="229">
        <v>0</v>
      </c>
      <c r="GF31" s="229">
        <v>0</v>
      </c>
      <c r="GG31" s="229">
        <v>0</v>
      </c>
      <c r="GH31" s="229">
        <v>0</v>
      </c>
      <c r="GI31" s="229">
        <v>0</v>
      </c>
      <c r="GJ31" s="229">
        <v>0</v>
      </c>
      <c r="GK31" s="229">
        <v>0</v>
      </c>
      <c r="GL31" s="229">
        <v>0</v>
      </c>
      <c r="GM31" s="229">
        <v>0</v>
      </c>
      <c r="GN31" s="229">
        <v>0</v>
      </c>
      <c r="GO31" s="229">
        <v>0</v>
      </c>
      <c r="GP31" s="229">
        <v>0</v>
      </c>
      <c r="GQ31" s="229">
        <v>0</v>
      </c>
      <c r="GR31" s="229">
        <v>0</v>
      </c>
      <c r="GS31" s="229">
        <v>0</v>
      </c>
      <c r="GT31" s="229">
        <v>0</v>
      </c>
      <c r="GU31" s="229">
        <v>0</v>
      </c>
      <c r="GV31" s="229">
        <v>0</v>
      </c>
      <c r="GW31" s="229">
        <v>0</v>
      </c>
      <c r="GX31" s="229">
        <v>0</v>
      </c>
      <c r="GY31" s="229">
        <v>0</v>
      </c>
      <c r="GZ31" s="229">
        <v>0</v>
      </c>
      <c r="HA31" s="229">
        <v>0</v>
      </c>
      <c r="HB31" s="229">
        <v>0</v>
      </c>
      <c r="HC31" s="229">
        <v>0</v>
      </c>
      <c r="HD31" s="229">
        <v>0</v>
      </c>
      <c r="HE31" s="229">
        <v>0</v>
      </c>
      <c r="HF31" s="229">
        <v>0</v>
      </c>
      <c r="HG31" s="229">
        <v>0</v>
      </c>
      <c r="HH31" s="229">
        <v>0</v>
      </c>
      <c r="HI31" s="229">
        <v>0</v>
      </c>
      <c r="HJ31" s="229">
        <v>0</v>
      </c>
      <c r="HK31" s="229">
        <v>0</v>
      </c>
      <c r="HL31" s="229">
        <v>0</v>
      </c>
      <c r="HM31" s="229">
        <v>0</v>
      </c>
      <c r="HN31" s="229">
        <v>0</v>
      </c>
      <c r="HO31" s="229">
        <v>0</v>
      </c>
      <c r="HP31" s="229">
        <v>0</v>
      </c>
      <c r="HQ31" s="229">
        <v>0</v>
      </c>
      <c r="HR31" s="229">
        <v>0</v>
      </c>
      <c r="HS31" s="229">
        <v>0</v>
      </c>
      <c r="HT31" s="229">
        <v>0</v>
      </c>
      <c r="HU31" s="229">
        <v>0</v>
      </c>
    </row>
    <row r="32" spans="1:229" ht="153">
      <c r="A32" s="227" t="s">
        <v>43</v>
      </c>
      <c r="B32" s="227" t="s">
        <v>803</v>
      </c>
      <c r="C32" s="227" t="s">
        <v>844</v>
      </c>
      <c r="D32" s="230" t="s">
        <v>845</v>
      </c>
      <c r="E32" s="230" t="s">
        <v>846</v>
      </c>
      <c r="F32" s="230" t="s">
        <v>847</v>
      </c>
      <c r="G32" s="228"/>
      <c r="H32" s="228"/>
      <c r="I32" s="230"/>
      <c r="J32" s="230"/>
      <c r="K32" s="228"/>
      <c r="L32" s="228"/>
      <c r="M32" s="228"/>
      <c r="N32" s="228"/>
      <c r="O32" s="228"/>
      <c r="P32" s="228"/>
      <c r="Q32" s="228"/>
      <c r="R32" s="228"/>
      <c r="S32" s="228"/>
      <c r="T32" s="228"/>
      <c r="U32" s="228"/>
      <c r="V32" s="228"/>
      <c r="W32" s="228"/>
      <c r="X32" s="228"/>
      <c r="Y32" s="228"/>
      <c r="Z32" s="228"/>
      <c r="AA32" s="228"/>
      <c r="AB32" s="228"/>
      <c r="AC32" s="228"/>
      <c r="AD32" s="228"/>
      <c r="AE32" s="228"/>
      <c r="AF32" s="228"/>
      <c r="AG32" s="228"/>
      <c r="AH32" s="228"/>
      <c r="AI32" s="228"/>
      <c r="AJ32" s="228"/>
      <c r="AK32" s="228"/>
      <c r="AL32" s="228"/>
      <c r="AM32" s="228"/>
      <c r="AN32" s="228"/>
      <c r="AO32" s="228"/>
      <c r="AP32" s="228"/>
      <c r="AQ32" s="228"/>
      <c r="AR32" s="228"/>
      <c r="AS32" s="228"/>
      <c r="AT32" s="228"/>
      <c r="AU32" s="228"/>
      <c r="AV32" s="228"/>
      <c r="AW32" s="228"/>
      <c r="AX32" s="228"/>
      <c r="AY32" s="228"/>
      <c r="AZ32" s="228"/>
      <c r="BA32" s="228"/>
      <c r="BB32" s="228"/>
      <c r="BC32" s="228"/>
      <c r="BD32" s="228"/>
      <c r="BE32" s="228"/>
      <c r="BF32" s="228"/>
      <c r="BG32" s="228"/>
      <c r="BH32" s="228"/>
      <c r="BI32" s="228"/>
      <c r="BJ32" s="228"/>
      <c r="BK32" s="228"/>
      <c r="BL32" s="228"/>
      <c r="BM32" s="228"/>
      <c r="BN32" s="228"/>
      <c r="BO32" s="228"/>
      <c r="BP32" s="228"/>
      <c r="BQ32" s="228"/>
      <c r="BR32" s="228"/>
      <c r="BS32" s="228"/>
      <c r="BT32" s="228"/>
      <c r="BU32" s="228"/>
      <c r="BV32" s="228"/>
      <c r="BW32" s="228"/>
      <c r="BX32" s="228"/>
      <c r="BY32" s="228"/>
      <c r="BZ32" s="228"/>
      <c r="CA32" s="228"/>
      <c r="CB32" s="228"/>
      <c r="CC32" s="228"/>
      <c r="CD32" s="228"/>
      <c r="CE32" s="228"/>
      <c r="CF32" s="228"/>
      <c r="CG32" s="228"/>
      <c r="CH32" s="228"/>
      <c r="CI32" s="228"/>
      <c r="CJ32" s="228"/>
      <c r="CK32" s="228"/>
      <c r="CL32" s="228"/>
      <c r="CM32" s="228"/>
      <c r="CN32" s="228"/>
      <c r="CO32" s="228"/>
      <c r="CP32" s="228"/>
      <c r="CQ32" s="228"/>
      <c r="CR32" s="228"/>
      <c r="CS32" s="228"/>
      <c r="CT32" s="228"/>
      <c r="CU32" s="228"/>
      <c r="CV32" s="228"/>
      <c r="CW32" s="228"/>
      <c r="CX32" s="228"/>
      <c r="CY32" s="228"/>
      <c r="CZ32" s="228"/>
      <c r="DA32" s="228"/>
      <c r="DB32" s="228"/>
      <c r="DC32" s="228"/>
      <c r="DD32" s="228"/>
      <c r="DE32" s="228"/>
      <c r="DF32" s="228"/>
      <c r="DG32" s="228"/>
      <c r="DH32" s="228"/>
      <c r="DI32" s="228"/>
      <c r="DJ32" s="228"/>
      <c r="DK32" s="228"/>
      <c r="DL32" s="228"/>
      <c r="DM32" s="229">
        <v>6.4</v>
      </c>
      <c r="DN32" s="229">
        <v>6.6</v>
      </c>
      <c r="DO32" s="229">
        <v>13.3</v>
      </c>
      <c r="DP32" s="229">
        <v>0</v>
      </c>
      <c r="DQ32" s="229">
        <v>0</v>
      </c>
      <c r="DR32" s="229">
        <v>0</v>
      </c>
      <c r="DS32" s="229">
        <v>0</v>
      </c>
      <c r="DT32" s="229">
        <v>0</v>
      </c>
      <c r="DU32" s="229">
        <v>0</v>
      </c>
      <c r="DV32" s="229">
        <v>0</v>
      </c>
      <c r="DW32" s="229">
        <v>0</v>
      </c>
      <c r="DX32" s="229">
        <v>0</v>
      </c>
      <c r="DY32" s="229">
        <v>0</v>
      </c>
      <c r="DZ32" s="229">
        <v>0</v>
      </c>
      <c r="EA32" s="229">
        <v>0</v>
      </c>
      <c r="EB32" s="229">
        <v>0</v>
      </c>
      <c r="EC32" s="229">
        <v>0</v>
      </c>
      <c r="ED32" s="229">
        <v>0</v>
      </c>
      <c r="EE32" s="229">
        <v>0</v>
      </c>
      <c r="EF32" s="229">
        <v>0</v>
      </c>
      <c r="EG32" s="229">
        <v>0</v>
      </c>
      <c r="EH32" s="229">
        <v>0</v>
      </c>
      <c r="EI32" s="229">
        <v>0</v>
      </c>
      <c r="EJ32" s="229">
        <v>0</v>
      </c>
      <c r="EK32" s="229">
        <v>0</v>
      </c>
      <c r="EL32" s="229">
        <v>0</v>
      </c>
      <c r="EM32" s="229">
        <v>0</v>
      </c>
      <c r="EN32" s="229">
        <v>0</v>
      </c>
      <c r="EO32" s="229">
        <v>0</v>
      </c>
      <c r="EP32" s="229">
        <v>0</v>
      </c>
      <c r="EQ32" s="229">
        <v>0</v>
      </c>
      <c r="ER32" s="229">
        <v>0</v>
      </c>
      <c r="ES32" s="229">
        <v>0</v>
      </c>
      <c r="ET32" s="229">
        <v>0</v>
      </c>
      <c r="EU32" s="229">
        <v>0</v>
      </c>
      <c r="EV32" s="229">
        <v>0</v>
      </c>
      <c r="EW32" s="229">
        <v>0</v>
      </c>
      <c r="EX32" s="229">
        <v>0</v>
      </c>
      <c r="EY32" s="229">
        <v>0</v>
      </c>
      <c r="EZ32" s="229">
        <v>0</v>
      </c>
      <c r="FA32" s="229">
        <v>0</v>
      </c>
      <c r="FB32" s="229">
        <v>0</v>
      </c>
      <c r="FC32" s="229">
        <v>0</v>
      </c>
      <c r="FD32" s="229">
        <v>0</v>
      </c>
      <c r="FE32" s="229">
        <v>0</v>
      </c>
      <c r="FF32" s="229">
        <v>0</v>
      </c>
      <c r="FG32" s="229">
        <v>0</v>
      </c>
      <c r="FH32" s="229">
        <v>0</v>
      </c>
      <c r="FI32" s="229">
        <v>0</v>
      </c>
      <c r="FJ32" s="229">
        <v>0</v>
      </c>
      <c r="FK32" s="229">
        <v>0</v>
      </c>
      <c r="FL32" s="229">
        <v>0</v>
      </c>
      <c r="FM32" s="229">
        <v>0</v>
      </c>
      <c r="FN32" s="229">
        <v>0</v>
      </c>
      <c r="FO32" s="229">
        <v>0</v>
      </c>
      <c r="FP32" s="229">
        <v>0</v>
      </c>
      <c r="FQ32" s="229">
        <v>0</v>
      </c>
      <c r="FR32" s="229">
        <v>0</v>
      </c>
      <c r="FS32" s="229">
        <v>0</v>
      </c>
      <c r="FT32" s="229">
        <v>0</v>
      </c>
      <c r="FU32" s="229">
        <v>0</v>
      </c>
      <c r="FV32" s="229">
        <v>0</v>
      </c>
      <c r="FW32" s="229">
        <v>0</v>
      </c>
      <c r="FX32" s="229">
        <v>0</v>
      </c>
      <c r="FY32" s="229">
        <v>0</v>
      </c>
      <c r="FZ32" s="229">
        <v>0</v>
      </c>
      <c r="GA32" s="229">
        <v>0</v>
      </c>
      <c r="GB32" s="229">
        <v>0</v>
      </c>
      <c r="GC32" s="229">
        <v>0</v>
      </c>
      <c r="GD32" s="229">
        <v>0</v>
      </c>
      <c r="GE32" s="229">
        <v>0</v>
      </c>
      <c r="GF32" s="229">
        <v>0</v>
      </c>
      <c r="GG32" s="229">
        <v>0</v>
      </c>
      <c r="GH32" s="229">
        <v>0</v>
      </c>
      <c r="GI32" s="229">
        <v>0</v>
      </c>
      <c r="GJ32" s="229">
        <v>0</v>
      </c>
      <c r="GK32" s="229">
        <v>0</v>
      </c>
      <c r="GL32" s="229">
        <v>0</v>
      </c>
      <c r="GM32" s="229">
        <v>0</v>
      </c>
      <c r="GN32" s="229">
        <v>0</v>
      </c>
      <c r="GO32" s="229">
        <v>0</v>
      </c>
      <c r="GP32" s="229">
        <v>0</v>
      </c>
      <c r="GQ32" s="229">
        <v>0</v>
      </c>
      <c r="GR32" s="229">
        <v>0</v>
      </c>
      <c r="GS32" s="229">
        <v>0</v>
      </c>
      <c r="GT32" s="229">
        <v>0</v>
      </c>
      <c r="GU32" s="229">
        <v>0</v>
      </c>
      <c r="GV32" s="229">
        <v>0</v>
      </c>
      <c r="GW32" s="229">
        <v>0</v>
      </c>
      <c r="GX32" s="229">
        <v>0</v>
      </c>
      <c r="GY32" s="229">
        <v>0</v>
      </c>
      <c r="GZ32" s="229">
        <v>0</v>
      </c>
      <c r="HA32" s="229">
        <v>0</v>
      </c>
      <c r="HB32" s="229">
        <v>0</v>
      </c>
      <c r="HC32" s="229">
        <v>0</v>
      </c>
      <c r="HD32" s="229">
        <v>0</v>
      </c>
      <c r="HE32" s="229">
        <v>0</v>
      </c>
      <c r="HF32" s="229">
        <v>0</v>
      </c>
      <c r="HG32" s="229">
        <v>0</v>
      </c>
      <c r="HH32" s="229">
        <v>0</v>
      </c>
      <c r="HI32" s="229">
        <v>0</v>
      </c>
      <c r="HJ32" s="229">
        <v>0</v>
      </c>
      <c r="HK32" s="229">
        <v>0</v>
      </c>
      <c r="HL32" s="229">
        <v>0</v>
      </c>
      <c r="HM32" s="229">
        <v>0</v>
      </c>
      <c r="HN32" s="229">
        <v>0</v>
      </c>
      <c r="HO32" s="229">
        <v>0</v>
      </c>
      <c r="HP32" s="229">
        <v>0</v>
      </c>
      <c r="HQ32" s="229">
        <v>0</v>
      </c>
      <c r="HR32" s="229">
        <v>0</v>
      </c>
      <c r="HS32" s="229">
        <v>0</v>
      </c>
      <c r="HT32" s="229">
        <v>0</v>
      </c>
      <c r="HU32" s="229">
        <v>0</v>
      </c>
    </row>
    <row r="33" spans="1:229" ht="51">
      <c r="A33" s="227" t="s">
        <v>43</v>
      </c>
      <c r="B33" s="227" t="s">
        <v>803</v>
      </c>
      <c r="C33" s="227" t="s">
        <v>848</v>
      </c>
      <c r="D33" s="228"/>
      <c r="E33" s="228" t="s">
        <v>849</v>
      </c>
      <c r="F33" s="228"/>
      <c r="G33" s="228"/>
      <c r="H33" s="228"/>
      <c r="I33" s="228"/>
      <c r="J33" s="228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8"/>
      <c r="W33" s="228"/>
      <c r="X33" s="228"/>
      <c r="Y33" s="228"/>
      <c r="Z33" s="228"/>
      <c r="AA33" s="228"/>
      <c r="AB33" s="228"/>
      <c r="AC33" s="228"/>
      <c r="AD33" s="228"/>
      <c r="AE33" s="228"/>
      <c r="AF33" s="228"/>
      <c r="AG33" s="228"/>
      <c r="AH33" s="228"/>
      <c r="AI33" s="228"/>
      <c r="AJ33" s="228"/>
      <c r="AK33" s="228"/>
      <c r="AL33" s="228"/>
      <c r="AM33" s="228"/>
      <c r="AN33" s="228"/>
      <c r="AO33" s="228"/>
      <c r="AP33" s="228"/>
      <c r="AQ33" s="228"/>
      <c r="AR33" s="228"/>
      <c r="AS33" s="228"/>
      <c r="AT33" s="228"/>
      <c r="AU33" s="228"/>
      <c r="AV33" s="228"/>
      <c r="AW33" s="228"/>
      <c r="AX33" s="228"/>
      <c r="AY33" s="228"/>
      <c r="AZ33" s="228"/>
      <c r="BA33" s="228"/>
      <c r="BB33" s="228"/>
      <c r="BC33" s="228"/>
      <c r="BD33" s="228"/>
      <c r="BE33" s="228"/>
      <c r="BF33" s="228"/>
      <c r="BG33" s="228"/>
      <c r="BH33" s="228"/>
      <c r="BI33" s="228"/>
      <c r="BJ33" s="228"/>
      <c r="BK33" s="228"/>
      <c r="BL33" s="228"/>
      <c r="BM33" s="228"/>
      <c r="BN33" s="228"/>
      <c r="BO33" s="228"/>
      <c r="BP33" s="228"/>
      <c r="BQ33" s="228"/>
      <c r="BR33" s="228"/>
      <c r="BS33" s="228"/>
      <c r="BT33" s="228"/>
      <c r="BU33" s="228"/>
      <c r="BV33" s="228"/>
      <c r="BW33" s="228"/>
      <c r="BX33" s="228"/>
      <c r="BY33" s="228"/>
      <c r="BZ33" s="228"/>
      <c r="CA33" s="228"/>
      <c r="CB33" s="228"/>
      <c r="CC33" s="228"/>
      <c r="CD33" s="228"/>
      <c r="CE33" s="228"/>
      <c r="CF33" s="228"/>
      <c r="CG33" s="228"/>
      <c r="CH33" s="228"/>
      <c r="CI33" s="228"/>
      <c r="CJ33" s="228"/>
      <c r="CK33" s="228"/>
      <c r="CL33" s="228"/>
      <c r="CM33" s="228"/>
      <c r="CN33" s="228"/>
      <c r="CO33" s="228"/>
      <c r="CP33" s="228"/>
      <c r="CQ33" s="228"/>
      <c r="CR33" s="228"/>
      <c r="CS33" s="228"/>
      <c r="CT33" s="228"/>
      <c r="CU33" s="228"/>
      <c r="CV33" s="228"/>
      <c r="CW33" s="228"/>
      <c r="CX33" s="228"/>
      <c r="CY33" s="228"/>
      <c r="CZ33" s="228"/>
      <c r="DA33" s="228"/>
      <c r="DB33" s="228"/>
      <c r="DC33" s="228"/>
      <c r="DD33" s="228"/>
      <c r="DE33" s="228"/>
      <c r="DF33" s="228"/>
      <c r="DG33" s="228"/>
      <c r="DH33" s="228"/>
      <c r="DI33" s="228"/>
      <c r="DJ33" s="228"/>
      <c r="DK33" s="228"/>
      <c r="DL33" s="228"/>
      <c r="DM33" s="229">
        <v>0</v>
      </c>
      <c r="DN33" s="229">
        <v>13.5</v>
      </c>
      <c r="DO33" s="229">
        <v>0</v>
      </c>
      <c r="DP33" s="229">
        <v>0</v>
      </c>
      <c r="DQ33" s="229">
        <v>0</v>
      </c>
      <c r="DR33" s="229">
        <v>0</v>
      </c>
      <c r="DS33" s="229">
        <v>0</v>
      </c>
      <c r="DT33" s="229">
        <v>0</v>
      </c>
      <c r="DU33" s="229">
        <v>0</v>
      </c>
      <c r="DV33" s="229">
        <v>0</v>
      </c>
      <c r="DW33" s="229">
        <v>0</v>
      </c>
      <c r="DX33" s="229">
        <v>0</v>
      </c>
      <c r="DY33" s="229">
        <v>0</v>
      </c>
      <c r="DZ33" s="229">
        <v>0</v>
      </c>
      <c r="EA33" s="229">
        <v>0</v>
      </c>
      <c r="EB33" s="229">
        <v>0</v>
      </c>
      <c r="EC33" s="229">
        <v>0</v>
      </c>
      <c r="ED33" s="229">
        <v>0</v>
      </c>
      <c r="EE33" s="229">
        <v>0</v>
      </c>
      <c r="EF33" s="229">
        <v>0</v>
      </c>
      <c r="EG33" s="229">
        <v>0</v>
      </c>
      <c r="EH33" s="229">
        <v>0</v>
      </c>
      <c r="EI33" s="229">
        <v>0</v>
      </c>
      <c r="EJ33" s="229">
        <v>0</v>
      </c>
      <c r="EK33" s="229">
        <v>0</v>
      </c>
      <c r="EL33" s="229">
        <v>0</v>
      </c>
      <c r="EM33" s="229">
        <v>0</v>
      </c>
      <c r="EN33" s="229">
        <v>0</v>
      </c>
      <c r="EO33" s="229">
        <v>0</v>
      </c>
      <c r="EP33" s="229">
        <v>0</v>
      </c>
      <c r="EQ33" s="229">
        <v>0</v>
      </c>
      <c r="ER33" s="229">
        <v>0</v>
      </c>
      <c r="ES33" s="229">
        <v>0</v>
      </c>
      <c r="ET33" s="229">
        <v>0</v>
      </c>
      <c r="EU33" s="229">
        <v>0</v>
      </c>
      <c r="EV33" s="229">
        <v>0</v>
      </c>
      <c r="EW33" s="229">
        <v>0</v>
      </c>
      <c r="EX33" s="229">
        <v>0</v>
      </c>
      <c r="EY33" s="229">
        <v>0</v>
      </c>
      <c r="EZ33" s="229">
        <v>0</v>
      </c>
      <c r="FA33" s="229">
        <v>0</v>
      </c>
      <c r="FB33" s="229">
        <v>0</v>
      </c>
      <c r="FC33" s="229">
        <v>0</v>
      </c>
      <c r="FD33" s="229">
        <v>0</v>
      </c>
      <c r="FE33" s="229">
        <v>0</v>
      </c>
      <c r="FF33" s="229">
        <v>0</v>
      </c>
      <c r="FG33" s="229">
        <v>0</v>
      </c>
      <c r="FH33" s="229">
        <v>0</v>
      </c>
      <c r="FI33" s="229">
        <v>0</v>
      </c>
      <c r="FJ33" s="229">
        <v>0</v>
      </c>
      <c r="FK33" s="229">
        <v>0</v>
      </c>
      <c r="FL33" s="229">
        <v>0</v>
      </c>
      <c r="FM33" s="229">
        <v>0</v>
      </c>
      <c r="FN33" s="229">
        <v>0</v>
      </c>
      <c r="FO33" s="229">
        <v>0</v>
      </c>
      <c r="FP33" s="229">
        <v>0</v>
      </c>
      <c r="FQ33" s="229">
        <v>0</v>
      </c>
      <c r="FR33" s="229">
        <v>0</v>
      </c>
      <c r="FS33" s="229">
        <v>0</v>
      </c>
      <c r="FT33" s="229">
        <v>0</v>
      </c>
      <c r="FU33" s="229">
        <v>0</v>
      </c>
      <c r="FV33" s="229">
        <v>0</v>
      </c>
      <c r="FW33" s="229">
        <v>0</v>
      </c>
      <c r="FX33" s="229">
        <v>0</v>
      </c>
      <c r="FY33" s="229">
        <v>0</v>
      </c>
      <c r="FZ33" s="229">
        <v>0</v>
      </c>
      <c r="GA33" s="229">
        <v>0</v>
      </c>
      <c r="GB33" s="229">
        <v>0</v>
      </c>
      <c r="GC33" s="229">
        <v>0</v>
      </c>
      <c r="GD33" s="229">
        <v>0</v>
      </c>
      <c r="GE33" s="229">
        <v>0</v>
      </c>
      <c r="GF33" s="229">
        <v>0</v>
      </c>
      <c r="GG33" s="229">
        <v>0</v>
      </c>
      <c r="GH33" s="229">
        <v>0</v>
      </c>
      <c r="GI33" s="229">
        <v>0</v>
      </c>
      <c r="GJ33" s="229">
        <v>0</v>
      </c>
      <c r="GK33" s="229">
        <v>0</v>
      </c>
      <c r="GL33" s="229">
        <v>0</v>
      </c>
      <c r="GM33" s="229">
        <v>0</v>
      </c>
      <c r="GN33" s="229">
        <v>0</v>
      </c>
      <c r="GO33" s="229">
        <v>0</v>
      </c>
      <c r="GP33" s="229">
        <v>0</v>
      </c>
      <c r="GQ33" s="229">
        <v>0</v>
      </c>
      <c r="GR33" s="229">
        <v>0</v>
      </c>
      <c r="GS33" s="229">
        <v>0</v>
      </c>
      <c r="GT33" s="229">
        <v>0</v>
      </c>
      <c r="GU33" s="229">
        <v>0</v>
      </c>
      <c r="GV33" s="229">
        <v>0</v>
      </c>
      <c r="GW33" s="229">
        <v>0</v>
      </c>
      <c r="GX33" s="229">
        <v>0</v>
      </c>
      <c r="GY33" s="229">
        <v>0</v>
      </c>
      <c r="GZ33" s="229">
        <v>0</v>
      </c>
      <c r="HA33" s="229">
        <v>0</v>
      </c>
      <c r="HB33" s="229">
        <v>0</v>
      </c>
      <c r="HC33" s="229">
        <v>0</v>
      </c>
      <c r="HD33" s="229">
        <v>0</v>
      </c>
      <c r="HE33" s="229">
        <v>0</v>
      </c>
      <c r="HF33" s="229">
        <v>0</v>
      </c>
      <c r="HG33" s="229">
        <v>0</v>
      </c>
      <c r="HH33" s="229">
        <v>0</v>
      </c>
      <c r="HI33" s="229">
        <v>0</v>
      </c>
      <c r="HJ33" s="229">
        <v>0</v>
      </c>
      <c r="HK33" s="229">
        <v>0</v>
      </c>
      <c r="HL33" s="229">
        <v>0</v>
      </c>
      <c r="HM33" s="229">
        <v>0</v>
      </c>
      <c r="HN33" s="229">
        <v>0</v>
      </c>
      <c r="HO33" s="229">
        <v>0</v>
      </c>
      <c r="HP33" s="229">
        <v>0</v>
      </c>
      <c r="HQ33" s="229">
        <v>0</v>
      </c>
      <c r="HR33" s="229">
        <v>0</v>
      </c>
      <c r="HS33" s="229">
        <v>0</v>
      </c>
      <c r="HT33" s="229">
        <v>0</v>
      </c>
      <c r="HU33" s="229">
        <v>0</v>
      </c>
    </row>
    <row r="34" spans="1:229" ht="51">
      <c r="A34" s="227" t="s">
        <v>43</v>
      </c>
      <c r="B34" s="227" t="s">
        <v>803</v>
      </c>
      <c r="C34" s="227" t="s">
        <v>850</v>
      </c>
      <c r="D34" s="228" t="s">
        <v>851</v>
      </c>
      <c r="E34" s="230" t="s">
        <v>852</v>
      </c>
      <c r="F34" s="228"/>
      <c r="G34" s="228" t="s">
        <v>853</v>
      </c>
      <c r="H34" s="228"/>
      <c r="I34" s="228"/>
      <c r="J34" s="228"/>
      <c r="K34" s="228"/>
      <c r="L34" s="228"/>
      <c r="M34" s="228"/>
      <c r="N34" s="228"/>
      <c r="O34" s="228"/>
      <c r="P34" s="228"/>
      <c r="Q34" s="228"/>
      <c r="R34" s="228"/>
      <c r="S34" s="228"/>
      <c r="T34" s="228"/>
      <c r="U34" s="228"/>
      <c r="V34" s="228"/>
      <c r="W34" s="228"/>
      <c r="X34" s="228"/>
      <c r="Y34" s="228"/>
      <c r="Z34" s="228"/>
      <c r="AA34" s="228"/>
      <c r="AB34" s="228"/>
      <c r="AC34" s="228"/>
      <c r="AD34" s="228"/>
      <c r="AE34" s="228"/>
      <c r="AF34" s="228"/>
      <c r="AG34" s="228"/>
      <c r="AH34" s="228"/>
      <c r="AI34" s="228"/>
      <c r="AJ34" s="228"/>
      <c r="AK34" s="228"/>
      <c r="AL34" s="228"/>
      <c r="AM34" s="228"/>
      <c r="AN34" s="228"/>
      <c r="AO34" s="228"/>
      <c r="AP34" s="228"/>
      <c r="AQ34" s="228"/>
      <c r="AR34" s="228"/>
      <c r="AS34" s="228"/>
      <c r="AT34" s="228"/>
      <c r="AU34" s="228"/>
      <c r="AV34" s="228"/>
      <c r="AW34" s="228"/>
      <c r="AX34" s="228"/>
      <c r="AY34" s="228"/>
      <c r="AZ34" s="228"/>
      <c r="BA34" s="228"/>
      <c r="BB34" s="228"/>
      <c r="BC34" s="228"/>
      <c r="BD34" s="228"/>
      <c r="BE34" s="228"/>
      <c r="BF34" s="228"/>
      <c r="BG34" s="228"/>
      <c r="BH34" s="228"/>
      <c r="BI34" s="228"/>
      <c r="BJ34" s="228"/>
      <c r="BK34" s="228"/>
      <c r="BL34" s="228"/>
      <c r="BM34" s="228"/>
      <c r="BN34" s="228"/>
      <c r="BO34" s="228"/>
      <c r="BP34" s="228"/>
      <c r="BQ34" s="228"/>
      <c r="BR34" s="228"/>
      <c r="BS34" s="228"/>
      <c r="BT34" s="228"/>
      <c r="BU34" s="228"/>
      <c r="BV34" s="228"/>
      <c r="BW34" s="228"/>
      <c r="BX34" s="228"/>
      <c r="BY34" s="228"/>
      <c r="BZ34" s="228"/>
      <c r="CA34" s="228"/>
      <c r="CB34" s="228"/>
      <c r="CC34" s="228"/>
      <c r="CD34" s="228"/>
      <c r="CE34" s="228"/>
      <c r="CF34" s="228"/>
      <c r="CG34" s="228"/>
      <c r="CH34" s="228"/>
      <c r="CI34" s="228"/>
      <c r="CJ34" s="228"/>
      <c r="CK34" s="228"/>
      <c r="CL34" s="228"/>
      <c r="CM34" s="228"/>
      <c r="CN34" s="228"/>
      <c r="CO34" s="228"/>
      <c r="CP34" s="228"/>
      <c r="CQ34" s="228"/>
      <c r="CR34" s="228"/>
      <c r="CS34" s="228"/>
      <c r="CT34" s="228"/>
      <c r="CU34" s="228"/>
      <c r="CV34" s="228"/>
      <c r="CW34" s="228"/>
      <c r="CX34" s="228"/>
      <c r="CY34" s="228"/>
      <c r="CZ34" s="228"/>
      <c r="DA34" s="228"/>
      <c r="DB34" s="228"/>
      <c r="DC34" s="228"/>
      <c r="DD34" s="228"/>
      <c r="DE34" s="228"/>
      <c r="DF34" s="228"/>
      <c r="DG34" s="228"/>
      <c r="DH34" s="228"/>
      <c r="DI34" s="228"/>
      <c r="DJ34" s="228"/>
      <c r="DK34" s="228"/>
      <c r="DL34" s="228"/>
      <c r="DM34" s="229">
        <v>7.9</v>
      </c>
      <c r="DN34" s="229">
        <v>6.6</v>
      </c>
      <c r="DO34" s="229">
        <v>0</v>
      </c>
      <c r="DP34" s="229">
        <v>5.8</v>
      </c>
      <c r="DQ34" s="229">
        <v>0</v>
      </c>
      <c r="DR34" s="229">
        <v>0</v>
      </c>
      <c r="DS34" s="229">
        <v>0</v>
      </c>
      <c r="DT34" s="229">
        <v>0</v>
      </c>
      <c r="DU34" s="229">
        <v>0</v>
      </c>
      <c r="DV34" s="229">
        <v>0</v>
      </c>
      <c r="DW34" s="229">
        <v>0</v>
      </c>
      <c r="DX34" s="229">
        <v>0</v>
      </c>
      <c r="DY34" s="229">
        <v>0</v>
      </c>
      <c r="DZ34" s="229">
        <v>0</v>
      </c>
      <c r="EA34" s="229">
        <v>0</v>
      </c>
      <c r="EB34" s="229">
        <v>0</v>
      </c>
      <c r="EC34" s="229">
        <v>0</v>
      </c>
      <c r="ED34" s="229">
        <v>0</v>
      </c>
      <c r="EE34" s="229">
        <v>0</v>
      </c>
      <c r="EF34" s="229">
        <v>0</v>
      </c>
      <c r="EG34" s="229">
        <v>0</v>
      </c>
      <c r="EH34" s="229">
        <v>0</v>
      </c>
      <c r="EI34" s="229">
        <v>0</v>
      </c>
      <c r="EJ34" s="229">
        <v>0</v>
      </c>
      <c r="EK34" s="229">
        <v>0</v>
      </c>
      <c r="EL34" s="229">
        <v>0</v>
      </c>
      <c r="EM34" s="229">
        <v>0</v>
      </c>
      <c r="EN34" s="229">
        <v>0</v>
      </c>
      <c r="EO34" s="229">
        <v>0</v>
      </c>
      <c r="EP34" s="229">
        <v>0</v>
      </c>
      <c r="EQ34" s="229">
        <v>0</v>
      </c>
      <c r="ER34" s="229">
        <v>0</v>
      </c>
      <c r="ES34" s="229">
        <v>0</v>
      </c>
      <c r="ET34" s="229">
        <v>0</v>
      </c>
      <c r="EU34" s="229">
        <v>0</v>
      </c>
      <c r="EV34" s="229">
        <v>0</v>
      </c>
      <c r="EW34" s="229">
        <v>0</v>
      </c>
      <c r="EX34" s="229">
        <v>0</v>
      </c>
      <c r="EY34" s="229">
        <v>0</v>
      </c>
      <c r="EZ34" s="229">
        <v>0</v>
      </c>
      <c r="FA34" s="229">
        <v>0</v>
      </c>
      <c r="FB34" s="229">
        <v>0</v>
      </c>
      <c r="FC34" s="229">
        <v>0</v>
      </c>
      <c r="FD34" s="229">
        <v>0</v>
      </c>
      <c r="FE34" s="229">
        <v>0</v>
      </c>
      <c r="FF34" s="229">
        <v>0</v>
      </c>
      <c r="FG34" s="229">
        <v>0</v>
      </c>
      <c r="FH34" s="229">
        <v>0</v>
      </c>
      <c r="FI34" s="229">
        <v>0</v>
      </c>
      <c r="FJ34" s="229">
        <v>0</v>
      </c>
      <c r="FK34" s="229">
        <v>0</v>
      </c>
      <c r="FL34" s="229">
        <v>0</v>
      </c>
      <c r="FM34" s="229">
        <v>0</v>
      </c>
      <c r="FN34" s="229">
        <v>0</v>
      </c>
      <c r="FO34" s="229">
        <v>0</v>
      </c>
      <c r="FP34" s="229">
        <v>0</v>
      </c>
      <c r="FQ34" s="229">
        <v>0</v>
      </c>
      <c r="FR34" s="229">
        <v>0</v>
      </c>
      <c r="FS34" s="229">
        <v>0</v>
      </c>
      <c r="FT34" s="229">
        <v>0</v>
      </c>
      <c r="FU34" s="229">
        <v>0</v>
      </c>
      <c r="FV34" s="229">
        <v>0</v>
      </c>
      <c r="FW34" s="229">
        <v>0</v>
      </c>
      <c r="FX34" s="229">
        <v>0</v>
      </c>
      <c r="FY34" s="229">
        <v>0</v>
      </c>
      <c r="FZ34" s="229">
        <v>0</v>
      </c>
      <c r="GA34" s="229">
        <v>0</v>
      </c>
      <c r="GB34" s="229">
        <v>0</v>
      </c>
      <c r="GC34" s="229">
        <v>0</v>
      </c>
      <c r="GD34" s="229">
        <v>0</v>
      </c>
      <c r="GE34" s="229">
        <v>0</v>
      </c>
      <c r="GF34" s="229">
        <v>0</v>
      </c>
      <c r="GG34" s="229">
        <v>0</v>
      </c>
      <c r="GH34" s="229">
        <v>0</v>
      </c>
      <c r="GI34" s="229">
        <v>0</v>
      </c>
      <c r="GJ34" s="229">
        <v>0</v>
      </c>
      <c r="GK34" s="229">
        <v>0</v>
      </c>
      <c r="GL34" s="229">
        <v>0</v>
      </c>
      <c r="GM34" s="229">
        <v>0</v>
      </c>
      <c r="GN34" s="229">
        <v>0</v>
      </c>
      <c r="GO34" s="229">
        <v>0</v>
      </c>
      <c r="GP34" s="229">
        <v>0</v>
      </c>
      <c r="GQ34" s="229">
        <v>0</v>
      </c>
      <c r="GR34" s="229">
        <v>0</v>
      </c>
      <c r="GS34" s="229">
        <v>0</v>
      </c>
      <c r="GT34" s="229">
        <v>0</v>
      </c>
      <c r="GU34" s="229">
        <v>0</v>
      </c>
      <c r="GV34" s="229">
        <v>0</v>
      </c>
      <c r="GW34" s="229">
        <v>0</v>
      </c>
      <c r="GX34" s="229">
        <v>0</v>
      </c>
      <c r="GY34" s="229">
        <v>0</v>
      </c>
      <c r="GZ34" s="229">
        <v>0</v>
      </c>
      <c r="HA34" s="229">
        <v>0</v>
      </c>
      <c r="HB34" s="229">
        <v>0</v>
      </c>
      <c r="HC34" s="229">
        <v>0</v>
      </c>
      <c r="HD34" s="229">
        <v>0</v>
      </c>
      <c r="HE34" s="229">
        <v>0</v>
      </c>
      <c r="HF34" s="229">
        <v>0</v>
      </c>
      <c r="HG34" s="229">
        <v>0</v>
      </c>
      <c r="HH34" s="229">
        <v>0</v>
      </c>
      <c r="HI34" s="229">
        <v>0</v>
      </c>
      <c r="HJ34" s="229">
        <v>0</v>
      </c>
      <c r="HK34" s="229">
        <v>0</v>
      </c>
      <c r="HL34" s="229">
        <v>0</v>
      </c>
      <c r="HM34" s="229">
        <v>0</v>
      </c>
      <c r="HN34" s="229">
        <v>0</v>
      </c>
      <c r="HO34" s="229">
        <v>0</v>
      </c>
      <c r="HP34" s="229">
        <v>0</v>
      </c>
      <c r="HQ34" s="229">
        <v>0</v>
      </c>
      <c r="HR34" s="229">
        <v>0</v>
      </c>
      <c r="HS34" s="229">
        <v>0</v>
      </c>
      <c r="HT34" s="229">
        <v>0</v>
      </c>
      <c r="HU34" s="229">
        <v>0</v>
      </c>
    </row>
    <row r="35" spans="1:229" ht="51">
      <c r="A35" s="227" t="s">
        <v>43</v>
      </c>
      <c r="B35" s="227" t="s">
        <v>803</v>
      </c>
      <c r="C35" s="227" t="s">
        <v>854</v>
      </c>
      <c r="D35" s="228"/>
      <c r="E35" s="230" t="s">
        <v>855</v>
      </c>
      <c r="F35" s="228" t="s">
        <v>856</v>
      </c>
      <c r="G35" s="228"/>
      <c r="H35" s="228"/>
      <c r="I35" s="228"/>
      <c r="J35" s="228"/>
      <c r="K35" s="228"/>
      <c r="L35" s="228"/>
      <c r="M35" s="228"/>
      <c r="N35" s="228"/>
      <c r="O35" s="228"/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8"/>
      <c r="AA35" s="228"/>
      <c r="AB35" s="228"/>
      <c r="AC35" s="228"/>
      <c r="AD35" s="228"/>
      <c r="AE35" s="228"/>
      <c r="AF35" s="228"/>
      <c r="AG35" s="228"/>
      <c r="AH35" s="228"/>
      <c r="AI35" s="228"/>
      <c r="AJ35" s="228"/>
      <c r="AK35" s="228"/>
      <c r="AL35" s="228"/>
      <c r="AM35" s="228"/>
      <c r="AN35" s="228"/>
      <c r="AO35" s="228"/>
      <c r="AP35" s="228"/>
      <c r="AQ35" s="228"/>
      <c r="AR35" s="228"/>
      <c r="AS35" s="228"/>
      <c r="AT35" s="228"/>
      <c r="AU35" s="228"/>
      <c r="AV35" s="228"/>
      <c r="AW35" s="228"/>
      <c r="AX35" s="228"/>
      <c r="AY35" s="228"/>
      <c r="AZ35" s="228"/>
      <c r="BA35" s="228"/>
      <c r="BB35" s="228"/>
      <c r="BC35" s="228"/>
      <c r="BD35" s="228"/>
      <c r="BE35" s="228"/>
      <c r="BF35" s="228"/>
      <c r="BG35" s="228"/>
      <c r="BH35" s="228"/>
      <c r="BI35" s="228"/>
      <c r="BJ35" s="228"/>
      <c r="BK35" s="228"/>
      <c r="BL35" s="228"/>
      <c r="BM35" s="228"/>
      <c r="BN35" s="228"/>
      <c r="BO35" s="228"/>
      <c r="BP35" s="228"/>
      <c r="BQ35" s="228"/>
      <c r="BR35" s="228"/>
      <c r="BS35" s="228"/>
      <c r="BT35" s="228"/>
      <c r="BU35" s="228"/>
      <c r="BV35" s="228"/>
      <c r="BW35" s="228"/>
      <c r="BX35" s="228"/>
      <c r="BY35" s="228"/>
      <c r="BZ35" s="228"/>
      <c r="CA35" s="228"/>
      <c r="CB35" s="228"/>
      <c r="CC35" s="228"/>
      <c r="CD35" s="228"/>
      <c r="CE35" s="228"/>
      <c r="CF35" s="228"/>
      <c r="CG35" s="228"/>
      <c r="CH35" s="228"/>
      <c r="CI35" s="228"/>
      <c r="CJ35" s="228"/>
      <c r="CK35" s="228"/>
      <c r="CL35" s="228"/>
      <c r="CM35" s="228"/>
      <c r="CN35" s="228"/>
      <c r="CO35" s="228"/>
      <c r="CP35" s="228"/>
      <c r="CQ35" s="228"/>
      <c r="CR35" s="228"/>
      <c r="CS35" s="228"/>
      <c r="CT35" s="228"/>
      <c r="CU35" s="228"/>
      <c r="CV35" s="228"/>
      <c r="CW35" s="228"/>
      <c r="CX35" s="228"/>
      <c r="CY35" s="228"/>
      <c r="CZ35" s="228"/>
      <c r="DA35" s="228"/>
      <c r="DB35" s="228"/>
      <c r="DC35" s="228"/>
      <c r="DD35" s="228"/>
      <c r="DE35" s="228"/>
      <c r="DF35" s="228"/>
      <c r="DG35" s="228"/>
      <c r="DH35" s="228"/>
      <c r="DI35" s="228"/>
      <c r="DJ35" s="228"/>
      <c r="DK35" s="228"/>
      <c r="DL35" s="228"/>
      <c r="DM35" s="229">
        <v>0</v>
      </c>
      <c r="DN35" s="229">
        <v>12</v>
      </c>
      <c r="DO35" s="229">
        <v>11.4</v>
      </c>
      <c r="DP35" s="229">
        <v>0</v>
      </c>
      <c r="DQ35" s="229">
        <v>0</v>
      </c>
      <c r="DR35" s="229">
        <v>0</v>
      </c>
      <c r="DS35" s="229">
        <v>0</v>
      </c>
      <c r="DT35" s="229">
        <v>0</v>
      </c>
      <c r="DU35" s="229">
        <v>0</v>
      </c>
      <c r="DV35" s="229">
        <v>0</v>
      </c>
      <c r="DW35" s="229">
        <v>0</v>
      </c>
      <c r="DX35" s="229">
        <v>0</v>
      </c>
      <c r="DY35" s="229">
        <v>0</v>
      </c>
      <c r="DZ35" s="229">
        <v>0</v>
      </c>
      <c r="EA35" s="229">
        <v>0</v>
      </c>
      <c r="EB35" s="229">
        <v>0</v>
      </c>
      <c r="EC35" s="229">
        <v>0</v>
      </c>
      <c r="ED35" s="229">
        <v>0</v>
      </c>
      <c r="EE35" s="229">
        <v>0</v>
      </c>
      <c r="EF35" s="229">
        <v>0</v>
      </c>
      <c r="EG35" s="229">
        <v>0</v>
      </c>
      <c r="EH35" s="229">
        <v>0</v>
      </c>
      <c r="EI35" s="229">
        <v>0</v>
      </c>
      <c r="EJ35" s="229">
        <v>0</v>
      </c>
      <c r="EK35" s="229">
        <v>0</v>
      </c>
      <c r="EL35" s="229">
        <v>0</v>
      </c>
      <c r="EM35" s="229">
        <v>0</v>
      </c>
      <c r="EN35" s="229">
        <v>0</v>
      </c>
      <c r="EO35" s="229">
        <v>0</v>
      </c>
      <c r="EP35" s="229">
        <v>0</v>
      </c>
      <c r="EQ35" s="229">
        <v>0</v>
      </c>
      <c r="ER35" s="229">
        <v>0</v>
      </c>
      <c r="ES35" s="229">
        <v>0</v>
      </c>
      <c r="ET35" s="229">
        <v>0</v>
      </c>
      <c r="EU35" s="229">
        <v>0</v>
      </c>
      <c r="EV35" s="229">
        <v>0</v>
      </c>
      <c r="EW35" s="229">
        <v>0</v>
      </c>
      <c r="EX35" s="229">
        <v>0</v>
      </c>
      <c r="EY35" s="229">
        <v>0</v>
      </c>
      <c r="EZ35" s="229">
        <v>0</v>
      </c>
      <c r="FA35" s="229">
        <v>0</v>
      </c>
      <c r="FB35" s="229">
        <v>0</v>
      </c>
      <c r="FC35" s="229">
        <v>0</v>
      </c>
      <c r="FD35" s="229">
        <v>0</v>
      </c>
      <c r="FE35" s="229">
        <v>0</v>
      </c>
      <c r="FF35" s="229">
        <v>0</v>
      </c>
      <c r="FG35" s="229">
        <v>0</v>
      </c>
      <c r="FH35" s="229">
        <v>0</v>
      </c>
      <c r="FI35" s="229">
        <v>0</v>
      </c>
      <c r="FJ35" s="229">
        <v>0</v>
      </c>
      <c r="FK35" s="229">
        <v>0</v>
      </c>
      <c r="FL35" s="229">
        <v>0</v>
      </c>
      <c r="FM35" s="229">
        <v>0</v>
      </c>
      <c r="FN35" s="229">
        <v>0</v>
      </c>
      <c r="FO35" s="229">
        <v>0</v>
      </c>
      <c r="FP35" s="229">
        <v>0</v>
      </c>
      <c r="FQ35" s="229">
        <v>0</v>
      </c>
      <c r="FR35" s="229">
        <v>0</v>
      </c>
      <c r="FS35" s="229">
        <v>0</v>
      </c>
      <c r="FT35" s="229">
        <v>0</v>
      </c>
      <c r="FU35" s="229">
        <v>0</v>
      </c>
      <c r="FV35" s="229">
        <v>0</v>
      </c>
      <c r="FW35" s="229">
        <v>0</v>
      </c>
      <c r="FX35" s="229">
        <v>0</v>
      </c>
      <c r="FY35" s="229">
        <v>0</v>
      </c>
      <c r="FZ35" s="229">
        <v>0</v>
      </c>
      <c r="GA35" s="229">
        <v>0</v>
      </c>
      <c r="GB35" s="229">
        <v>0</v>
      </c>
      <c r="GC35" s="229">
        <v>0</v>
      </c>
      <c r="GD35" s="229">
        <v>0</v>
      </c>
      <c r="GE35" s="229">
        <v>0</v>
      </c>
      <c r="GF35" s="229">
        <v>0</v>
      </c>
      <c r="GG35" s="229">
        <v>0</v>
      </c>
      <c r="GH35" s="229">
        <v>0</v>
      </c>
      <c r="GI35" s="229">
        <v>0</v>
      </c>
      <c r="GJ35" s="229">
        <v>0</v>
      </c>
      <c r="GK35" s="229">
        <v>0</v>
      </c>
      <c r="GL35" s="229">
        <v>0</v>
      </c>
      <c r="GM35" s="229">
        <v>0</v>
      </c>
      <c r="GN35" s="229">
        <v>0</v>
      </c>
      <c r="GO35" s="229">
        <v>0</v>
      </c>
      <c r="GP35" s="229">
        <v>0</v>
      </c>
      <c r="GQ35" s="229">
        <v>0</v>
      </c>
      <c r="GR35" s="229">
        <v>0</v>
      </c>
      <c r="GS35" s="229">
        <v>0</v>
      </c>
      <c r="GT35" s="229">
        <v>0</v>
      </c>
      <c r="GU35" s="229">
        <v>0</v>
      </c>
      <c r="GV35" s="229">
        <v>0</v>
      </c>
      <c r="GW35" s="229">
        <v>0</v>
      </c>
      <c r="GX35" s="229">
        <v>0</v>
      </c>
      <c r="GY35" s="229">
        <v>0</v>
      </c>
      <c r="GZ35" s="229">
        <v>0</v>
      </c>
      <c r="HA35" s="229">
        <v>0</v>
      </c>
      <c r="HB35" s="229">
        <v>0</v>
      </c>
      <c r="HC35" s="229">
        <v>0</v>
      </c>
      <c r="HD35" s="229">
        <v>0</v>
      </c>
      <c r="HE35" s="229">
        <v>0</v>
      </c>
      <c r="HF35" s="229">
        <v>0</v>
      </c>
      <c r="HG35" s="229">
        <v>0</v>
      </c>
      <c r="HH35" s="229">
        <v>0</v>
      </c>
      <c r="HI35" s="229">
        <v>0</v>
      </c>
      <c r="HJ35" s="229">
        <v>0</v>
      </c>
      <c r="HK35" s="229">
        <v>0</v>
      </c>
      <c r="HL35" s="229">
        <v>0</v>
      </c>
      <c r="HM35" s="229">
        <v>0</v>
      </c>
      <c r="HN35" s="229">
        <v>0</v>
      </c>
      <c r="HO35" s="229">
        <v>0</v>
      </c>
      <c r="HP35" s="229">
        <v>0</v>
      </c>
      <c r="HQ35" s="229">
        <v>0</v>
      </c>
      <c r="HR35" s="229">
        <v>0</v>
      </c>
      <c r="HS35" s="229">
        <v>0</v>
      </c>
      <c r="HT35" s="229">
        <v>0</v>
      </c>
      <c r="HU35" s="229">
        <v>0</v>
      </c>
    </row>
    <row r="36" spans="1:229" ht="216.75">
      <c r="A36" s="227" t="s">
        <v>43</v>
      </c>
      <c r="B36" s="227" t="s">
        <v>803</v>
      </c>
      <c r="C36" s="227" t="s">
        <v>857</v>
      </c>
      <c r="D36" s="230" t="s">
        <v>858</v>
      </c>
      <c r="E36" s="228"/>
      <c r="F36" s="228"/>
      <c r="G36" s="228"/>
      <c r="H36" s="228"/>
      <c r="I36" s="228"/>
      <c r="J36" s="228"/>
      <c r="K36" s="228"/>
      <c r="L36" s="228"/>
      <c r="M36" s="228"/>
      <c r="N36" s="228"/>
      <c r="O36" s="228"/>
      <c r="P36" s="228"/>
      <c r="Q36" s="228"/>
      <c r="R36" s="228"/>
      <c r="S36" s="228"/>
      <c r="T36" s="228"/>
      <c r="U36" s="228"/>
      <c r="V36" s="228"/>
      <c r="W36" s="228"/>
      <c r="X36" s="228"/>
      <c r="Y36" s="228"/>
      <c r="Z36" s="228"/>
      <c r="AA36" s="228"/>
      <c r="AB36" s="228"/>
      <c r="AC36" s="228"/>
      <c r="AD36" s="228"/>
      <c r="AE36" s="228"/>
      <c r="AF36" s="228"/>
      <c r="AG36" s="228"/>
      <c r="AH36" s="228"/>
      <c r="AI36" s="228"/>
      <c r="AJ36" s="228"/>
      <c r="AK36" s="228"/>
      <c r="AL36" s="228"/>
      <c r="AM36" s="228"/>
      <c r="AN36" s="228"/>
      <c r="AO36" s="228"/>
      <c r="AP36" s="228"/>
      <c r="AQ36" s="228"/>
      <c r="AR36" s="228"/>
      <c r="AS36" s="228"/>
      <c r="AT36" s="228"/>
      <c r="AU36" s="228"/>
      <c r="AV36" s="228"/>
      <c r="AW36" s="228"/>
      <c r="AX36" s="228"/>
      <c r="AY36" s="228"/>
      <c r="AZ36" s="228"/>
      <c r="BA36" s="228"/>
      <c r="BB36" s="228"/>
      <c r="BC36" s="228"/>
      <c r="BD36" s="228"/>
      <c r="BE36" s="228"/>
      <c r="BF36" s="228"/>
      <c r="BG36" s="228"/>
      <c r="BH36" s="228"/>
      <c r="BI36" s="228"/>
      <c r="BJ36" s="228"/>
      <c r="BK36" s="228"/>
      <c r="BL36" s="228"/>
      <c r="BM36" s="228"/>
      <c r="BN36" s="228"/>
      <c r="BO36" s="228"/>
      <c r="BP36" s="228"/>
      <c r="BQ36" s="228"/>
      <c r="BR36" s="228"/>
      <c r="BS36" s="228"/>
      <c r="BT36" s="228"/>
      <c r="BU36" s="228"/>
      <c r="BV36" s="228"/>
      <c r="BW36" s="228"/>
      <c r="BX36" s="228"/>
      <c r="BY36" s="228"/>
      <c r="BZ36" s="228"/>
      <c r="CA36" s="228"/>
      <c r="CB36" s="228"/>
      <c r="CC36" s="228"/>
      <c r="CD36" s="228"/>
      <c r="CE36" s="228"/>
      <c r="CF36" s="228"/>
      <c r="CG36" s="228"/>
      <c r="CH36" s="228"/>
      <c r="CI36" s="228"/>
      <c r="CJ36" s="228"/>
      <c r="CK36" s="228"/>
      <c r="CL36" s="228"/>
      <c r="CM36" s="228"/>
      <c r="CN36" s="228"/>
      <c r="CO36" s="228"/>
      <c r="CP36" s="228"/>
      <c r="CQ36" s="228"/>
      <c r="CR36" s="228"/>
      <c r="CS36" s="228"/>
      <c r="CT36" s="228"/>
      <c r="CU36" s="228"/>
      <c r="CV36" s="228"/>
      <c r="CW36" s="228"/>
      <c r="CX36" s="228"/>
      <c r="CY36" s="228"/>
      <c r="CZ36" s="228"/>
      <c r="DA36" s="228"/>
      <c r="DB36" s="228"/>
      <c r="DC36" s="228"/>
      <c r="DD36" s="228"/>
      <c r="DE36" s="228"/>
      <c r="DF36" s="228"/>
      <c r="DG36" s="228"/>
      <c r="DH36" s="228"/>
      <c r="DI36" s="228"/>
      <c r="DJ36" s="228"/>
      <c r="DK36" s="228"/>
      <c r="DL36" s="228"/>
      <c r="DM36" s="229">
        <v>11.1</v>
      </c>
      <c r="DN36" s="229">
        <v>0</v>
      </c>
      <c r="DO36" s="229">
        <v>0</v>
      </c>
      <c r="DP36" s="229">
        <v>0</v>
      </c>
      <c r="DQ36" s="229">
        <v>0</v>
      </c>
      <c r="DR36" s="229">
        <v>0</v>
      </c>
      <c r="DS36" s="229">
        <v>0</v>
      </c>
      <c r="DT36" s="229">
        <v>0</v>
      </c>
      <c r="DU36" s="229">
        <v>0</v>
      </c>
      <c r="DV36" s="229">
        <v>0</v>
      </c>
      <c r="DW36" s="229">
        <v>0</v>
      </c>
      <c r="DX36" s="229">
        <v>0</v>
      </c>
      <c r="DY36" s="229">
        <v>0</v>
      </c>
      <c r="DZ36" s="229">
        <v>0</v>
      </c>
      <c r="EA36" s="229">
        <v>0</v>
      </c>
      <c r="EB36" s="229">
        <v>0</v>
      </c>
      <c r="EC36" s="229">
        <v>0</v>
      </c>
      <c r="ED36" s="229">
        <v>0</v>
      </c>
      <c r="EE36" s="229">
        <v>0</v>
      </c>
      <c r="EF36" s="229">
        <v>0</v>
      </c>
      <c r="EG36" s="229">
        <v>0</v>
      </c>
      <c r="EH36" s="229">
        <v>0</v>
      </c>
      <c r="EI36" s="229">
        <v>0</v>
      </c>
      <c r="EJ36" s="229">
        <v>0</v>
      </c>
      <c r="EK36" s="229">
        <v>0</v>
      </c>
      <c r="EL36" s="229">
        <v>0</v>
      </c>
      <c r="EM36" s="229">
        <v>0</v>
      </c>
      <c r="EN36" s="229">
        <v>0</v>
      </c>
      <c r="EO36" s="229">
        <v>0</v>
      </c>
      <c r="EP36" s="229">
        <v>0</v>
      </c>
      <c r="EQ36" s="229">
        <v>0</v>
      </c>
      <c r="ER36" s="229">
        <v>0</v>
      </c>
      <c r="ES36" s="229">
        <v>0</v>
      </c>
      <c r="ET36" s="229">
        <v>0</v>
      </c>
      <c r="EU36" s="229">
        <v>0</v>
      </c>
      <c r="EV36" s="229">
        <v>0</v>
      </c>
      <c r="EW36" s="229">
        <v>0</v>
      </c>
      <c r="EX36" s="229">
        <v>0</v>
      </c>
      <c r="EY36" s="229">
        <v>0</v>
      </c>
      <c r="EZ36" s="229">
        <v>0</v>
      </c>
      <c r="FA36" s="229">
        <v>0</v>
      </c>
      <c r="FB36" s="229">
        <v>0</v>
      </c>
      <c r="FC36" s="229">
        <v>0</v>
      </c>
      <c r="FD36" s="229">
        <v>0</v>
      </c>
      <c r="FE36" s="229">
        <v>0</v>
      </c>
      <c r="FF36" s="229">
        <v>0</v>
      </c>
      <c r="FG36" s="229">
        <v>0</v>
      </c>
      <c r="FH36" s="229">
        <v>0</v>
      </c>
      <c r="FI36" s="229">
        <v>0</v>
      </c>
      <c r="FJ36" s="229">
        <v>0</v>
      </c>
      <c r="FK36" s="229">
        <v>0</v>
      </c>
      <c r="FL36" s="229">
        <v>0</v>
      </c>
      <c r="FM36" s="229">
        <v>0</v>
      </c>
      <c r="FN36" s="229">
        <v>0</v>
      </c>
      <c r="FO36" s="229">
        <v>0</v>
      </c>
      <c r="FP36" s="229">
        <v>0</v>
      </c>
      <c r="FQ36" s="229">
        <v>0</v>
      </c>
      <c r="FR36" s="229">
        <v>0</v>
      </c>
      <c r="FS36" s="229">
        <v>0</v>
      </c>
      <c r="FT36" s="229">
        <v>0</v>
      </c>
      <c r="FU36" s="229">
        <v>0</v>
      </c>
      <c r="FV36" s="229">
        <v>0</v>
      </c>
      <c r="FW36" s="229">
        <v>0</v>
      </c>
      <c r="FX36" s="229">
        <v>0</v>
      </c>
      <c r="FY36" s="229">
        <v>0</v>
      </c>
      <c r="FZ36" s="229">
        <v>0</v>
      </c>
      <c r="GA36" s="229">
        <v>0</v>
      </c>
      <c r="GB36" s="229">
        <v>0</v>
      </c>
      <c r="GC36" s="229">
        <v>0</v>
      </c>
      <c r="GD36" s="229">
        <v>0</v>
      </c>
      <c r="GE36" s="229">
        <v>0</v>
      </c>
      <c r="GF36" s="229">
        <v>0</v>
      </c>
      <c r="GG36" s="229">
        <v>0</v>
      </c>
      <c r="GH36" s="229">
        <v>0</v>
      </c>
      <c r="GI36" s="229">
        <v>0</v>
      </c>
      <c r="GJ36" s="229">
        <v>0</v>
      </c>
      <c r="GK36" s="229">
        <v>0</v>
      </c>
      <c r="GL36" s="229">
        <v>0</v>
      </c>
      <c r="GM36" s="229">
        <v>0</v>
      </c>
      <c r="GN36" s="229">
        <v>0</v>
      </c>
      <c r="GO36" s="229">
        <v>0</v>
      </c>
      <c r="GP36" s="229">
        <v>0</v>
      </c>
      <c r="GQ36" s="229">
        <v>0</v>
      </c>
      <c r="GR36" s="229">
        <v>0</v>
      </c>
      <c r="GS36" s="229">
        <v>0</v>
      </c>
      <c r="GT36" s="229">
        <v>0</v>
      </c>
      <c r="GU36" s="229">
        <v>0</v>
      </c>
      <c r="GV36" s="229">
        <v>0</v>
      </c>
      <c r="GW36" s="229">
        <v>0</v>
      </c>
      <c r="GX36" s="229">
        <v>0</v>
      </c>
      <c r="GY36" s="229">
        <v>0</v>
      </c>
      <c r="GZ36" s="229">
        <v>0</v>
      </c>
      <c r="HA36" s="229">
        <v>0</v>
      </c>
      <c r="HB36" s="229">
        <v>0</v>
      </c>
      <c r="HC36" s="229">
        <v>0</v>
      </c>
      <c r="HD36" s="229">
        <v>0</v>
      </c>
      <c r="HE36" s="229">
        <v>0</v>
      </c>
      <c r="HF36" s="229">
        <v>0</v>
      </c>
      <c r="HG36" s="229">
        <v>0</v>
      </c>
      <c r="HH36" s="229">
        <v>0</v>
      </c>
      <c r="HI36" s="229">
        <v>0</v>
      </c>
      <c r="HJ36" s="229">
        <v>0</v>
      </c>
      <c r="HK36" s="229">
        <v>0</v>
      </c>
      <c r="HL36" s="229">
        <v>0</v>
      </c>
      <c r="HM36" s="229">
        <v>0</v>
      </c>
      <c r="HN36" s="229">
        <v>0</v>
      </c>
      <c r="HO36" s="229">
        <v>0</v>
      </c>
      <c r="HP36" s="229">
        <v>0</v>
      </c>
      <c r="HQ36" s="229">
        <v>0</v>
      </c>
      <c r="HR36" s="229">
        <v>0</v>
      </c>
      <c r="HS36" s="229">
        <v>0</v>
      </c>
      <c r="HT36" s="229">
        <v>0</v>
      </c>
      <c r="HU36" s="229">
        <v>0</v>
      </c>
    </row>
    <row r="37" spans="1:229" ht="63.75">
      <c r="A37" s="227" t="s">
        <v>43</v>
      </c>
      <c r="B37" s="227" t="s">
        <v>859</v>
      </c>
      <c r="C37" s="227" t="s">
        <v>860</v>
      </c>
      <c r="D37" s="230" t="s">
        <v>861</v>
      </c>
      <c r="E37" s="228" t="s">
        <v>862</v>
      </c>
      <c r="F37" s="228"/>
      <c r="G37" s="228" t="s">
        <v>863</v>
      </c>
      <c r="H37" s="228"/>
      <c r="I37" s="228"/>
      <c r="J37" s="228"/>
      <c r="K37" s="228"/>
      <c r="L37" s="228"/>
      <c r="M37" s="228"/>
      <c r="N37" s="228"/>
      <c r="O37" s="228"/>
      <c r="P37" s="228"/>
      <c r="Q37" s="228"/>
      <c r="R37" s="228"/>
      <c r="S37" s="228"/>
      <c r="T37" s="228"/>
      <c r="U37" s="228"/>
      <c r="V37" s="228"/>
      <c r="W37" s="228"/>
      <c r="X37" s="228"/>
      <c r="Y37" s="228"/>
      <c r="Z37" s="228"/>
      <c r="AA37" s="228"/>
      <c r="AB37" s="228"/>
      <c r="AC37" s="228"/>
      <c r="AD37" s="228"/>
      <c r="AE37" s="228"/>
      <c r="AF37" s="228"/>
      <c r="AG37" s="228"/>
      <c r="AH37" s="228"/>
      <c r="AI37" s="228"/>
      <c r="AJ37" s="228"/>
      <c r="AK37" s="228"/>
      <c r="AL37" s="228"/>
      <c r="AM37" s="228"/>
      <c r="AN37" s="228"/>
      <c r="AO37" s="228"/>
      <c r="AP37" s="228"/>
      <c r="AQ37" s="228"/>
      <c r="AR37" s="228"/>
      <c r="AS37" s="228"/>
      <c r="AT37" s="228"/>
      <c r="AU37" s="228"/>
      <c r="AV37" s="228"/>
      <c r="AW37" s="228"/>
      <c r="AX37" s="228"/>
      <c r="AY37" s="228"/>
      <c r="AZ37" s="228"/>
      <c r="BA37" s="228"/>
      <c r="BB37" s="228"/>
      <c r="BC37" s="228"/>
      <c r="BD37" s="228"/>
      <c r="BE37" s="228"/>
      <c r="BF37" s="228"/>
      <c r="BG37" s="228"/>
      <c r="BH37" s="228"/>
      <c r="BI37" s="228"/>
      <c r="BJ37" s="228"/>
      <c r="BK37" s="228"/>
      <c r="BL37" s="228"/>
      <c r="BM37" s="228"/>
      <c r="BN37" s="228"/>
      <c r="BO37" s="228"/>
      <c r="BP37" s="228"/>
      <c r="BQ37" s="228"/>
      <c r="BR37" s="228"/>
      <c r="BS37" s="228"/>
      <c r="BT37" s="228"/>
      <c r="BU37" s="228"/>
      <c r="BV37" s="228"/>
      <c r="BW37" s="228"/>
      <c r="BX37" s="228"/>
      <c r="BY37" s="228"/>
      <c r="BZ37" s="228"/>
      <c r="CA37" s="228"/>
      <c r="CB37" s="228"/>
      <c r="CC37" s="228"/>
      <c r="CD37" s="228"/>
      <c r="CE37" s="228"/>
      <c r="CF37" s="228"/>
      <c r="CG37" s="228"/>
      <c r="CH37" s="228"/>
      <c r="CI37" s="228"/>
      <c r="CJ37" s="228"/>
      <c r="CK37" s="228"/>
      <c r="CL37" s="228"/>
      <c r="CM37" s="228"/>
      <c r="CN37" s="228"/>
      <c r="CO37" s="228"/>
      <c r="CP37" s="228"/>
      <c r="CQ37" s="228"/>
      <c r="CR37" s="228"/>
      <c r="CS37" s="228"/>
      <c r="CT37" s="228"/>
      <c r="CU37" s="228"/>
      <c r="CV37" s="228"/>
      <c r="CW37" s="228"/>
      <c r="CX37" s="228"/>
      <c r="CY37" s="228"/>
      <c r="CZ37" s="228"/>
      <c r="DA37" s="228"/>
      <c r="DB37" s="228"/>
      <c r="DC37" s="228"/>
      <c r="DD37" s="228"/>
      <c r="DE37" s="228"/>
      <c r="DF37" s="228"/>
      <c r="DG37" s="228"/>
      <c r="DH37" s="228"/>
      <c r="DI37" s="228"/>
      <c r="DJ37" s="228"/>
      <c r="DK37" s="228"/>
      <c r="DL37" s="228"/>
      <c r="DM37" s="229">
        <v>6.7</v>
      </c>
      <c r="DN37" s="229">
        <v>13.7</v>
      </c>
      <c r="DO37" s="229">
        <v>0</v>
      </c>
      <c r="DP37" s="229">
        <v>1.2</v>
      </c>
      <c r="DQ37" s="229">
        <v>0</v>
      </c>
      <c r="DR37" s="229">
        <v>0</v>
      </c>
      <c r="DS37" s="229">
        <v>0</v>
      </c>
      <c r="DT37" s="229">
        <v>0</v>
      </c>
      <c r="DU37" s="229">
        <v>0</v>
      </c>
      <c r="DV37" s="229">
        <v>0</v>
      </c>
      <c r="DW37" s="229">
        <v>0</v>
      </c>
      <c r="DX37" s="229">
        <v>0</v>
      </c>
      <c r="DY37" s="229">
        <v>0</v>
      </c>
      <c r="DZ37" s="229">
        <v>0</v>
      </c>
      <c r="EA37" s="229">
        <v>0</v>
      </c>
      <c r="EB37" s="229">
        <v>0</v>
      </c>
      <c r="EC37" s="229">
        <v>0</v>
      </c>
      <c r="ED37" s="229">
        <v>0</v>
      </c>
      <c r="EE37" s="229">
        <v>0</v>
      </c>
      <c r="EF37" s="229">
        <v>0</v>
      </c>
      <c r="EG37" s="229">
        <v>0</v>
      </c>
      <c r="EH37" s="229">
        <v>0</v>
      </c>
      <c r="EI37" s="229">
        <v>0</v>
      </c>
      <c r="EJ37" s="229">
        <v>0</v>
      </c>
      <c r="EK37" s="229">
        <v>0</v>
      </c>
      <c r="EL37" s="229">
        <v>0</v>
      </c>
      <c r="EM37" s="229">
        <v>0</v>
      </c>
      <c r="EN37" s="229">
        <v>0</v>
      </c>
      <c r="EO37" s="229">
        <v>0</v>
      </c>
      <c r="EP37" s="229">
        <v>0</v>
      </c>
      <c r="EQ37" s="229">
        <v>0</v>
      </c>
      <c r="ER37" s="229">
        <v>0</v>
      </c>
      <c r="ES37" s="229">
        <v>0</v>
      </c>
      <c r="ET37" s="229">
        <v>0</v>
      </c>
      <c r="EU37" s="229">
        <v>0</v>
      </c>
      <c r="EV37" s="229">
        <v>0</v>
      </c>
      <c r="EW37" s="229">
        <v>0</v>
      </c>
      <c r="EX37" s="229">
        <v>0</v>
      </c>
      <c r="EY37" s="229">
        <v>0</v>
      </c>
      <c r="EZ37" s="229">
        <v>0</v>
      </c>
      <c r="FA37" s="229">
        <v>0</v>
      </c>
      <c r="FB37" s="229">
        <v>0</v>
      </c>
      <c r="FC37" s="229">
        <v>0</v>
      </c>
      <c r="FD37" s="229">
        <v>0</v>
      </c>
      <c r="FE37" s="229">
        <v>0</v>
      </c>
      <c r="FF37" s="229">
        <v>0</v>
      </c>
      <c r="FG37" s="229">
        <v>0</v>
      </c>
      <c r="FH37" s="229">
        <v>0</v>
      </c>
      <c r="FI37" s="229">
        <v>0</v>
      </c>
      <c r="FJ37" s="229">
        <v>0</v>
      </c>
      <c r="FK37" s="229">
        <v>0</v>
      </c>
      <c r="FL37" s="229">
        <v>0</v>
      </c>
      <c r="FM37" s="229">
        <v>0</v>
      </c>
      <c r="FN37" s="229">
        <v>0</v>
      </c>
      <c r="FO37" s="229">
        <v>0</v>
      </c>
      <c r="FP37" s="229">
        <v>0</v>
      </c>
      <c r="FQ37" s="229">
        <v>0</v>
      </c>
      <c r="FR37" s="229">
        <v>0</v>
      </c>
      <c r="FS37" s="229">
        <v>0</v>
      </c>
      <c r="FT37" s="229">
        <v>0</v>
      </c>
      <c r="FU37" s="229">
        <v>0</v>
      </c>
      <c r="FV37" s="229">
        <v>0</v>
      </c>
      <c r="FW37" s="229">
        <v>0</v>
      </c>
      <c r="FX37" s="229">
        <v>0</v>
      </c>
      <c r="FY37" s="229">
        <v>0</v>
      </c>
      <c r="FZ37" s="229">
        <v>0</v>
      </c>
      <c r="GA37" s="229">
        <v>0</v>
      </c>
      <c r="GB37" s="229">
        <v>0</v>
      </c>
      <c r="GC37" s="229">
        <v>0</v>
      </c>
      <c r="GD37" s="229">
        <v>0</v>
      </c>
      <c r="GE37" s="229">
        <v>0</v>
      </c>
      <c r="GF37" s="229">
        <v>0</v>
      </c>
      <c r="GG37" s="229">
        <v>0</v>
      </c>
      <c r="GH37" s="229">
        <v>0</v>
      </c>
      <c r="GI37" s="229">
        <v>0</v>
      </c>
      <c r="GJ37" s="229">
        <v>0</v>
      </c>
      <c r="GK37" s="229">
        <v>0</v>
      </c>
      <c r="GL37" s="229">
        <v>0</v>
      </c>
      <c r="GM37" s="229">
        <v>0</v>
      </c>
      <c r="GN37" s="229">
        <v>0</v>
      </c>
      <c r="GO37" s="229">
        <v>0</v>
      </c>
      <c r="GP37" s="229">
        <v>0</v>
      </c>
      <c r="GQ37" s="229">
        <v>0</v>
      </c>
      <c r="GR37" s="229">
        <v>0</v>
      </c>
      <c r="GS37" s="229">
        <v>0</v>
      </c>
      <c r="GT37" s="229">
        <v>0</v>
      </c>
      <c r="GU37" s="229">
        <v>0</v>
      </c>
      <c r="GV37" s="229">
        <v>0</v>
      </c>
      <c r="GW37" s="229">
        <v>0</v>
      </c>
      <c r="GX37" s="229">
        <v>0</v>
      </c>
      <c r="GY37" s="229">
        <v>0</v>
      </c>
      <c r="GZ37" s="229">
        <v>0</v>
      </c>
      <c r="HA37" s="229">
        <v>0</v>
      </c>
      <c r="HB37" s="229">
        <v>0</v>
      </c>
      <c r="HC37" s="229">
        <v>0</v>
      </c>
      <c r="HD37" s="229">
        <v>0</v>
      </c>
      <c r="HE37" s="229">
        <v>0</v>
      </c>
      <c r="HF37" s="229">
        <v>0</v>
      </c>
      <c r="HG37" s="229">
        <v>0</v>
      </c>
      <c r="HH37" s="229">
        <v>0</v>
      </c>
      <c r="HI37" s="229">
        <v>0</v>
      </c>
      <c r="HJ37" s="229">
        <v>0</v>
      </c>
      <c r="HK37" s="229">
        <v>0</v>
      </c>
      <c r="HL37" s="229">
        <v>0</v>
      </c>
      <c r="HM37" s="229">
        <v>0</v>
      </c>
      <c r="HN37" s="229">
        <v>0</v>
      </c>
      <c r="HO37" s="229">
        <v>0</v>
      </c>
      <c r="HP37" s="229">
        <v>0</v>
      </c>
      <c r="HQ37" s="229">
        <v>0</v>
      </c>
      <c r="HR37" s="229">
        <v>0</v>
      </c>
      <c r="HS37" s="229">
        <v>0</v>
      </c>
      <c r="HT37" s="229">
        <v>0</v>
      </c>
      <c r="HU37" s="229">
        <v>0</v>
      </c>
    </row>
    <row r="38" spans="1:229" ht="102">
      <c r="A38" s="227" t="s">
        <v>43</v>
      </c>
      <c r="B38" s="227" t="s">
        <v>864</v>
      </c>
      <c r="C38" s="227" t="s">
        <v>865</v>
      </c>
      <c r="D38" s="230" t="s">
        <v>866</v>
      </c>
      <c r="E38" s="228" t="s">
        <v>867</v>
      </c>
      <c r="F38" s="230" t="s">
        <v>868</v>
      </c>
      <c r="G38" s="228"/>
      <c r="H38" s="228"/>
      <c r="I38" s="228"/>
      <c r="J38" s="228"/>
      <c r="K38" s="228"/>
      <c r="L38" s="228"/>
      <c r="M38" s="228"/>
      <c r="N38" s="228"/>
      <c r="O38" s="228"/>
      <c r="P38" s="228"/>
      <c r="Q38" s="228"/>
      <c r="R38" s="228"/>
      <c r="S38" s="228"/>
      <c r="T38" s="228"/>
      <c r="U38" s="228"/>
      <c r="V38" s="228"/>
      <c r="W38" s="228"/>
      <c r="X38" s="228"/>
      <c r="Y38" s="228"/>
      <c r="Z38" s="228"/>
      <c r="AA38" s="228"/>
      <c r="AB38" s="228"/>
      <c r="AC38" s="228"/>
      <c r="AD38" s="228"/>
      <c r="AE38" s="228"/>
      <c r="AF38" s="228"/>
      <c r="AG38" s="228"/>
      <c r="AH38" s="228"/>
      <c r="AI38" s="228"/>
      <c r="AJ38" s="228"/>
      <c r="AK38" s="228"/>
      <c r="AL38" s="228"/>
      <c r="AM38" s="228"/>
      <c r="AN38" s="228"/>
      <c r="AO38" s="228"/>
      <c r="AP38" s="228"/>
      <c r="AQ38" s="228"/>
      <c r="AR38" s="228"/>
      <c r="AS38" s="228"/>
      <c r="AT38" s="228"/>
      <c r="AU38" s="228"/>
      <c r="AV38" s="228"/>
      <c r="AW38" s="228"/>
      <c r="AX38" s="228"/>
      <c r="AY38" s="228"/>
      <c r="AZ38" s="228"/>
      <c r="BA38" s="228"/>
      <c r="BB38" s="228"/>
      <c r="BC38" s="228"/>
      <c r="BD38" s="228"/>
      <c r="BE38" s="228"/>
      <c r="BF38" s="228"/>
      <c r="BG38" s="228"/>
      <c r="BH38" s="228"/>
      <c r="BI38" s="228"/>
      <c r="BJ38" s="228"/>
      <c r="BK38" s="228"/>
      <c r="BL38" s="228"/>
      <c r="BM38" s="228"/>
      <c r="BN38" s="228"/>
      <c r="BO38" s="228"/>
      <c r="BP38" s="228"/>
      <c r="BQ38" s="228"/>
      <c r="BR38" s="228"/>
      <c r="BS38" s="228"/>
      <c r="BT38" s="228"/>
      <c r="BU38" s="228"/>
      <c r="BV38" s="228"/>
      <c r="BW38" s="228"/>
      <c r="BX38" s="228"/>
      <c r="BY38" s="228"/>
      <c r="BZ38" s="228"/>
      <c r="CA38" s="228"/>
      <c r="CB38" s="228"/>
      <c r="CC38" s="228"/>
      <c r="CD38" s="228"/>
      <c r="CE38" s="228"/>
      <c r="CF38" s="228"/>
      <c r="CG38" s="228"/>
      <c r="CH38" s="228"/>
      <c r="CI38" s="228"/>
      <c r="CJ38" s="228"/>
      <c r="CK38" s="228"/>
      <c r="CL38" s="228"/>
      <c r="CM38" s="228"/>
      <c r="CN38" s="228"/>
      <c r="CO38" s="228"/>
      <c r="CP38" s="228"/>
      <c r="CQ38" s="228"/>
      <c r="CR38" s="228"/>
      <c r="CS38" s="228"/>
      <c r="CT38" s="228"/>
      <c r="CU38" s="228"/>
      <c r="CV38" s="228"/>
      <c r="CW38" s="228"/>
      <c r="CX38" s="228"/>
      <c r="CY38" s="228"/>
      <c r="CZ38" s="228"/>
      <c r="DA38" s="228"/>
      <c r="DB38" s="228"/>
      <c r="DC38" s="228"/>
      <c r="DD38" s="228"/>
      <c r="DE38" s="228"/>
      <c r="DF38" s="228"/>
      <c r="DG38" s="228"/>
      <c r="DH38" s="228"/>
      <c r="DI38" s="228"/>
      <c r="DJ38" s="228"/>
      <c r="DK38" s="228"/>
      <c r="DL38" s="228"/>
      <c r="DM38" s="229">
        <v>8.3000000000000007</v>
      </c>
      <c r="DN38" s="229">
        <v>7.9</v>
      </c>
      <c r="DO38" s="229">
        <v>9</v>
      </c>
      <c r="DP38" s="229">
        <v>0</v>
      </c>
      <c r="DQ38" s="229">
        <v>0</v>
      </c>
      <c r="DR38" s="229">
        <v>0</v>
      </c>
      <c r="DS38" s="229">
        <v>0</v>
      </c>
      <c r="DT38" s="229">
        <v>0</v>
      </c>
      <c r="DU38" s="229">
        <v>0</v>
      </c>
      <c r="DV38" s="229">
        <v>0</v>
      </c>
      <c r="DW38" s="229">
        <v>0</v>
      </c>
      <c r="DX38" s="229">
        <v>0</v>
      </c>
      <c r="DY38" s="229">
        <v>0</v>
      </c>
      <c r="DZ38" s="229">
        <v>0</v>
      </c>
      <c r="EA38" s="229">
        <v>0</v>
      </c>
      <c r="EB38" s="229">
        <v>0</v>
      </c>
      <c r="EC38" s="229">
        <v>0</v>
      </c>
      <c r="ED38" s="229">
        <v>0</v>
      </c>
      <c r="EE38" s="229">
        <v>0</v>
      </c>
      <c r="EF38" s="229">
        <v>0</v>
      </c>
      <c r="EG38" s="229">
        <v>0</v>
      </c>
      <c r="EH38" s="229">
        <v>0</v>
      </c>
      <c r="EI38" s="229">
        <v>0</v>
      </c>
      <c r="EJ38" s="229">
        <v>0</v>
      </c>
      <c r="EK38" s="229">
        <v>0</v>
      </c>
      <c r="EL38" s="229">
        <v>0</v>
      </c>
      <c r="EM38" s="229">
        <v>0</v>
      </c>
      <c r="EN38" s="229">
        <v>0</v>
      </c>
      <c r="EO38" s="229">
        <v>0</v>
      </c>
      <c r="EP38" s="229">
        <v>0</v>
      </c>
      <c r="EQ38" s="229">
        <v>0</v>
      </c>
      <c r="ER38" s="229">
        <v>0</v>
      </c>
      <c r="ES38" s="229">
        <v>0</v>
      </c>
      <c r="ET38" s="229">
        <v>0</v>
      </c>
      <c r="EU38" s="229">
        <v>0</v>
      </c>
      <c r="EV38" s="229">
        <v>0</v>
      </c>
      <c r="EW38" s="229">
        <v>0</v>
      </c>
      <c r="EX38" s="229">
        <v>0</v>
      </c>
      <c r="EY38" s="229">
        <v>0</v>
      </c>
      <c r="EZ38" s="229">
        <v>0</v>
      </c>
      <c r="FA38" s="229">
        <v>0</v>
      </c>
      <c r="FB38" s="229">
        <v>0</v>
      </c>
      <c r="FC38" s="229">
        <v>0</v>
      </c>
      <c r="FD38" s="229">
        <v>0</v>
      </c>
      <c r="FE38" s="229">
        <v>0</v>
      </c>
      <c r="FF38" s="229">
        <v>0</v>
      </c>
      <c r="FG38" s="229">
        <v>0</v>
      </c>
      <c r="FH38" s="229">
        <v>0</v>
      </c>
      <c r="FI38" s="229">
        <v>0</v>
      </c>
      <c r="FJ38" s="229">
        <v>0</v>
      </c>
      <c r="FK38" s="229">
        <v>0</v>
      </c>
      <c r="FL38" s="229">
        <v>0</v>
      </c>
      <c r="FM38" s="229">
        <v>0</v>
      </c>
      <c r="FN38" s="229">
        <v>0</v>
      </c>
      <c r="FO38" s="229">
        <v>0</v>
      </c>
      <c r="FP38" s="229">
        <v>0</v>
      </c>
      <c r="FQ38" s="229">
        <v>0</v>
      </c>
      <c r="FR38" s="229">
        <v>0</v>
      </c>
      <c r="FS38" s="229">
        <v>0</v>
      </c>
      <c r="FT38" s="229">
        <v>0</v>
      </c>
      <c r="FU38" s="229">
        <v>0</v>
      </c>
      <c r="FV38" s="229">
        <v>0</v>
      </c>
      <c r="FW38" s="229">
        <v>0</v>
      </c>
      <c r="FX38" s="229">
        <v>0</v>
      </c>
      <c r="FY38" s="229">
        <v>0</v>
      </c>
      <c r="FZ38" s="229">
        <v>0</v>
      </c>
      <c r="GA38" s="229">
        <v>0</v>
      </c>
      <c r="GB38" s="229">
        <v>0</v>
      </c>
      <c r="GC38" s="229">
        <v>0</v>
      </c>
      <c r="GD38" s="229">
        <v>0</v>
      </c>
      <c r="GE38" s="229">
        <v>0</v>
      </c>
      <c r="GF38" s="229">
        <v>0</v>
      </c>
      <c r="GG38" s="229">
        <v>0</v>
      </c>
      <c r="GH38" s="229">
        <v>0</v>
      </c>
      <c r="GI38" s="229">
        <v>0</v>
      </c>
      <c r="GJ38" s="229">
        <v>0</v>
      </c>
      <c r="GK38" s="229">
        <v>0</v>
      </c>
      <c r="GL38" s="229">
        <v>0</v>
      </c>
      <c r="GM38" s="229">
        <v>0</v>
      </c>
      <c r="GN38" s="229">
        <v>0</v>
      </c>
      <c r="GO38" s="229">
        <v>0</v>
      </c>
      <c r="GP38" s="229">
        <v>0</v>
      </c>
      <c r="GQ38" s="229">
        <v>0</v>
      </c>
      <c r="GR38" s="229">
        <v>0</v>
      </c>
      <c r="GS38" s="229">
        <v>0</v>
      </c>
      <c r="GT38" s="229">
        <v>0</v>
      </c>
      <c r="GU38" s="229">
        <v>0</v>
      </c>
      <c r="GV38" s="229">
        <v>0</v>
      </c>
      <c r="GW38" s="229">
        <v>0</v>
      </c>
      <c r="GX38" s="229">
        <v>0</v>
      </c>
      <c r="GY38" s="229">
        <v>0</v>
      </c>
      <c r="GZ38" s="229">
        <v>0</v>
      </c>
      <c r="HA38" s="229">
        <v>0</v>
      </c>
      <c r="HB38" s="229">
        <v>0</v>
      </c>
      <c r="HC38" s="229">
        <v>0</v>
      </c>
      <c r="HD38" s="229">
        <v>0</v>
      </c>
      <c r="HE38" s="229">
        <v>0</v>
      </c>
      <c r="HF38" s="229">
        <v>0</v>
      </c>
      <c r="HG38" s="229">
        <v>0</v>
      </c>
      <c r="HH38" s="229">
        <v>0</v>
      </c>
      <c r="HI38" s="229">
        <v>0</v>
      </c>
      <c r="HJ38" s="229">
        <v>0</v>
      </c>
      <c r="HK38" s="229">
        <v>0</v>
      </c>
      <c r="HL38" s="229">
        <v>0</v>
      </c>
      <c r="HM38" s="229">
        <v>0</v>
      </c>
      <c r="HN38" s="229">
        <v>0</v>
      </c>
      <c r="HO38" s="229">
        <v>0</v>
      </c>
      <c r="HP38" s="229">
        <v>0</v>
      </c>
      <c r="HQ38" s="229">
        <v>0</v>
      </c>
      <c r="HR38" s="229">
        <v>0</v>
      </c>
      <c r="HS38" s="229">
        <v>0</v>
      </c>
      <c r="HT38" s="229">
        <v>0</v>
      </c>
      <c r="HU38" s="229">
        <v>0</v>
      </c>
    </row>
    <row r="39" spans="1:229" ht="89.25">
      <c r="A39" s="227" t="s">
        <v>43</v>
      </c>
      <c r="B39" s="227" t="s">
        <v>869</v>
      </c>
      <c r="C39" s="227" t="s">
        <v>870</v>
      </c>
      <c r="D39" s="230" t="s">
        <v>871</v>
      </c>
      <c r="E39" s="228"/>
      <c r="F39" s="228"/>
      <c r="G39" s="230" t="s">
        <v>872</v>
      </c>
      <c r="H39" s="228"/>
      <c r="I39" s="228"/>
      <c r="J39" s="228"/>
      <c r="K39" s="228"/>
      <c r="L39" s="228"/>
      <c r="M39" s="228"/>
      <c r="N39" s="228"/>
      <c r="O39" s="228"/>
      <c r="P39" s="228"/>
      <c r="Q39" s="228"/>
      <c r="R39" s="228"/>
      <c r="S39" s="228"/>
      <c r="T39" s="228"/>
      <c r="U39" s="228"/>
      <c r="V39" s="228"/>
      <c r="W39" s="228"/>
      <c r="X39" s="228"/>
      <c r="Y39" s="228"/>
      <c r="Z39" s="228"/>
      <c r="AA39" s="228"/>
      <c r="AB39" s="228"/>
      <c r="AC39" s="228"/>
      <c r="AD39" s="228"/>
      <c r="AE39" s="228"/>
      <c r="AF39" s="228"/>
      <c r="AG39" s="228"/>
      <c r="AH39" s="228"/>
      <c r="AI39" s="228"/>
      <c r="AJ39" s="228"/>
      <c r="AK39" s="228"/>
      <c r="AL39" s="228"/>
      <c r="AM39" s="228"/>
      <c r="AN39" s="228"/>
      <c r="AO39" s="228"/>
      <c r="AP39" s="228"/>
      <c r="AQ39" s="228"/>
      <c r="AR39" s="228"/>
      <c r="AS39" s="228"/>
      <c r="AT39" s="228"/>
      <c r="AU39" s="228"/>
      <c r="AV39" s="228"/>
      <c r="AW39" s="228"/>
      <c r="AX39" s="228"/>
      <c r="AY39" s="228"/>
      <c r="AZ39" s="228"/>
      <c r="BA39" s="228"/>
      <c r="BB39" s="228"/>
      <c r="BC39" s="228"/>
      <c r="BD39" s="228"/>
      <c r="BE39" s="228"/>
      <c r="BF39" s="228"/>
      <c r="BG39" s="228"/>
      <c r="BH39" s="228"/>
      <c r="BI39" s="228"/>
      <c r="BJ39" s="228"/>
      <c r="BK39" s="228"/>
      <c r="BL39" s="228"/>
      <c r="BM39" s="228"/>
      <c r="BN39" s="228"/>
      <c r="BO39" s="228"/>
      <c r="BP39" s="228"/>
      <c r="BQ39" s="228"/>
      <c r="BR39" s="228"/>
      <c r="BS39" s="228"/>
      <c r="BT39" s="228"/>
      <c r="BU39" s="228"/>
      <c r="BV39" s="228"/>
      <c r="BW39" s="228"/>
      <c r="BX39" s="228"/>
      <c r="BY39" s="228"/>
      <c r="BZ39" s="228"/>
      <c r="CA39" s="228"/>
      <c r="CB39" s="228"/>
      <c r="CC39" s="228"/>
      <c r="CD39" s="228"/>
      <c r="CE39" s="228"/>
      <c r="CF39" s="228"/>
      <c r="CG39" s="228"/>
      <c r="CH39" s="228"/>
      <c r="CI39" s="228"/>
      <c r="CJ39" s="228"/>
      <c r="CK39" s="228"/>
      <c r="CL39" s="228"/>
      <c r="CM39" s="228"/>
      <c r="CN39" s="228"/>
      <c r="CO39" s="228"/>
      <c r="CP39" s="228"/>
      <c r="CQ39" s="228"/>
      <c r="CR39" s="228"/>
      <c r="CS39" s="228"/>
      <c r="CT39" s="228"/>
      <c r="CU39" s="228"/>
      <c r="CV39" s="228"/>
      <c r="CW39" s="228"/>
      <c r="CX39" s="228"/>
      <c r="CY39" s="228"/>
      <c r="CZ39" s="228"/>
      <c r="DA39" s="228"/>
      <c r="DB39" s="228"/>
      <c r="DC39" s="228"/>
      <c r="DD39" s="228"/>
      <c r="DE39" s="228"/>
      <c r="DF39" s="228"/>
      <c r="DG39" s="228"/>
      <c r="DH39" s="228"/>
      <c r="DI39" s="228"/>
      <c r="DJ39" s="228"/>
      <c r="DK39" s="228"/>
      <c r="DL39" s="228"/>
      <c r="DM39" s="229">
        <v>54.8</v>
      </c>
      <c r="DN39" s="229">
        <v>0</v>
      </c>
      <c r="DO39" s="229">
        <v>0</v>
      </c>
      <c r="DP39" s="229">
        <v>6.1</v>
      </c>
      <c r="DQ39" s="229">
        <v>0</v>
      </c>
      <c r="DR39" s="229">
        <v>0</v>
      </c>
      <c r="DS39" s="229">
        <v>0</v>
      </c>
      <c r="DT39" s="229">
        <v>0</v>
      </c>
      <c r="DU39" s="229">
        <v>0</v>
      </c>
      <c r="DV39" s="229">
        <v>0</v>
      </c>
      <c r="DW39" s="229">
        <v>0</v>
      </c>
      <c r="DX39" s="229">
        <v>0</v>
      </c>
      <c r="DY39" s="229">
        <v>0</v>
      </c>
      <c r="DZ39" s="229">
        <v>0</v>
      </c>
      <c r="EA39" s="229">
        <v>0</v>
      </c>
      <c r="EB39" s="229">
        <v>0</v>
      </c>
      <c r="EC39" s="229">
        <v>0</v>
      </c>
      <c r="ED39" s="229">
        <v>0</v>
      </c>
      <c r="EE39" s="229">
        <v>0</v>
      </c>
      <c r="EF39" s="229">
        <v>0</v>
      </c>
      <c r="EG39" s="229">
        <v>0</v>
      </c>
      <c r="EH39" s="229">
        <v>0</v>
      </c>
      <c r="EI39" s="229">
        <v>0</v>
      </c>
      <c r="EJ39" s="229">
        <v>0</v>
      </c>
      <c r="EK39" s="229">
        <v>0</v>
      </c>
      <c r="EL39" s="229">
        <v>0</v>
      </c>
      <c r="EM39" s="229">
        <v>0</v>
      </c>
      <c r="EN39" s="229">
        <v>0</v>
      </c>
      <c r="EO39" s="229">
        <v>0</v>
      </c>
      <c r="EP39" s="229">
        <v>0</v>
      </c>
      <c r="EQ39" s="229">
        <v>0</v>
      </c>
      <c r="ER39" s="229">
        <v>0</v>
      </c>
      <c r="ES39" s="229">
        <v>0</v>
      </c>
      <c r="ET39" s="229">
        <v>0</v>
      </c>
      <c r="EU39" s="229">
        <v>0</v>
      </c>
      <c r="EV39" s="229">
        <v>0</v>
      </c>
      <c r="EW39" s="229">
        <v>0</v>
      </c>
      <c r="EX39" s="229">
        <v>0</v>
      </c>
      <c r="EY39" s="229">
        <v>0</v>
      </c>
      <c r="EZ39" s="229">
        <v>0</v>
      </c>
      <c r="FA39" s="229">
        <v>0</v>
      </c>
      <c r="FB39" s="229">
        <v>0</v>
      </c>
      <c r="FC39" s="229">
        <v>0</v>
      </c>
      <c r="FD39" s="229">
        <v>0</v>
      </c>
      <c r="FE39" s="229">
        <v>0</v>
      </c>
      <c r="FF39" s="229">
        <v>0</v>
      </c>
      <c r="FG39" s="229">
        <v>0</v>
      </c>
      <c r="FH39" s="229">
        <v>0</v>
      </c>
      <c r="FI39" s="229">
        <v>0</v>
      </c>
      <c r="FJ39" s="229">
        <v>0</v>
      </c>
      <c r="FK39" s="229">
        <v>0</v>
      </c>
      <c r="FL39" s="229">
        <v>0</v>
      </c>
      <c r="FM39" s="229">
        <v>0</v>
      </c>
      <c r="FN39" s="229">
        <v>0</v>
      </c>
      <c r="FO39" s="229">
        <v>0</v>
      </c>
      <c r="FP39" s="229">
        <v>0</v>
      </c>
      <c r="FQ39" s="229">
        <v>0</v>
      </c>
      <c r="FR39" s="229">
        <v>0</v>
      </c>
      <c r="FS39" s="229">
        <v>0</v>
      </c>
      <c r="FT39" s="229">
        <v>0</v>
      </c>
      <c r="FU39" s="229">
        <v>0</v>
      </c>
      <c r="FV39" s="229">
        <v>0</v>
      </c>
      <c r="FW39" s="229">
        <v>0</v>
      </c>
      <c r="FX39" s="229">
        <v>0</v>
      </c>
      <c r="FY39" s="229">
        <v>0</v>
      </c>
      <c r="FZ39" s="229">
        <v>0</v>
      </c>
      <c r="GA39" s="229">
        <v>0</v>
      </c>
      <c r="GB39" s="229">
        <v>0</v>
      </c>
      <c r="GC39" s="229">
        <v>0</v>
      </c>
      <c r="GD39" s="229">
        <v>0</v>
      </c>
      <c r="GE39" s="229">
        <v>0</v>
      </c>
      <c r="GF39" s="229">
        <v>0</v>
      </c>
      <c r="GG39" s="229">
        <v>0</v>
      </c>
      <c r="GH39" s="229">
        <v>0</v>
      </c>
      <c r="GI39" s="229">
        <v>0</v>
      </c>
      <c r="GJ39" s="229">
        <v>0</v>
      </c>
      <c r="GK39" s="229">
        <v>0</v>
      </c>
      <c r="GL39" s="229">
        <v>0</v>
      </c>
      <c r="GM39" s="229">
        <v>0</v>
      </c>
      <c r="GN39" s="229">
        <v>0</v>
      </c>
      <c r="GO39" s="229">
        <v>0</v>
      </c>
      <c r="GP39" s="229">
        <v>0</v>
      </c>
      <c r="GQ39" s="229">
        <v>0</v>
      </c>
      <c r="GR39" s="229">
        <v>0</v>
      </c>
      <c r="GS39" s="229">
        <v>0</v>
      </c>
      <c r="GT39" s="229">
        <v>0</v>
      </c>
      <c r="GU39" s="229">
        <v>0</v>
      </c>
      <c r="GV39" s="229">
        <v>0</v>
      </c>
      <c r="GW39" s="229">
        <v>0</v>
      </c>
      <c r="GX39" s="229">
        <v>0</v>
      </c>
      <c r="GY39" s="229">
        <v>0</v>
      </c>
      <c r="GZ39" s="229">
        <v>0</v>
      </c>
      <c r="HA39" s="229">
        <v>0</v>
      </c>
      <c r="HB39" s="229">
        <v>0</v>
      </c>
      <c r="HC39" s="229">
        <v>0</v>
      </c>
      <c r="HD39" s="229">
        <v>0</v>
      </c>
      <c r="HE39" s="229">
        <v>0</v>
      </c>
      <c r="HF39" s="229">
        <v>0</v>
      </c>
      <c r="HG39" s="229">
        <v>0</v>
      </c>
      <c r="HH39" s="229">
        <v>0</v>
      </c>
      <c r="HI39" s="229">
        <v>0</v>
      </c>
      <c r="HJ39" s="229">
        <v>0</v>
      </c>
      <c r="HK39" s="229">
        <v>0</v>
      </c>
      <c r="HL39" s="229">
        <v>0</v>
      </c>
      <c r="HM39" s="229">
        <v>0</v>
      </c>
      <c r="HN39" s="229">
        <v>0</v>
      </c>
      <c r="HO39" s="229">
        <v>0</v>
      </c>
      <c r="HP39" s="229">
        <v>0</v>
      </c>
      <c r="HQ39" s="229">
        <v>0</v>
      </c>
      <c r="HR39" s="229">
        <v>0</v>
      </c>
      <c r="HS39" s="229">
        <v>0</v>
      </c>
      <c r="HT39" s="229">
        <v>0</v>
      </c>
      <c r="HU39" s="229">
        <v>0</v>
      </c>
    </row>
    <row r="40" spans="1:229" ht="63.75">
      <c r="A40" s="227" t="s">
        <v>43</v>
      </c>
      <c r="B40" s="227" t="s">
        <v>873</v>
      </c>
      <c r="C40" s="227" t="s">
        <v>874</v>
      </c>
      <c r="D40" s="230" t="s">
        <v>875</v>
      </c>
      <c r="E40" s="228"/>
      <c r="F40" s="228"/>
      <c r="G40" s="228"/>
      <c r="H40" s="228"/>
      <c r="I40" s="228"/>
      <c r="J40" s="228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228"/>
      <c r="AA40" s="228"/>
      <c r="AB40" s="228"/>
      <c r="AC40" s="228"/>
      <c r="AD40" s="228"/>
      <c r="AE40" s="228"/>
      <c r="AF40" s="228"/>
      <c r="AG40" s="228"/>
      <c r="AH40" s="228"/>
      <c r="AI40" s="228"/>
      <c r="AJ40" s="228"/>
      <c r="AK40" s="228"/>
      <c r="AL40" s="228"/>
      <c r="AM40" s="228"/>
      <c r="AN40" s="228"/>
      <c r="AO40" s="228"/>
      <c r="AP40" s="228"/>
      <c r="AQ40" s="228"/>
      <c r="AR40" s="228"/>
      <c r="AS40" s="228"/>
      <c r="AT40" s="228"/>
      <c r="AU40" s="228"/>
      <c r="AV40" s="228"/>
      <c r="AW40" s="228"/>
      <c r="AX40" s="228"/>
      <c r="AY40" s="228"/>
      <c r="AZ40" s="228"/>
      <c r="BA40" s="228"/>
      <c r="BB40" s="228"/>
      <c r="BC40" s="228"/>
      <c r="BD40" s="228"/>
      <c r="BE40" s="228"/>
      <c r="BF40" s="228"/>
      <c r="BG40" s="228"/>
      <c r="BH40" s="228"/>
      <c r="BI40" s="228"/>
      <c r="BJ40" s="228"/>
      <c r="BK40" s="228"/>
      <c r="BL40" s="228"/>
      <c r="BM40" s="228"/>
      <c r="BN40" s="228"/>
      <c r="BO40" s="228"/>
      <c r="BP40" s="228"/>
      <c r="BQ40" s="228"/>
      <c r="BR40" s="228"/>
      <c r="BS40" s="228"/>
      <c r="BT40" s="228"/>
      <c r="BU40" s="228"/>
      <c r="BV40" s="228"/>
      <c r="BW40" s="228"/>
      <c r="BX40" s="228"/>
      <c r="BY40" s="228"/>
      <c r="BZ40" s="228"/>
      <c r="CA40" s="228"/>
      <c r="CB40" s="228"/>
      <c r="CC40" s="228"/>
      <c r="CD40" s="228"/>
      <c r="CE40" s="228"/>
      <c r="CF40" s="228"/>
      <c r="CG40" s="228"/>
      <c r="CH40" s="228"/>
      <c r="CI40" s="228"/>
      <c r="CJ40" s="228"/>
      <c r="CK40" s="228"/>
      <c r="CL40" s="228"/>
      <c r="CM40" s="228"/>
      <c r="CN40" s="228"/>
      <c r="CO40" s="228"/>
      <c r="CP40" s="228"/>
      <c r="CQ40" s="228"/>
      <c r="CR40" s="228"/>
      <c r="CS40" s="228"/>
      <c r="CT40" s="228"/>
      <c r="CU40" s="228"/>
      <c r="CV40" s="228"/>
      <c r="CW40" s="228"/>
      <c r="CX40" s="228"/>
      <c r="CY40" s="228"/>
      <c r="CZ40" s="228"/>
      <c r="DA40" s="228"/>
      <c r="DB40" s="228"/>
      <c r="DC40" s="228"/>
      <c r="DD40" s="228"/>
      <c r="DE40" s="228"/>
      <c r="DF40" s="228"/>
      <c r="DG40" s="228"/>
      <c r="DH40" s="228"/>
      <c r="DI40" s="228"/>
      <c r="DJ40" s="228"/>
      <c r="DK40" s="228"/>
      <c r="DL40" s="228"/>
      <c r="DM40" s="229">
        <v>7</v>
      </c>
      <c r="DN40" s="229">
        <v>0</v>
      </c>
      <c r="DO40" s="229">
        <v>0</v>
      </c>
      <c r="DP40" s="229">
        <v>0</v>
      </c>
      <c r="DQ40" s="229">
        <v>0</v>
      </c>
      <c r="DR40" s="229">
        <v>0</v>
      </c>
      <c r="DS40" s="229">
        <v>0</v>
      </c>
      <c r="DT40" s="229">
        <v>0</v>
      </c>
      <c r="DU40" s="229">
        <v>0</v>
      </c>
      <c r="DV40" s="229">
        <v>0</v>
      </c>
      <c r="DW40" s="229">
        <v>0</v>
      </c>
      <c r="DX40" s="229">
        <v>0</v>
      </c>
      <c r="DY40" s="229">
        <v>0</v>
      </c>
      <c r="DZ40" s="229">
        <v>0</v>
      </c>
      <c r="EA40" s="229">
        <v>0</v>
      </c>
      <c r="EB40" s="229">
        <v>0</v>
      </c>
      <c r="EC40" s="229">
        <v>0</v>
      </c>
      <c r="ED40" s="229">
        <v>0</v>
      </c>
      <c r="EE40" s="229">
        <v>0</v>
      </c>
      <c r="EF40" s="229">
        <v>0</v>
      </c>
      <c r="EG40" s="229">
        <v>0</v>
      </c>
      <c r="EH40" s="229">
        <v>0</v>
      </c>
      <c r="EI40" s="229">
        <v>0</v>
      </c>
      <c r="EJ40" s="229">
        <v>0</v>
      </c>
      <c r="EK40" s="229">
        <v>0</v>
      </c>
      <c r="EL40" s="229">
        <v>0</v>
      </c>
      <c r="EM40" s="229">
        <v>0</v>
      </c>
      <c r="EN40" s="229">
        <v>0</v>
      </c>
      <c r="EO40" s="229">
        <v>0</v>
      </c>
      <c r="EP40" s="229">
        <v>0</v>
      </c>
      <c r="EQ40" s="229">
        <v>0</v>
      </c>
      <c r="ER40" s="229">
        <v>0</v>
      </c>
      <c r="ES40" s="229">
        <v>0</v>
      </c>
      <c r="ET40" s="229">
        <v>0</v>
      </c>
      <c r="EU40" s="229">
        <v>0</v>
      </c>
      <c r="EV40" s="229">
        <v>0</v>
      </c>
      <c r="EW40" s="229">
        <v>0</v>
      </c>
      <c r="EX40" s="229">
        <v>0</v>
      </c>
      <c r="EY40" s="229">
        <v>0</v>
      </c>
      <c r="EZ40" s="229">
        <v>0</v>
      </c>
      <c r="FA40" s="229">
        <v>0</v>
      </c>
      <c r="FB40" s="229">
        <v>0</v>
      </c>
      <c r="FC40" s="229">
        <v>0</v>
      </c>
      <c r="FD40" s="229">
        <v>0</v>
      </c>
      <c r="FE40" s="229">
        <v>0</v>
      </c>
      <c r="FF40" s="229">
        <v>0</v>
      </c>
      <c r="FG40" s="229">
        <v>0</v>
      </c>
      <c r="FH40" s="229">
        <v>0</v>
      </c>
      <c r="FI40" s="229">
        <v>0</v>
      </c>
      <c r="FJ40" s="229">
        <v>0</v>
      </c>
      <c r="FK40" s="229">
        <v>0</v>
      </c>
      <c r="FL40" s="229">
        <v>0</v>
      </c>
      <c r="FM40" s="229">
        <v>0</v>
      </c>
      <c r="FN40" s="229">
        <v>0</v>
      </c>
      <c r="FO40" s="229">
        <v>0</v>
      </c>
      <c r="FP40" s="229">
        <v>0</v>
      </c>
      <c r="FQ40" s="229">
        <v>0</v>
      </c>
      <c r="FR40" s="229">
        <v>0</v>
      </c>
      <c r="FS40" s="229">
        <v>0</v>
      </c>
      <c r="FT40" s="229">
        <v>0</v>
      </c>
      <c r="FU40" s="229">
        <v>0</v>
      </c>
      <c r="FV40" s="229">
        <v>0</v>
      </c>
      <c r="FW40" s="229">
        <v>0</v>
      </c>
      <c r="FX40" s="229">
        <v>0</v>
      </c>
      <c r="FY40" s="229">
        <v>0</v>
      </c>
      <c r="FZ40" s="229">
        <v>0</v>
      </c>
      <c r="GA40" s="229">
        <v>0</v>
      </c>
      <c r="GB40" s="229">
        <v>0</v>
      </c>
      <c r="GC40" s="229">
        <v>0</v>
      </c>
      <c r="GD40" s="229">
        <v>0</v>
      </c>
      <c r="GE40" s="229">
        <v>0</v>
      </c>
      <c r="GF40" s="229">
        <v>0</v>
      </c>
      <c r="GG40" s="229">
        <v>0</v>
      </c>
      <c r="GH40" s="229">
        <v>0</v>
      </c>
      <c r="GI40" s="229">
        <v>0</v>
      </c>
      <c r="GJ40" s="229">
        <v>0</v>
      </c>
      <c r="GK40" s="229">
        <v>0</v>
      </c>
      <c r="GL40" s="229">
        <v>0</v>
      </c>
      <c r="GM40" s="229">
        <v>0</v>
      </c>
      <c r="GN40" s="229">
        <v>0</v>
      </c>
      <c r="GO40" s="229">
        <v>0</v>
      </c>
      <c r="GP40" s="229">
        <v>0</v>
      </c>
      <c r="GQ40" s="229">
        <v>0</v>
      </c>
      <c r="GR40" s="229">
        <v>0</v>
      </c>
      <c r="GS40" s="229">
        <v>0</v>
      </c>
      <c r="GT40" s="229">
        <v>0</v>
      </c>
      <c r="GU40" s="229">
        <v>0</v>
      </c>
      <c r="GV40" s="229">
        <v>0</v>
      </c>
      <c r="GW40" s="229">
        <v>0</v>
      </c>
      <c r="GX40" s="229">
        <v>0</v>
      </c>
      <c r="GY40" s="229">
        <v>0</v>
      </c>
      <c r="GZ40" s="229">
        <v>0</v>
      </c>
      <c r="HA40" s="229">
        <v>0</v>
      </c>
      <c r="HB40" s="229">
        <v>0</v>
      </c>
      <c r="HC40" s="229">
        <v>0</v>
      </c>
      <c r="HD40" s="229">
        <v>0</v>
      </c>
      <c r="HE40" s="229">
        <v>0</v>
      </c>
      <c r="HF40" s="229">
        <v>0</v>
      </c>
      <c r="HG40" s="229">
        <v>0</v>
      </c>
      <c r="HH40" s="229">
        <v>0</v>
      </c>
      <c r="HI40" s="229">
        <v>0</v>
      </c>
      <c r="HJ40" s="229">
        <v>0</v>
      </c>
      <c r="HK40" s="229">
        <v>0</v>
      </c>
      <c r="HL40" s="229">
        <v>0</v>
      </c>
      <c r="HM40" s="229">
        <v>0</v>
      </c>
      <c r="HN40" s="229">
        <v>0</v>
      </c>
      <c r="HO40" s="229">
        <v>0</v>
      </c>
      <c r="HP40" s="229">
        <v>0</v>
      </c>
      <c r="HQ40" s="229">
        <v>0</v>
      </c>
      <c r="HR40" s="229">
        <v>0</v>
      </c>
      <c r="HS40" s="229">
        <v>0</v>
      </c>
      <c r="HT40" s="229">
        <v>0</v>
      </c>
      <c r="HU40" s="229">
        <v>0</v>
      </c>
    </row>
    <row r="41" spans="1:229" ht="102">
      <c r="A41" s="227" t="s">
        <v>43</v>
      </c>
      <c r="B41" s="227" t="s">
        <v>876</v>
      </c>
      <c r="C41" s="227" t="s">
        <v>877</v>
      </c>
      <c r="D41" s="228" t="s">
        <v>878</v>
      </c>
      <c r="E41" s="228" t="s">
        <v>879</v>
      </c>
      <c r="F41" s="230" t="s">
        <v>880</v>
      </c>
      <c r="G41" s="230" t="s">
        <v>881</v>
      </c>
      <c r="H41" s="228" t="s">
        <v>882</v>
      </c>
      <c r="I41" s="228" t="s">
        <v>883</v>
      </c>
      <c r="J41" s="228" t="s">
        <v>884</v>
      </c>
      <c r="K41" s="228" t="s">
        <v>885</v>
      </c>
      <c r="L41" s="228"/>
      <c r="M41" s="228" t="s">
        <v>886</v>
      </c>
      <c r="N41" s="228"/>
      <c r="O41" s="228" t="s">
        <v>887</v>
      </c>
      <c r="P41" s="230" t="s">
        <v>888</v>
      </c>
      <c r="Q41" s="228" t="s">
        <v>889</v>
      </c>
      <c r="R41" s="228"/>
      <c r="S41" s="228"/>
      <c r="T41" s="228"/>
      <c r="U41" s="228"/>
      <c r="V41" s="228"/>
      <c r="W41" s="228"/>
      <c r="X41" s="228"/>
      <c r="Y41" s="228"/>
      <c r="Z41" s="228"/>
      <c r="AA41" s="228"/>
      <c r="AB41" s="228"/>
      <c r="AC41" s="228"/>
      <c r="AD41" s="228"/>
      <c r="AE41" s="228"/>
      <c r="AF41" s="228"/>
      <c r="AG41" s="228"/>
      <c r="AH41" s="228"/>
      <c r="AI41" s="228"/>
      <c r="AJ41" s="228"/>
      <c r="AK41" s="228"/>
      <c r="AL41" s="228"/>
      <c r="AM41" s="228"/>
      <c r="AN41" s="228"/>
      <c r="AO41" s="228"/>
      <c r="AP41" s="228"/>
      <c r="AQ41" s="228"/>
      <c r="AR41" s="228"/>
      <c r="AS41" s="228"/>
      <c r="AT41" s="228"/>
      <c r="AU41" s="228"/>
      <c r="AV41" s="228"/>
      <c r="AW41" s="228"/>
      <c r="AX41" s="228"/>
      <c r="AY41" s="228"/>
      <c r="AZ41" s="228"/>
      <c r="BA41" s="228"/>
      <c r="BB41" s="228"/>
      <c r="BC41" s="228"/>
      <c r="BD41" s="228"/>
      <c r="BE41" s="228"/>
      <c r="BF41" s="228"/>
      <c r="BG41" s="228"/>
      <c r="BH41" s="228"/>
      <c r="BI41" s="228"/>
      <c r="BJ41" s="228"/>
      <c r="BK41" s="228"/>
      <c r="BL41" s="228"/>
      <c r="BM41" s="228"/>
      <c r="BN41" s="228"/>
      <c r="BO41" s="228"/>
      <c r="BP41" s="228"/>
      <c r="BQ41" s="228"/>
      <c r="BR41" s="228"/>
      <c r="BS41" s="228"/>
      <c r="BT41" s="228"/>
      <c r="BU41" s="228"/>
      <c r="BV41" s="228"/>
      <c r="BW41" s="228"/>
      <c r="BX41" s="228"/>
      <c r="BY41" s="228"/>
      <c r="BZ41" s="228"/>
      <c r="CA41" s="228"/>
      <c r="CB41" s="228"/>
      <c r="CC41" s="228"/>
      <c r="CD41" s="228"/>
      <c r="CE41" s="228"/>
      <c r="CF41" s="228"/>
      <c r="CG41" s="228"/>
      <c r="CH41" s="228"/>
      <c r="CI41" s="228"/>
      <c r="CJ41" s="228"/>
      <c r="CK41" s="228"/>
      <c r="CL41" s="228"/>
      <c r="CM41" s="228"/>
      <c r="CN41" s="228"/>
      <c r="CO41" s="228"/>
      <c r="CP41" s="228"/>
      <c r="CQ41" s="228"/>
      <c r="CR41" s="228"/>
      <c r="CS41" s="228"/>
      <c r="CT41" s="228"/>
      <c r="CU41" s="228"/>
      <c r="CV41" s="228"/>
      <c r="CW41" s="228"/>
      <c r="CX41" s="228"/>
      <c r="CY41" s="228"/>
      <c r="CZ41" s="228"/>
      <c r="DA41" s="228"/>
      <c r="DB41" s="228"/>
      <c r="DC41" s="228"/>
      <c r="DD41" s="228"/>
      <c r="DE41" s="228"/>
      <c r="DF41" s="228"/>
      <c r="DG41" s="228"/>
      <c r="DH41" s="228"/>
      <c r="DI41" s="228"/>
      <c r="DJ41" s="228"/>
      <c r="DK41" s="228"/>
      <c r="DL41" s="228"/>
      <c r="DM41" s="229">
        <v>10.4</v>
      </c>
      <c r="DN41" s="229">
        <v>8.1</v>
      </c>
      <c r="DO41" s="229">
        <v>13.3</v>
      </c>
      <c r="DP41" s="229">
        <v>6.2</v>
      </c>
      <c r="DQ41" s="229">
        <v>6.9</v>
      </c>
      <c r="DR41" s="229">
        <v>5.4</v>
      </c>
      <c r="DS41" s="229">
        <v>2.2999999999999998</v>
      </c>
      <c r="DT41" s="229">
        <v>5.6</v>
      </c>
      <c r="DU41" s="229">
        <v>0</v>
      </c>
      <c r="DV41" s="229">
        <v>10.7</v>
      </c>
      <c r="DW41" s="229">
        <v>0</v>
      </c>
      <c r="DX41" s="229">
        <v>5.8</v>
      </c>
      <c r="DY41" s="229">
        <v>6.2</v>
      </c>
      <c r="DZ41" s="229">
        <v>6.6</v>
      </c>
      <c r="EA41" s="229">
        <v>0</v>
      </c>
      <c r="EB41" s="229">
        <v>0</v>
      </c>
      <c r="EC41" s="229">
        <v>0</v>
      </c>
      <c r="ED41" s="229">
        <v>0</v>
      </c>
      <c r="EE41" s="229">
        <v>0</v>
      </c>
      <c r="EF41" s="229">
        <v>0</v>
      </c>
      <c r="EG41" s="229">
        <v>0</v>
      </c>
      <c r="EH41" s="229">
        <v>0</v>
      </c>
      <c r="EI41" s="229">
        <v>0</v>
      </c>
      <c r="EJ41" s="229">
        <v>0</v>
      </c>
      <c r="EK41" s="229">
        <v>0</v>
      </c>
      <c r="EL41" s="229">
        <v>0</v>
      </c>
      <c r="EM41" s="229">
        <v>0</v>
      </c>
      <c r="EN41" s="229">
        <v>0</v>
      </c>
      <c r="EO41" s="229">
        <v>0</v>
      </c>
      <c r="EP41" s="229">
        <v>0</v>
      </c>
      <c r="EQ41" s="229">
        <v>0</v>
      </c>
      <c r="ER41" s="229">
        <v>0</v>
      </c>
      <c r="ES41" s="229">
        <v>0</v>
      </c>
      <c r="ET41" s="229">
        <v>0</v>
      </c>
      <c r="EU41" s="229">
        <v>0</v>
      </c>
      <c r="EV41" s="229">
        <v>0</v>
      </c>
      <c r="EW41" s="229">
        <v>0</v>
      </c>
      <c r="EX41" s="229">
        <v>0</v>
      </c>
      <c r="EY41" s="229">
        <v>0</v>
      </c>
      <c r="EZ41" s="229">
        <v>0</v>
      </c>
      <c r="FA41" s="229">
        <v>0</v>
      </c>
      <c r="FB41" s="229">
        <v>0</v>
      </c>
      <c r="FC41" s="229">
        <v>0</v>
      </c>
      <c r="FD41" s="229">
        <v>0</v>
      </c>
      <c r="FE41" s="229">
        <v>0</v>
      </c>
      <c r="FF41" s="229">
        <v>0</v>
      </c>
      <c r="FG41" s="229">
        <v>0</v>
      </c>
      <c r="FH41" s="229">
        <v>0</v>
      </c>
      <c r="FI41" s="229">
        <v>0</v>
      </c>
      <c r="FJ41" s="229">
        <v>0</v>
      </c>
      <c r="FK41" s="229">
        <v>0</v>
      </c>
      <c r="FL41" s="229">
        <v>0</v>
      </c>
      <c r="FM41" s="229">
        <v>0</v>
      </c>
      <c r="FN41" s="229">
        <v>0</v>
      </c>
      <c r="FO41" s="229">
        <v>0</v>
      </c>
      <c r="FP41" s="229">
        <v>0</v>
      </c>
      <c r="FQ41" s="229">
        <v>0</v>
      </c>
      <c r="FR41" s="229">
        <v>0</v>
      </c>
      <c r="FS41" s="229">
        <v>0</v>
      </c>
      <c r="FT41" s="229">
        <v>0</v>
      </c>
      <c r="FU41" s="229">
        <v>0</v>
      </c>
      <c r="FV41" s="229">
        <v>0</v>
      </c>
      <c r="FW41" s="229">
        <v>0</v>
      </c>
      <c r="FX41" s="229">
        <v>0</v>
      </c>
      <c r="FY41" s="229">
        <v>0</v>
      </c>
      <c r="FZ41" s="229">
        <v>0</v>
      </c>
      <c r="GA41" s="229">
        <v>0</v>
      </c>
      <c r="GB41" s="229">
        <v>0</v>
      </c>
      <c r="GC41" s="229">
        <v>0</v>
      </c>
      <c r="GD41" s="229">
        <v>0</v>
      </c>
      <c r="GE41" s="229">
        <v>0</v>
      </c>
      <c r="GF41" s="229">
        <v>0</v>
      </c>
      <c r="GG41" s="229">
        <v>0</v>
      </c>
      <c r="GH41" s="229">
        <v>0</v>
      </c>
      <c r="GI41" s="229">
        <v>0</v>
      </c>
      <c r="GJ41" s="229">
        <v>0</v>
      </c>
      <c r="GK41" s="229">
        <v>0</v>
      </c>
      <c r="GL41" s="229">
        <v>0</v>
      </c>
      <c r="GM41" s="229">
        <v>0</v>
      </c>
      <c r="GN41" s="229">
        <v>0</v>
      </c>
      <c r="GO41" s="229">
        <v>0</v>
      </c>
      <c r="GP41" s="229">
        <v>0</v>
      </c>
      <c r="GQ41" s="229">
        <v>0</v>
      </c>
      <c r="GR41" s="229">
        <v>0</v>
      </c>
      <c r="GS41" s="229">
        <v>0</v>
      </c>
      <c r="GT41" s="229">
        <v>0</v>
      </c>
      <c r="GU41" s="229">
        <v>0</v>
      </c>
      <c r="GV41" s="229">
        <v>0</v>
      </c>
      <c r="GW41" s="229">
        <v>0</v>
      </c>
      <c r="GX41" s="229">
        <v>0</v>
      </c>
      <c r="GY41" s="229">
        <v>0</v>
      </c>
      <c r="GZ41" s="229">
        <v>0</v>
      </c>
      <c r="HA41" s="229">
        <v>0</v>
      </c>
      <c r="HB41" s="229">
        <v>0</v>
      </c>
      <c r="HC41" s="229">
        <v>0</v>
      </c>
      <c r="HD41" s="229">
        <v>0</v>
      </c>
      <c r="HE41" s="229">
        <v>0</v>
      </c>
      <c r="HF41" s="229">
        <v>0</v>
      </c>
      <c r="HG41" s="229">
        <v>0</v>
      </c>
      <c r="HH41" s="229">
        <v>0</v>
      </c>
      <c r="HI41" s="229">
        <v>0</v>
      </c>
      <c r="HJ41" s="229">
        <v>0</v>
      </c>
      <c r="HK41" s="229">
        <v>0</v>
      </c>
      <c r="HL41" s="229">
        <v>0</v>
      </c>
      <c r="HM41" s="229">
        <v>0</v>
      </c>
      <c r="HN41" s="229">
        <v>0</v>
      </c>
      <c r="HO41" s="229">
        <v>0</v>
      </c>
      <c r="HP41" s="229">
        <v>0</v>
      </c>
      <c r="HQ41" s="229">
        <v>0</v>
      </c>
      <c r="HR41" s="229">
        <v>0</v>
      </c>
      <c r="HS41" s="229">
        <v>0</v>
      </c>
      <c r="HT41" s="229">
        <v>0</v>
      </c>
      <c r="HU41" s="229">
        <v>0</v>
      </c>
    </row>
    <row r="42" spans="1:229" ht="102">
      <c r="A42" s="227" t="s">
        <v>43</v>
      </c>
      <c r="B42" s="227" t="s">
        <v>890</v>
      </c>
      <c r="C42" s="227" t="s">
        <v>891</v>
      </c>
      <c r="D42" s="228"/>
      <c r="E42" s="228"/>
      <c r="F42" s="230" t="s">
        <v>892</v>
      </c>
      <c r="G42" s="228" t="s">
        <v>893</v>
      </c>
      <c r="H42" s="228"/>
      <c r="I42" s="230" t="s">
        <v>894</v>
      </c>
      <c r="J42" s="228"/>
      <c r="K42" s="228" t="s">
        <v>895</v>
      </c>
      <c r="L42" s="228"/>
      <c r="M42" s="228"/>
      <c r="N42" s="228"/>
      <c r="O42" s="228"/>
      <c r="P42" s="228"/>
      <c r="Q42" s="228"/>
      <c r="R42" s="228"/>
      <c r="S42" s="228"/>
      <c r="T42" s="228"/>
      <c r="U42" s="228"/>
      <c r="V42" s="228"/>
      <c r="W42" s="228"/>
      <c r="X42" s="228"/>
      <c r="Y42" s="228"/>
      <c r="Z42" s="228"/>
      <c r="AA42" s="228"/>
      <c r="AB42" s="228"/>
      <c r="AC42" s="228"/>
      <c r="AD42" s="228"/>
      <c r="AE42" s="228"/>
      <c r="AF42" s="228"/>
      <c r="AG42" s="228"/>
      <c r="AH42" s="228"/>
      <c r="AI42" s="228"/>
      <c r="AJ42" s="228"/>
      <c r="AK42" s="228"/>
      <c r="AL42" s="228"/>
      <c r="AM42" s="228"/>
      <c r="AN42" s="228"/>
      <c r="AO42" s="228"/>
      <c r="AP42" s="228"/>
      <c r="AQ42" s="228"/>
      <c r="AR42" s="228"/>
      <c r="AS42" s="228"/>
      <c r="AT42" s="228"/>
      <c r="AU42" s="228"/>
      <c r="AV42" s="228"/>
      <c r="AW42" s="228"/>
      <c r="AX42" s="228"/>
      <c r="AY42" s="228"/>
      <c r="AZ42" s="228"/>
      <c r="BA42" s="228"/>
      <c r="BB42" s="228"/>
      <c r="BC42" s="228"/>
      <c r="BD42" s="228"/>
      <c r="BE42" s="228"/>
      <c r="BF42" s="228"/>
      <c r="BG42" s="228"/>
      <c r="BH42" s="228"/>
      <c r="BI42" s="228"/>
      <c r="BJ42" s="228"/>
      <c r="BK42" s="228"/>
      <c r="BL42" s="228"/>
      <c r="BM42" s="228"/>
      <c r="BN42" s="228"/>
      <c r="BO42" s="228"/>
      <c r="BP42" s="228"/>
      <c r="BQ42" s="228"/>
      <c r="BR42" s="228"/>
      <c r="BS42" s="228"/>
      <c r="BT42" s="228"/>
      <c r="BU42" s="228"/>
      <c r="BV42" s="228"/>
      <c r="BW42" s="228"/>
      <c r="BX42" s="228"/>
      <c r="BY42" s="228"/>
      <c r="BZ42" s="228"/>
      <c r="CA42" s="228"/>
      <c r="CB42" s="228"/>
      <c r="CC42" s="228"/>
      <c r="CD42" s="228"/>
      <c r="CE42" s="228"/>
      <c r="CF42" s="228"/>
      <c r="CG42" s="228"/>
      <c r="CH42" s="228"/>
      <c r="CI42" s="228"/>
      <c r="CJ42" s="228"/>
      <c r="CK42" s="228"/>
      <c r="CL42" s="228"/>
      <c r="CM42" s="228"/>
      <c r="CN42" s="228"/>
      <c r="CO42" s="228"/>
      <c r="CP42" s="228"/>
      <c r="CQ42" s="228"/>
      <c r="CR42" s="228"/>
      <c r="CS42" s="228"/>
      <c r="CT42" s="228"/>
      <c r="CU42" s="228"/>
      <c r="CV42" s="228"/>
      <c r="CW42" s="228"/>
      <c r="CX42" s="228"/>
      <c r="CY42" s="228"/>
      <c r="CZ42" s="228"/>
      <c r="DA42" s="228"/>
      <c r="DB42" s="228"/>
      <c r="DC42" s="228"/>
      <c r="DD42" s="228"/>
      <c r="DE42" s="228"/>
      <c r="DF42" s="228"/>
      <c r="DG42" s="228"/>
      <c r="DH42" s="228"/>
      <c r="DI42" s="228"/>
      <c r="DJ42" s="228"/>
      <c r="DK42" s="228"/>
      <c r="DL42" s="228"/>
      <c r="DM42" s="229">
        <v>0</v>
      </c>
      <c r="DN42" s="229">
        <v>0</v>
      </c>
      <c r="DO42" s="229">
        <v>4.2</v>
      </c>
      <c r="DP42" s="229">
        <v>4.2</v>
      </c>
      <c r="DQ42" s="229">
        <v>0</v>
      </c>
      <c r="DR42" s="229">
        <v>6.2</v>
      </c>
      <c r="DS42" s="229">
        <v>0</v>
      </c>
      <c r="DT42" s="229">
        <v>6.2</v>
      </c>
      <c r="DU42" s="229">
        <v>0</v>
      </c>
      <c r="DV42" s="229">
        <v>0</v>
      </c>
      <c r="DW42" s="229">
        <v>0</v>
      </c>
      <c r="DX42" s="229">
        <v>0</v>
      </c>
      <c r="DY42" s="229">
        <v>0</v>
      </c>
      <c r="DZ42" s="229">
        <v>0</v>
      </c>
      <c r="EA42" s="229">
        <v>0</v>
      </c>
      <c r="EB42" s="229">
        <v>0</v>
      </c>
      <c r="EC42" s="229">
        <v>0</v>
      </c>
      <c r="ED42" s="229">
        <v>0</v>
      </c>
      <c r="EE42" s="229">
        <v>0</v>
      </c>
      <c r="EF42" s="229">
        <v>0</v>
      </c>
      <c r="EG42" s="229">
        <v>0</v>
      </c>
      <c r="EH42" s="229">
        <v>0</v>
      </c>
      <c r="EI42" s="229">
        <v>0</v>
      </c>
      <c r="EJ42" s="229">
        <v>0</v>
      </c>
      <c r="EK42" s="229">
        <v>0</v>
      </c>
      <c r="EL42" s="229">
        <v>0</v>
      </c>
      <c r="EM42" s="229">
        <v>0</v>
      </c>
      <c r="EN42" s="229">
        <v>0</v>
      </c>
      <c r="EO42" s="229">
        <v>0</v>
      </c>
      <c r="EP42" s="229">
        <v>0</v>
      </c>
      <c r="EQ42" s="229">
        <v>0</v>
      </c>
      <c r="ER42" s="229">
        <v>0</v>
      </c>
      <c r="ES42" s="229">
        <v>0</v>
      </c>
      <c r="ET42" s="229">
        <v>0</v>
      </c>
      <c r="EU42" s="229">
        <v>0</v>
      </c>
      <c r="EV42" s="229">
        <v>0</v>
      </c>
      <c r="EW42" s="229">
        <v>0</v>
      </c>
      <c r="EX42" s="229">
        <v>0</v>
      </c>
      <c r="EY42" s="229">
        <v>0</v>
      </c>
      <c r="EZ42" s="229">
        <v>0</v>
      </c>
      <c r="FA42" s="229">
        <v>0</v>
      </c>
      <c r="FB42" s="229">
        <v>0</v>
      </c>
      <c r="FC42" s="229">
        <v>0</v>
      </c>
      <c r="FD42" s="229">
        <v>0</v>
      </c>
      <c r="FE42" s="229">
        <v>0</v>
      </c>
      <c r="FF42" s="229">
        <v>0</v>
      </c>
      <c r="FG42" s="229">
        <v>0</v>
      </c>
      <c r="FH42" s="229">
        <v>0</v>
      </c>
      <c r="FI42" s="229">
        <v>0</v>
      </c>
      <c r="FJ42" s="229">
        <v>0</v>
      </c>
      <c r="FK42" s="229">
        <v>0</v>
      </c>
      <c r="FL42" s="229">
        <v>0</v>
      </c>
      <c r="FM42" s="229">
        <v>0</v>
      </c>
      <c r="FN42" s="229">
        <v>0</v>
      </c>
      <c r="FO42" s="229">
        <v>0</v>
      </c>
      <c r="FP42" s="229">
        <v>0</v>
      </c>
      <c r="FQ42" s="229">
        <v>0</v>
      </c>
      <c r="FR42" s="229">
        <v>0</v>
      </c>
      <c r="FS42" s="229">
        <v>0</v>
      </c>
      <c r="FT42" s="229">
        <v>0</v>
      </c>
      <c r="FU42" s="229">
        <v>0</v>
      </c>
      <c r="FV42" s="229">
        <v>0</v>
      </c>
      <c r="FW42" s="229">
        <v>0</v>
      </c>
      <c r="FX42" s="229">
        <v>0</v>
      </c>
      <c r="FY42" s="229">
        <v>0</v>
      </c>
      <c r="FZ42" s="229">
        <v>0</v>
      </c>
      <c r="GA42" s="229">
        <v>0</v>
      </c>
      <c r="GB42" s="229">
        <v>0</v>
      </c>
      <c r="GC42" s="229">
        <v>0</v>
      </c>
      <c r="GD42" s="229">
        <v>0</v>
      </c>
      <c r="GE42" s="229">
        <v>0</v>
      </c>
      <c r="GF42" s="229">
        <v>0</v>
      </c>
      <c r="GG42" s="229">
        <v>0</v>
      </c>
      <c r="GH42" s="229">
        <v>0</v>
      </c>
      <c r="GI42" s="229">
        <v>0</v>
      </c>
      <c r="GJ42" s="229">
        <v>0</v>
      </c>
      <c r="GK42" s="229">
        <v>0</v>
      </c>
      <c r="GL42" s="229">
        <v>0</v>
      </c>
      <c r="GM42" s="229">
        <v>0</v>
      </c>
      <c r="GN42" s="229">
        <v>0</v>
      </c>
      <c r="GO42" s="229">
        <v>0</v>
      </c>
      <c r="GP42" s="229">
        <v>0</v>
      </c>
      <c r="GQ42" s="229">
        <v>0</v>
      </c>
      <c r="GR42" s="229">
        <v>0</v>
      </c>
      <c r="GS42" s="229">
        <v>0</v>
      </c>
      <c r="GT42" s="229">
        <v>0</v>
      </c>
      <c r="GU42" s="229">
        <v>0</v>
      </c>
      <c r="GV42" s="229">
        <v>0</v>
      </c>
      <c r="GW42" s="229">
        <v>0</v>
      </c>
      <c r="GX42" s="229">
        <v>0</v>
      </c>
      <c r="GY42" s="229">
        <v>0</v>
      </c>
      <c r="GZ42" s="229">
        <v>0</v>
      </c>
      <c r="HA42" s="229">
        <v>0</v>
      </c>
      <c r="HB42" s="229">
        <v>0</v>
      </c>
      <c r="HC42" s="229">
        <v>0</v>
      </c>
      <c r="HD42" s="229">
        <v>0</v>
      </c>
      <c r="HE42" s="229">
        <v>0</v>
      </c>
      <c r="HF42" s="229">
        <v>0</v>
      </c>
      <c r="HG42" s="229">
        <v>0</v>
      </c>
      <c r="HH42" s="229">
        <v>0</v>
      </c>
      <c r="HI42" s="229">
        <v>0</v>
      </c>
      <c r="HJ42" s="229">
        <v>0</v>
      </c>
      <c r="HK42" s="229">
        <v>0</v>
      </c>
      <c r="HL42" s="229">
        <v>0</v>
      </c>
      <c r="HM42" s="229">
        <v>0</v>
      </c>
      <c r="HN42" s="229">
        <v>0</v>
      </c>
      <c r="HO42" s="229">
        <v>0</v>
      </c>
      <c r="HP42" s="229">
        <v>0</v>
      </c>
      <c r="HQ42" s="229">
        <v>0</v>
      </c>
      <c r="HR42" s="229">
        <v>0</v>
      </c>
      <c r="HS42" s="229">
        <v>0</v>
      </c>
      <c r="HT42" s="229">
        <v>0</v>
      </c>
      <c r="HU42" s="229">
        <v>0</v>
      </c>
    </row>
    <row r="43" spans="1:229" ht="102">
      <c r="A43" s="227" t="s">
        <v>43</v>
      </c>
      <c r="B43" s="227" t="s">
        <v>896</v>
      </c>
      <c r="C43" s="227" t="s">
        <v>897</v>
      </c>
      <c r="D43" s="230" t="s">
        <v>898</v>
      </c>
      <c r="E43" s="230"/>
      <c r="F43" s="228"/>
      <c r="G43" s="230" t="s">
        <v>899</v>
      </c>
      <c r="H43" s="228" t="s">
        <v>900</v>
      </c>
      <c r="I43" s="230" t="s">
        <v>901</v>
      </c>
      <c r="J43" s="230" t="s">
        <v>902</v>
      </c>
      <c r="K43" s="230" t="s">
        <v>903</v>
      </c>
      <c r="L43" s="228"/>
      <c r="M43" s="230" t="s">
        <v>904</v>
      </c>
      <c r="N43" s="228" t="s">
        <v>905</v>
      </c>
      <c r="O43" s="228" t="s">
        <v>906</v>
      </c>
      <c r="P43" s="228" t="s">
        <v>907</v>
      </c>
      <c r="Q43" s="230" t="s">
        <v>908</v>
      </c>
      <c r="R43" s="228" t="s">
        <v>909</v>
      </c>
      <c r="S43" s="228" t="s">
        <v>910</v>
      </c>
      <c r="T43" s="228" t="s">
        <v>911</v>
      </c>
      <c r="U43" s="228" t="s">
        <v>912</v>
      </c>
      <c r="V43" s="230" t="s">
        <v>913</v>
      </c>
      <c r="W43" s="228" t="s">
        <v>914</v>
      </c>
      <c r="X43" s="228" t="s">
        <v>915</v>
      </c>
      <c r="Y43" s="228" t="s">
        <v>916</v>
      </c>
      <c r="Z43" s="228" t="s">
        <v>917</v>
      </c>
      <c r="AA43" s="230" t="s">
        <v>918</v>
      </c>
      <c r="AB43" s="230" t="s">
        <v>919</v>
      </c>
      <c r="AC43" s="230" t="s">
        <v>920</v>
      </c>
      <c r="AD43" s="230" t="s">
        <v>921</v>
      </c>
      <c r="AE43" s="228" t="s">
        <v>922</v>
      </c>
      <c r="AF43" s="228" t="s">
        <v>923</v>
      </c>
      <c r="AG43" s="230" t="s">
        <v>924</v>
      </c>
      <c r="AH43" s="228" t="s">
        <v>925</v>
      </c>
      <c r="AI43" s="228" t="s">
        <v>926</v>
      </c>
      <c r="AJ43" s="230" t="s">
        <v>927</v>
      </c>
      <c r="AK43" s="228" t="s">
        <v>928</v>
      </c>
      <c r="AL43" s="228" t="s">
        <v>929</v>
      </c>
      <c r="AM43" s="228" t="s">
        <v>930</v>
      </c>
      <c r="AN43" s="228" t="s">
        <v>931</v>
      </c>
      <c r="AO43" s="228" t="s">
        <v>932</v>
      </c>
      <c r="AP43" s="228" t="s">
        <v>933</v>
      </c>
      <c r="AQ43" s="230" t="s">
        <v>934</v>
      </c>
      <c r="AR43" s="228" t="s">
        <v>935</v>
      </c>
      <c r="AS43" s="228"/>
      <c r="AT43" s="228"/>
      <c r="AU43" s="228"/>
      <c r="AV43" s="228"/>
      <c r="AW43" s="228"/>
      <c r="AX43" s="228"/>
      <c r="AY43" s="228"/>
      <c r="AZ43" s="228"/>
      <c r="BA43" s="228"/>
      <c r="BB43" s="228"/>
      <c r="BC43" s="228"/>
      <c r="BD43" s="228"/>
      <c r="BE43" s="228"/>
      <c r="BF43" s="228"/>
      <c r="BG43" s="228"/>
      <c r="BH43" s="228"/>
      <c r="BI43" s="228"/>
      <c r="BJ43" s="228"/>
      <c r="BK43" s="228"/>
      <c r="BL43" s="228"/>
      <c r="BM43" s="228"/>
      <c r="BN43" s="228"/>
      <c r="BO43" s="228"/>
      <c r="BP43" s="228"/>
      <c r="BQ43" s="228"/>
      <c r="BR43" s="228"/>
      <c r="BS43" s="228"/>
      <c r="BT43" s="228"/>
      <c r="BU43" s="228"/>
      <c r="BV43" s="228"/>
      <c r="BW43" s="228"/>
      <c r="BX43" s="228"/>
      <c r="BY43" s="228"/>
      <c r="BZ43" s="228"/>
      <c r="CA43" s="228"/>
      <c r="CB43" s="228"/>
      <c r="CC43" s="228"/>
      <c r="CD43" s="228"/>
      <c r="CE43" s="228"/>
      <c r="CF43" s="228"/>
      <c r="CG43" s="228"/>
      <c r="CH43" s="228"/>
      <c r="CI43" s="228"/>
      <c r="CJ43" s="228"/>
      <c r="CK43" s="228"/>
      <c r="CL43" s="228"/>
      <c r="CM43" s="228"/>
      <c r="CN43" s="228"/>
      <c r="CO43" s="228"/>
      <c r="CP43" s="228"/>
      <c r="CQ43" s="228"/>
      <c r="CR43" s="228"/>
      <c r="CS43" s="228"/>
      <c r="CT43" s="228"/>
      <c r="CU43" s="228"/>
      <c r="CV43" s="228"/>
      <c r="CW43" s="228"/>
      <c r="CX43" s="228"/>
      <c r="CY43" s="228"/>
      <c r="CZ43" s="228"/>
      <c r="DA43" s="228"/>
      <c r="DB43" s="228"/>
      <c r="DC43" s="228"/>
      <c r="DD43" s="228"/>
      <c r="DE43" s="228"/>
      <c r="DF43" s="228"/>
      <c r="DG43" s="228"/>
      <c r="DH43" s="228"/>
      <c r="DI43" s="228"/>
      <c r="DJ43" s="228"/>
      <c r="DK43" s="228"/>
      <c r="DL43" s="228"/>
      <c r="DM43" s="229">
        <v>11.6</v>
      </c>
      <c r="DN43" s="229">
        <v>0</v>
      </c>
      <c r="DO43" s="229">
        <v>0</v>
      </c>
      <c r="DP43" s="229">
        <v>3.1</v>
      </c>
      <c r="DQ43" s="229">
        <v>2.9</v>
      </c>
      <c r="DR43" s="229">
        <v>5.9</v>
      </c>
      <c r="DS43" s="229">
        <v>7.7</v>
      </c>
      <c r="DT43" s="229">
        <v>5.6</v>
      </c>
      <c r="DU43" s="229">
        <v>0</v>
      </c>
      <c r="DV43" s="229">
        <v>10.3</v>
      </c>
      <c r="DW43" s="229">
        <v>10.3</v>
      </c>
      <c r="DX43" s="229">
        <v>10.5</v>
      </c>
      <c r="DY43" s="229">
        <v>5.4</v>
      </c>
      <c r="DZ43" s="229">
        <v>4</v>
      </c>
      <c r="EA43" s="229">
        <v>2.8</v>
      </c>
      <c r="EB43" s="229">
        <v>3</v>
      </c>
      <c r="EC43" s="229">
        <v>0</v>
      </c>
      <c r="ED43" s="229">
        <v>3.6</v>
      </c>
      <c r="EE43" s="229">
        <v>4.7</v>
      </c>
      <c r="EF43" s="229">
        <v>0</v>
      </c>
      <c r="EG43" s="229">
        <v>4.8</v>
      </c>
      <c r="EH43" s="229">
        <v>4.7</v>
      </c>
      <c r="EI43" s="229">
        <v>5.8</v>
      </c>
      <c r="EJ43" s="229">
        <v>5.9</v>
      </c>
      <c r="EK43" s="229">
        <v>5.8</v>
      </c>
      <c r="EL43" s="229">
        <v>4.7</v>
      </c>
      <c r="EM43" s="229">
        <v>7.7</v>
      </c>
      <c r="EN43" s="229">
        <v>6.6</v>
      </c>
      <c r="EO43" s="229">
        <v>4.9000000000000004</v>
      </c>
      <c r="EP43" s="229">
        <v>5.6</v>
      </c>
      <c r="EQ43" s="229">
        <v>0</v>
      </c>
      <c r="ER43" s="229">
        <v>4.9000000000000004</v>
      </c>
      <c r="ES43" s="229">
        <v>10.3</v>
      </c>
      <c r="ET43" s="229">
        <v>10.1</v>
      </c>
      <c r="EU43" s="229">
        <v>10.199999999999999</v>
      </c>
      <c r="EV43" s="229">
        <v>5.5</v>
      </c>
      <c r="EW43" s="229">
        <v>10.1</v>
      </c>
      <c r="EX43" s="229">
        <v>4.9000000000000004</v>
      </c>
      <c r="EY43" s="229">
        <v>0</v>
      </c>
      <c r="EZ43" s="229">
        <v>6.2</v>
      </c>
      <c r="FA43" s="229">
        <v>5.6</v>
      </c>
      <c r="FB43" s="229">
        <v>0</v>
      </c>
      <c r="FC43" s="229">
        <v>0</v>
      </c>
      <c r="FD43" s="229">
        <v>0</v>
      </c>
      <c r="FE43" s="229">
        <v>0</v>
      </c>
      <c r="FF43" s="229">
        <v>0</v>
      </c>
      <c r="FG43" s="229">
        <v>0</v>
      </c>
      <c r="FH43" s="229">
        <v>0</v>
      </c>
      <c r="FI43" s="229">
        <v>0</v>
      </c>
      <c r="FJ43" s="229">
        <v>0</v>
      </c>
      <c r="FK43" s="229">
        <v>0</v>
      </c>
      <c r="FL43" s="229">
        <v>0</v>
      </c>
      <c r="FM43" s="229">
        <v>0</v>
      </c>
      <c r="FN43" s="229">
        <v>0</v>
      </c>
      <c r="FO43" s="229">
        <v>0</v>
      </c>
      <c r="FP43" s="229">
        <v>0</v>
      </c>
      <c r="FQ43" s="229">
        <v>0</v>
      </c>
      <c r="FR43" s="229">
        <v>0</v>
      </c>
      <c r="FS43" s="229">
        <v>0</v>
      </c>
      <c r="FT43" s="229">
        <v>0</v>
      </c>
      <c r="FU43" s="229">
        <v>0</v>
      </c>
      <c r="FV43" s="229">
        <v>0</v>
      </c>
      <c r="FW43" s="229">
        <v>0</v>
      </c>
      <c r="FX43" s="229">
        <v>0</v>
      </c>
      <c r="FY43" s="229">
        <v>0</v>
      </c>
      <c r="FZ43" s="229">
        <v>0</v>
      </c>
      <c r="GA43" s="229">
        <v>0</v>
      </c>
      <c r="GB43" s="229">
        <v>0</v>
      </c>
      <c r="GC43" s="229">
        <v>0</v>
      </c>
      <c r="GD43" s="229">
        <v>0</v>
      </c>
      <c r="GE43" s="229">
        <v>0</v>
      </c>
      <c r="GF43" s="229">
        <v>0</v>
      </c>
      <c r="GG43" s="229">
        <v>0</v>
      </c>
      <c r="GH43" s="229">
        <v>0</v>
      </c>
      <c r="GI43" s="229">
        <v>0</v>
      </c>
      <c r="GJ43" s="229">
        <v>0</v>
      </c>
      <c r="GK43" s="229">
        <v>0</v>
      </c>
      <c r="GL43" s="229">
        <v>0</v>
      </c>
      <c r="GM43" s="229">
        <v>0</v>
      </c>
      <c r="GN43" s="229">
        <v>0</v>
      </c>
      <c r="GO43" s="229">
        <v>0</v>
      </c>
      <c r="GP43" s="229">
        <v>0</v>
      </c>
      <c r="GQ43" s="229">
        <v>0</v>
      </c>
      <c r="GR43" s="229">
        <v>0</v>
      </c>
      <c r="GS43" s="229">
        <v>0</v>
      </c>
      <c r="GT43" s="229">
        <v>0</v>
      </c>
      <c r="GU43" s="229">
        <v>0</v>
      </c>
      <c r="GV43" s="229">
        <v>0</v>
      </c>
      <c r="GW43" s="229">
        <v>0</v>
      </c>
      <c r="GX43" s="229">
        <v>0</v>
      </c>
      <c r="GY43" s="229">
        <v>0</v>
      </c>
      <c r="GZ43" s="229">
        <v>0</v>
      </c>
      <c r="HA43" s="229">
        <v>0</v>
      </c>
      <c r="HB43" s="229">
        <v>0</v>
      </c>
      <c r="HC43" s="229">
        <v>0</v>
      </c>
      <c r="HD43" s="229">
        <v>0</v>
      </c>
      <c r="HE43" s="229">
        <v>0</v>
      </c>
      <c r="HF43" s="229">
        <v>0</v>
      </c>
      <c r="HG43" s="229">
        <v>0</v>
      </c>
      <c r="HH43" s="229">
        <v>0</v>
      </c>
      <c r="HI43" s="229">
        <v>0</v>
      </c>
      <c r="HJ43" s="229">
        <v>0</v>
      </c>
      <c r="HK43" s="229">
        <v>0</v>
      </c>
      <c r="HL43" s="229">
        <v>0</v>
      </c>
      <c r="HM43" s="229">
        <v>0</v>
      </c>
      <c r="HN43" s="229">
        <v>0</v>
      </c>
      <c r="HO43" s="229">
        <v>0</v>
      </c>
      <c r="HP43" s="229">
        <v>0</v>
      </c>
      <c r="HQ43" s="229">
        <v>0</v>
      </c>
      <c r="HR43" s="229">
        <v>0</v>
      </c>
      <c r="HS43" s="229">
        <v>0</v>
      </c>
      <c r="HT43" s="229">
        <v>0</v>
      </c>
      <c r="HU43" s="229">
        <v>0</v>
      </c>
    </row>
    <row r="44" spans="1:229" ht="153">
      <c r="A44" s="227" t="s">
        <v>43</v>
      </c>
      <c r="B44" s="227" t="s">
        <v>936</v>
      </c>
      <c r="C44" s="227" t="s">
        <v>937</v>
      </c>
      <c r="D44" s="228"/>
      <c r="E44" s="228"/>
      <c r="F44" s="230" t="s">
        <v>938</v>
      </c>
      <c r="G44" s="230" t="s">
        <v>939</v>
      </c>
      <c r="H44" s="230" t="s">
        <v>940</v>
      </c>
      <c r="I44" s="228"/>
      <c r="J44" s="230" t="s">
        <v>941</v>
      </c>
      <c r="K44" s="230" t="s">
        <v>942</v>
      </c>
      <c r="L44" s="228" t="s">
        <v>943</v>
      </c>
      <c r="M44" s="230" t="s">
        <v>944</v>
      </c>
      <c r="N44" s="228"/>
      <c r="O44" s="228" t="s">
        <v>945</v>
      </c>
      <c r="P44" s="228" t="s">
        <v>946</v>
      </c>
      <c r="Q44" s="228"/>
      <c r="R44" s="230" t="s">
        <v>947</v>
      </c>
      <c r="S44" s="230" t="s">
        <v>948</v>
      </c>
      <c r="T44" s="228" t="s">
        <v>949</v>
      </c>
      <c r="U44" s="228" t="s">
        <v>950</v>
      </c>
      <c r="V44" s="228" t="s">
        <v>951</v>
      </c>
      <c r="W44" s="228" t="s">
        <v>952</v>
      </c>
      <c r="X44" s="230" t="s">
        <v>953</v>
      </c>
      <c r="Y44" s="230" t="s">
        <v>954</v>
      </c>
      <c r="Z44" s="228" t="s">
        <v>955</v>
      </c>
      <c r="AA44" s="228" t="s">
        <v>956</v>
      </c>
      <c r="AB44" s="230" t="s">
        <v>957</v>
      </c>
      <c r="AC44" s="228" t="s">
        <v>958</v>
      </c>
      <c r="AD44" s="228"/>
      <c r="AE44" s="228"/>
      <c r="AF44" s="228"/>
      <c r="AG44" s="228"/>
      <c r="AH44" s="228"/>
      <c r="AI44" s="228"/>
      <c r="AJ44" s="228"/>
      <c r="AK44" s="228"/>
      <c r="AL44" s="228"/>
      <c r="AM44" s="228"/>
      <c r="AN44" s="228"/>
      <c r="AO44" s="228"/>
      <c r="AP44" s="228"/>
      <c r="AQ44" s="228"/>
      <c r="AR44" s="228"/>
      <c r="AS44" s="228"/>
      <c r="AT44" s="228"/>
      <c r="AU44" s="228"/>
      <c r="AV44" s="228"/>
      <c r="AW44" s="228"/>
      <c r="AX44" s="228"/>
      <c r="AY44" s="228"/>
      <c r="AZ44" s="228"/>
      <c r="BA44" s="228"/>
      <c r="BB44" s="228"/>
      <c r="BC44" s="228"/>
      <c r="BD44" s="228"/>
      <c r="BE44" s="228"/>
      <c r="BF44" s="228"/>
      <c r="BG44" s="228"/>
      <c r="BH44" s="228"/>
      <c r="BI44" s="228"/>
      <c r="BJ44" s="228"/>
      <c r="BK44" s="228"/>
      <c r="BL44" s="228"/>
      <c r="BM44" s="228"/>
      <c r="BN44" s="228"/>
      <c r="BO44" s="228"/>
      <c r="BP44" s="228"/>
      <c r="BQ44" s="228"/>
      <c r="BR44" s="228"/>
      <c r="BS44" s="228"/>
      <c r="BT44" s="228"/>
      <c r="BU44" s="228"/>
      <c r="BV44" s="228"/>
      <c r="BW44" s="228"/>
      <c r="BX44" s="228"/>
      <c r="BY44" s="228"/>
      <c r="BZ44" s="228"/>
      <c r="CA44" s="228"/>
      <c r="CB44" s="228"/>
      <c r="CC44" s="228"/>
      <c r="CD44" s="228"/>
      <c r="CE44" s="228"/>
      <c r="CF44" s="228"/>
      <c r="CG44" s="228"/>
      <c r="CH44" s="228"/>
      <c r="CI44" s="228"/>
      <c r="CJ44" s="228"/>
      <c r="CK44" s="228"/>
      <c r="CL44" s="228"/>
      <c r="CM44" s="228"/>
      <c r="CN44" s="228"/>
      <c r="CO44" s="228"/>
      <c r="CP44" s="228"/>
      <c r="CQ44" s="228"/>
      <c r="CR44" s="228"/>
      <c r="CS44" s="228"/>
      <c r="CT44" s="228"/>
      <c r="CU44" s="228"/>
      <c r="CV44" s="228"/>
      <c r="CW44" s="228"/>
      <c r="CX44" s="228"/>
      <c r="CY44" s="228"/>
      <c r="CZ44" s="228"/>
      <c r="DA44" s="228"/>
      <c r="DB44" s="228"/>
      <c r="DC44" s="228"/>
      <c r="DD44" s="228"/>
      <c r="DE44" s="228"/>
      <c r="DF44" s="228"/>
      <c r="DG44" s="228"/>
      <c r="DH44" s="228"/>
      <c r="DI44" s="228"/>
      <c r="DJ44" s="228"/>
      <c r="DK44" s="228"/>
      <c r="DL44" s="228"/>
      <c r="DM44" s="229">
        <v>0</v>
      </c>
      <c r="DN44" s="229">
        <v>0</v>
      </c>
      <c r="DO44" s="229">
        <v>6.2</v>
      </c>
      <c r="DP44" s="229">
        <v>9.6</v>
      </c>
      <c r="DQ44" s="229">
        <v>6.8</v>
      </c>
      <c r="DR44" s="229">
        <v>0</v>
      </c>
      <c r="DS44" s="229">
        <v>8.5</v>
      </c>
      <c r="DT44" s="229">
        <v>7</v>
      </c>
      <c r="DU44" s="229">
        <v>9.6999999999999993</v>
      </c>
      <c r="DV44" s="229">
        <v>9.1999999999999993</v>
      </c>
      <c r="DW44" s="229">
        <v>0</v>
      </c>
      <c r="DX44" s="229">
        <v>8.3000000000000007</v>
      </c>
      <c r="DY44" s="229">
        <v>7</v>
      </c>
      <c r="DZ44" s="229">
        <v>0</v>
      </c>
      <c r="EA44" s="229">
        <v>16.2</v>
      </c>
      <c r="EB44" s="229">
        <v>8.5</v>
      </c>
      <c r="EC44" s="229">
        <v>0</v>
      </c>
      <c r="ED44" s="229">
        <v>10.3</v>
      </c>
      <c r="EE44" s="229">
        <v>0</v>
      </c>
      <c r="EF44" s="229">
        <v>4.5999999999999996</v>
      </c>
      <c r="EG44" s="229">
        <v>5.5</v>
      </c>
      <c r="EH44" s="229">
        <v>6.8</v>
      </c>
      <c r="EI44" s="229">
        <v>0</v>
      </c>
      <c r="EJ44" s="229">
        <v>0</v>
      </c>
      <c r="EK44" s="229">
        <v>9.6999999999999993</v>
      </c>
      <c r="EL44" s="229">
        <v>10.4</v>
      </c>
      <c r="EM44" s="229">
        <v>0</v>
      </c>
      <c r="EN44" s="229">
        <v>0</v>
      </c>
      <c r="EO44" s="229">
        <v>0</v>
      </c>
      <c r="EP44" s="229">
        <v>0</v>
      </c>
      <c r="EQ44" s="229">
        <v>0</v>
      </c>
      <c r="ER44" s="229">
        <v>0</v>
      </c>
      <c r="ES44" s="229">
        <v>0</v>
      </c>
      <c r="ET44" s="229">
        <v>0</v>
      </c>
      <c r="EU44" s="229">
        <v>0</v>
      </c>
      <c r="EV44" s="229">
        <v>0</v>
      </c>
      <c r="EW44" s="229">
        <v>0</v>
      </c>
      <c r="EX44" s="229">
        <v>0</v>
      </c>
      <c r="EY44" s="229">
        <v>0</v>
      </c>
      <c r="EZ44" s="229">
        <v>0</v>
      </c>
      <c r="FA44" s="229">
        <v>0</v>
      </c>
      <c r="FB44" s="229">
        <v>0</v>
      </c>
      <c r="FC44" s="229">
        <v>0</v>
      </c>
      <c r="FD44" s="229">
        <v>0</v>
      </c>
      <c r="FE44" s="229">
        <v>0</v>
      </c>
      <c r="FF44" s="229">
        <v>0</v>
      </c>
      <c r="FG44" s="229">
        <v>0</v>
      </c>
      <c r="FH44" s="229">
        <v>0</v>
      </c>
      <c r="FI44" s="229">
        <v>0</v>
      </c>
      <c r="FJ44" s="229">
        <v>0</v>
      </c>
      <c r="FK44" s="229">
        <v>0</v>
      </c>
      <c r="FL44" s="229">
        <v>0</v>
      </c>
      <c r="FM44" s="229">
        <v>0</v>
      </c>
      <c r="FN44" s="229">
        <v>0</v>
      </c>
      <c r="FO44" s="229">
        <v>0</v>
      </c>
      <c r="FP44" s="229">
        <v>0</v>
      </c>
      <c r="FQ44" s="229">
        <v>0</v>
      </c>
      <c r="FR44" s="229">
        <v>0</v>
      </c>
      <c r="FS44" s="229">
        <v>0</v>
      </c>
      <c r="FT44" s="229">
        <v>0</v>
      </c>
      <c r="FU44" s="229">
        <v>0</v>
      </c>
      <c r="FV44" s="229">
        <v>0</v>
      </c>
      <c r="FW44" s="229">
        <v>0</v>
      </c>
      <c r="FX44" s="229">
        <v>0</v>
      </c>
      <c r="FY44" s="229">
        <v>0</v>
      </c>
      <c r="FZ44" s="229">
        <v>0</v>
      </c>
      <c r="GA44" s="229">
        <v>0</v>
      </c>
      <c r="GB44" s="229">
        <v>0</v>
      </c>
      <c r="GC44" s="229">
        <v>0</v>
      </c>
      <c r="GD44" s="229">
        <v>0</v>
      </c>
      <c r="GE44" s="229">
        <v>0</v>
      </c>
      <c r="GF44" s="229">
        <v>0</v>
      </c>
      <c r="GG44" s="229">
        <v>0</v>
      </c>
      <c r="GH44" s="229">
        <v>0</v>
      </c>
      <c r="GI44" s="229">
        <v>0</v>
      </c>
      <c r="GJ44" s="229">
        <v>0</v>
      </c>
      <c r="GK44" s="229">
        <v>0</v>
      </c>
      <c r="GL44" s="229">
        <v>0</v>
      </c>
      <c r="GM44" s="229">
        <v>0</v>
      </c>
      <c r="GN44" s="229">
        <v>0</v>
      </c>
      <c r="GO44" s="229">
        <v>0</v>
      </c>
      <c r="GP44" s="229">
        <v>0</v>
      </c>
      <c r="GQ44" s="229">
        <v>0</v>
      </c>
      <c r="GR44" s="229">
        <v>0</v>
      </c>
      <c r="GS44" s="229">
        <v>0</v>
      </c>
      <c r="GT44" s="229">
        <v>0</v>
      </c>
      <c r="GU44" s="229">
        <v>0</v>
      </c>
      <c r="GV44" s="229">
        <v>0</v>
      </c>
      <c r="GW44" s="229">
        <v>0</v>
      </c>
      <c r="GX44" s="229">
        <v>0</v>
      </c>
      <c r="GY44" s="229">
        <v>0</v>
      </c>
      <c r="GZ44" s="229">
        <v>0</v>
      </c>
      <c r="HA44" s="229">
        <v>0</v>
      </c>
      <c r="HB44" s="229">
        <v>0</v>
      </c>
      <c r="HC44" s="229">
        <v>0</v>
      </c>
      <c r="HD44" s="229">
        <v>0</v>
      </c>
      <c r="HE44" s="229">
        <v>0</v>
      </c>
      <c r="HF44" s="229">
        <v>0</v>
      </c>
      <c r="HG44" s="229">
        <v>0</v>
      </c>
      <c r="HH44" s="229">
        <v>0</v>
      </c>
      <c r="HI44" s="229">
        <v>0</v>
      </c>
      <c r="HJ44" s="229">
        <v>0</v>
      </c>
      <c r="HK44" s="229">
        <v>0</v>
      </c>
      <c r="HL44" s="229">
        <v>0</v>
      </c>
      <c r="HM44" s="229">
        <v>0</v>
      </c>
      <c r="HN44" s="229">
        <v>0</v>
      </c>
      <c r="HO44" s="229">
        <v>0</v>
      </c>
      <c r="HP44" s="229">
        <v>0</v>
      </c>
      <c r="HQ44" s="229">
        <v>0</v>
      </c>
      <c r="HR44" s="229">
        <v>0</v>
      </c>
      <c r="HS44" s="229">
        <v>0</v>
      </c>
      <c r="HT44" s="229">
        <v>0</v>
      </c>
      <c r="HU44" s="229">
        <v>0</v>
      </c>
    </row>
    <row r="45" spans="1:229" ht="51">
      <c r="A45" s="227" t="s">
        <v>43</v>
      </c>
      <c r="B45" s="227" t="s">
        <v>959</v>
      </c>
      <c r="C45" s="227" t="s">
        <v>960</v>
      </c>
      <c r="D45" s="228"/>
      <c r="E45" s="228"/>
      <c r="F45" s="228"/>
      <c r="G45" s="230" t="s">
        <v>961</v>
      </c>
      <c r="H45" s="228"/>
      <c r="I45" s="228" t="s">
        <v>962</v>
      </c>
      <c r="J45" s="228"/>
      <c r="K45" s="228"/>
      <c r="L45" s="228"/>
      <c r="M45" s="228"/>
      <c r="N45" s="228"/>
      <c r="O45" s="228"/>
      <c r="P45" s="228"/>
      <c r="Q45" s="228"/>
      <c r="R45" s="228"/>
      <c r="S45" s="228"/>
      <c r="T45" s="228"/>
      <c r="U45" s="228"/>
      <c r="V45" s="228"/>
      <c r="W45" s="228"/>
      <c r="X45" s="228"/>
      <c r="Y45" s="228"/>
      <c r="Z45" s="228"/>
      <c r="AA45" s="228"/>
      <c r="AB45" s="228"/>
      <c r="AC45" s="228"/>
      <c r="AD45" s="228"/>
      <c r="AE45" s="228"/>
      <c r="AF45" s="228"/>
      <c r="AG45" s="228"/>
      <c r="AH45" s="228"/>
      <c r="AI45" s="228"/>
      <c r="AJ45" s="228"/>
      <c r="AK45" s="228"/>
      <c r="AL45" s="228"/>
      <c r="AM45" s="228"/>
      <c r="AN45" s="228"/>
      <c r="AO45" s="228"/>
      <c r="AP45" s="228"/>
      <c r="AQ45" s="228"/>
      <c r="AR45" s="228"/>
      <c r="AS45" s="228"/>
      <c r="AT45" s="228"/>
      <c r="AU45" s="228"/>
      <c r="AV45" s="228"/>
      <c r="AW45" s="228"/>
      <c r="AX45" s="228"/>
      <c r="AY45" s="228"/>
      <c r="AZ45" s="228"/>
      <c r="BA45" s="228"/>
      <c r="BB45" s="228"/>
      <c r="BC45" s="228"/>
      <c r="BD45" s="228"/>
      <c r="BE45" s="228"/>
      <c r="BF45" s="228"/>
      <c r="BG45" s="228"/>
      <c r="BH45" s="228"/>
      <c r="BI45" s="228"/>
      <c r="BJ45" s="228"/>
      <c r="BK45" s="228"/>
      <c r="BL45" s="228"/>
      <c r="BM45" s="228"/>
      <c r="BN45" s="228"/>
      <c r="BO45" s="228"/>
      <c r="BP45" s="228"/>
      <c r="BQ45" s="228"/>
      <c r="BR45" s="228"/>
      <c r="BS45" s="228"/>
      <c r="BT45" s="228"/>
      <c r="BU45" s="228"/>
      <c r="BV45" s="228"/>
      <c r="BW45" s="228"/>
      <c r="BX45" s="228"/>
      <c r="BY45" s="228"/>
      <c r="BZ45" s="228"/>
      <c r="CA45" s="228"/>
      <c r="CB45" s="228"/>
      <c r="CC45" s="228"/>
      <c r="CD45" s="228"/>
      <c r="CE45" s="228"/>
      <c r="CF45" s="228"/>
      <c r="CG45" s="228"/>
      <c r="CH45" s="228"/>
      <c r="CI45" s="228"/>
      <c r="CJ45" s="228"/>
      <c r="CK45" s="228"/>
      <c r="CL45" s="228"/>
      <c r="CM45" s="228"/>
      <c r="CN45" s="228"/>
      <c r="CO45" s="228"/>
      <c r="CP45" s="228"/>
      <c r="CQ45" s="228"/>
      <c r="CR45" s="228"/>
      <c r="CS45" s="228"/>
      <c r="CT45" s="228"/>
      <c r="CU45" s="228"/>
      <c r="CV45" s="228"/>
      <c r="CW45" s="228"/>
      <c r="CX45" s="228"/>
      <c r="CY45" s="228"/>
      <c r="CZ45" s="228"/>
      <c r="DA45" s="228"/>
      <c r="DB45" s="228"/>
      <c r="DC45" s="228"/>
      <c r="DD45" s="228"/>
      <c r="DE45" s="228"/>
      <c r="DF45" s="228"/>
      <c r="DG45" s="228"/>
      <c r="DH45" s="228"/>
      <c r="DI45" s="228"/>
      <c r="DJ45" s="228"/>
      <c r="DK45" s="228"/>
      <c r="DL45" s="228"/>
      <c r="DM45" s="229">
        <v>0</v>
      </c>
      <c r="DN45" s="229">
        <v>0</v>
      </c>
      <c r="DO45" s="229">
        <v>0</v>
      </c>
      <c r="DP45" s="229">
        <v>3.7</v>
      </c>
      <c r="DQ45" s="229">
        <v>0</v>
      </c>
      <c r="DR45" s="229">
        <v>7.5</v>
      </c>
      <c r="DS45" s="229">
        <v>0</v>
      </c>
      <c r="DT45" s="229">
        <v>0</v>
      </c>
      <c r="DU45" s="229">
        <v>0</v>
      </c>
      <c r="DV45" s="229">
        <v>0</v>
      </c>
      <c r="DW45" s="229">
        <v>0</v>
      </c>
      <c r="DX45" s="229">
        <v>0</v>
      </c>
      <c r="DY45" s="229">
        <v>0</v>
      </c>
      <c r="DZ45" s="229">
        <v>0</v>
      </c>
      <c r="EA45" s="229">
        <v>0</v>
      </c>
      <c r="EB45" s="229">
        <v>0</v>
      </c>
      <c r="EC45" s="229">
        <v>0</v>
      </c>
      <c r="ED45" s="229">
        <v>0</v>
      </c>
      <c r="EE45" s="229">
        <v>0</v>
      </c>
      <c r="EF45" s="229">
        <v>0</v>
      </c>
      <c r="EG45" s="229">
        <v>0</v>
      </c>
      <c r="EH45" s="229">
        <v>0</v>
      </c>
      <c r="EI45" s="229">
        <v>0</v>
      </c>
      <c r="EJ45" s="229">
        <v>0</v>
      </c>
      <c r="EK45" s="229">
        <v>0</v>
      </c>
      <c r="EL45" s="229">
        <v>0</v>
      </c>
      <c r="EM45" s="229">
        <v>0</v>
      </c>
      <c r="EN45" s="229">
        <v>0</v>
      </c>
      <c r="EO45" s="229">
        <v>0</v>
      </c>
      <c r="EP45" s="229">
        <v>0</v>
      </c>
      <c r="EQ45" s="229">
        <v>0</v>
      </c>
      <c r="ER45" s="229">
        <v>0</v>
      </c>
      <c r="ES45" s="229">
        <v>0</v>
      </c>
      <c r="ET45" s="229">
        <v>0</v>
      </c>
      <c r="EU45" s="229">
        <v>0</v>
      </c>
      <c r="EV45" s="229">
        <v>0</v>
      </c>
      <c r="EW45" s="229">
        <v>0</v>
      </c>
      <c r="EX45" s="229">
        <v>0</v>
      </c>
      <c r="EY45" s="229">
        <v>0</v>
      </c>
      <c r="EZ45" s="229">
        <v>0</v>
      </c>
      <c r="FA45" s="229">
        <v>0</v>
      </c>
      <c r="FB45" s="229">
        <v>0</v>
      </c>
      <c r="FC45" s="229">
        <v>0</v>
      </c>
      <c r="FD45" s="229">
        <v>0</v>
      </c>
      <c r="FE45" s="229">
        <v>0</v>
      </c>
      <c r="FF45" s="229">
        <v>0</v>
      </c>
      <c r="FG45" s="229">
        <v>0</v>
      </c>
      <c r="FH45" s="229">
        <v>0</v>
      </c>
      <c r="FI45" s="229">
        <v>0</v>
      </c>
      <c r="FJ45" s="229">
        <v>0</v>
      </c>
      <c r="FK45" s="229">
        <v>0</v>
      </c>
      <c r="FL45" s="229">
        <v>0</v>
      </c>
      <c r="FM45" s="229">
        <v>0</v>
      </c>
      <c r="FN45" s="229">
        <v>0</v>
      </c>
      <c r="FO45" s="229">
        <v>0</v>
      </c>
      <c r="FP45" s="229">
        <v>0</v>
      </c>
      <c r="FQ45" s="229">
        <v>0</v>
      </c>
      <c r="FR45" s="229">
        <v>0</v>
      </c>
      <c r="FS45" s="229">
        <v>0</v>
      </c>
      <c r="FT45" s="229">
        <v>0</v>
      </c>
      <c r="FU45" s="229">
        <v>0</v>
      </c>
      <c r="FV45" s="229">
        <v>0</v>
      </c>
      <c r="FW45" s="229">
        <v>0</v>
      </c>
      <c r="FX45" s="229">
        <v>0</v>
      </c>
      <c r="FY45" s="229">
        <v>0</v>
      </c>
      <c r="FZ45" s="229">
        <v>0</v>
      </c>
      <c r="GA45" s="229">
        <v>0</v>
      </c>
      <c r="GB45" s="229">
        <v>0</v>
      </c>
      <c r="GC45" s="229">
        <v>0</v>
      </c>
      <c r="GD45" s="229">
        <v>0</v>
      </c>
      <c r="GE45" s="229">
        <v>0</v>
      </c>
      <c r="GF45" s="229">
        <v>0</v>
      </c>
      <c r="GG45" s="229">
        <v>0</v>
      </c>
      <c r="GH45" s="229">
        <v>0</v>
      </c>
      <c r="GI45" s="229">
        <v>0</v>
      </c>
      <c r="GJ45" s="229">
        <v>0</v>
      </c>
      <c r="GK45" s="229">
        <v>0</v>
      </c>
      <c r="GL45" s="229">
        <v>0</v>
      </c>
      <c r="GM45" s="229">
        <v>0</v>
      </c>
      <c r="GN45" s="229">
        <v>0</v>
      </c>
      <c r="GO45" s="229">
        <v>0</v>
      </c>
      <c r="GP45" s="229">
        <v>0</v>
      </c>
      <c r="GQ45" s="229">
        <v>0</v>
      </c>
      <c r="GR45" s="229">
        <v>0</v>
      </c>
      <c r="GS45" s="229">
        <v>0</v>
      </c>
      <c r="GT45" s="229">
        <v>0</v>
      </c>
      <c r="GU45" s="229">
        <v>0</v>
      </c>
      <c r="GV45" s="229">
        <v>0</v>
      </c>
      <c r="GW45" s="229">
        <v>0</v>
      </c>
      <c r="GX45" s="229">
        <v>0</v>
      </c>
      <c r="GY45" s="229">
        <v>0</v>
      </c>
      <c r="GZ45" s="229">
        <v>0</v>
      </c>
      <c r="HA45" s="229">
        <v>0</v>
      </c>
      <c r="HB45" s="229">
        <v>0</v>
      </c>
      <c r="HC45" s="229">
        <v>0</v>
      </c>
      <c r="HD45" s="229">
        <v>0</v>
      </c>
      <c r="HE45" s="229">
        <v>0</v>
      </c>
      <c r="HF45" s="229">
        <v>0</v>
      </c>
      <c r="HG45" s="229">
        <v>0</v>
      </c>
      <c r="HH45" s="229">
        <v>0</v>
      </c>
      <c r="HI45" s="229">
        <v>0</v>
      </c>
      <c r="HJ45" s="229">
        <v>0</v>
      </c>
      <c r="HK45" s="229">
        <v>0</v>
      </c>
      <c r="HL45" s="229">
        <v>0</v>
      </c>
      <c r="HM45" s="229">
        <v>0</v>
      </c>
      <c r="HN45" s="229">
        <v>0</v>
      </c>
      <c r="HO45" s="229">
        <v>0</v>
      </c>
      <c r="HP45" s="229">
        <v>0</v>
      </c>
      <c r="HQ45" s="229">
        <v>0</v>
      </c>
      <c r="HR45" s="229">
        <v>0</v>
      </c>
      <c r="HS45" s="229">
        <v>0</v>
      </c>
      <c r="HT45" s="229">
        <v>0</v>
      </c>
      <c r="HU45" s="229">
        <v>0</v>
      </c>
    </row>
    <row r="46" spans="1:229" ht="204">
      <c r="A46" s="227" t="s">
        <v>43</v>
      </c>
      <c r="B46" s="227" t="s">
        <v>963</v>
      </c>
      <c r="C46" s="227" t="s">
        <v>964</v>
      </c>
      <c r="D46" s="228" t="s">
        <v>965</v>
      </c>
      <c r="E46" s="228"/>
      <c r="F46" s="228" t="s">
        <v>966</v>
      </c>
      <c r="G46" s="228"/>
      <c r="H46" s="228"/>
      <c r="I46" s="228"/>
      <c r="J46" s="228"/>
      <c r="K46" s="228"/>
      <c r="L46" s="230" t="s">
        <v>967</v>
      </c>
      <c r="M46" s="228"/>
      <c r="N46" s="228"/>
      <c r="O46" s="228"/>
      <c r="P46" s="228"/>
      <c r="Q46" s="228"/>
      <c r="R46" s="228" t="s">
        <v>968</v>
      </c>
      <c r="S46" s="230" t="s">
        <v>969</v>
      </c>
      <c r="T46" s="228" t="s">
        <v>970</v>
      </c>
      <c r="U46" s="228" t="s">
        <v>971</v>
      </c>
      <c r="V46" s="228" t="s">
        <v>972</v>
      </c>
      <c r="W46" s="228" t="s">
        <v>973</v>
      </c>
      <c r="X46" s="228" t="s">
        <v>974</v>
      </c>
      <c r="Y46" s="228" t="s">
        <v>975</v>
      </c>
      <c r="Z46" s="230" t="s">
        <v>976</v>
      </c>
      <c r="AA46" s="228" t="s">
        <v>977</v>
      </c>
      <c r="AB46" s="228" t="s">
        <v>978</v>
      </c>
      <c r="AC46" s="228" t="s">
        <v>979</v>
      </c>
      <c r="AD46" s="228" t="s">
        <v>980</v>
      </c>
      <c r="AE46" s="228" t="s">
        <v>981</v>
      </c>
      <c r="AF46" s="228" t="s">
        <v>982</v>
      </c>
      <c r="AG46" s="228" t="s">
        <v>983</v>
      </c>
      <c r="AH46" s="228" t="s">
        <v>984</v>
      </c>
      <c r="AI46" s="228" t="s">
        <v>985</v>
      </c>
      <c r="AJ46" s="228" t="s">
        <v>986</v>
      </c>
      <c r="AK46" s="228" t="s">
        <v>987</v>
      </c>
      <c r="AL46" s="228" t="s">
        <v>988</v>
      </c>
      <c r="AM46" s="228" t="s">
        <v>989</v>
      </c>
      <c r="AN46" s="230" t="s">
        <v>990</v>
      </c>
      <c r="AO46" s="228" t="s">
        <v>991</v>
      </c>
      <c r="AP46" s="228" t="s">
        <v>992</v>
      </c>
      <c r="AQ46" s="228" t="s">
        <v>993</v>
      </c>
      <c r="AR46" s="228" t="s">
        <v>994</v>
      </c>
      <c r="AS46" s="228" t="s">
        <v>995</v>
      </c>
      <c r="AT46" s="228" t="s">
        <v>996</v>
      </c>
      <c r="AU46" s="228" t="s">
        <v>997</v>
      </c>
      <c r="AV46" s="228" t="s">
        <v>998</v>
      </c>
      <c r="AW46" s="228" t="s">
        <v>999</v>
      </c>
      <c r="AX46" s="228" t="s">
        <v>1000</v>
      </c>
      <c r="AY46" s="228" t="s">
        <v>1001</v>
      </c>
      <c r="AZ46" s="228" t="s">
        <v>1002</v>
      </c>
      <c r="BA46" s="228" t="s">
        <v>1003</v>
      </c>
      <c r="BB46" s="228" t="s">
        <v>1004</v>
      </c>
      <c r="BC46" s="228" t="s">
        <v>1005</v>
      </c>
      <c r="BD46" s="228" t="s">
        <v>1006</v>
      </c>
      <c r="BE46" s="228" t="s">
        <v>1007</v>
      </c>
      <c r="BF46" s="228" t="s">
        <v>1008</v>
      </c>
      <c r="BG46" s="228" t="s">
        <v>1009</v>
      </c>
      <c r="BH46" s="228" t="s">
        <v>1010</v>
      </c>
      <c r="BI46" s="228" t="s">
        <v>1011</v>
      </c>
      <c r="BJ46" s="228" t="s">
        <v>1012</v>
      </c>
      <c r="BK46" s="228" t="s">
        <v>1013</v>
      </c>
      <c r="BL46" s="228" t="s">
        <v>1014</v>
      </c>
      <c r="BM46" s="228" t="s">
        <v>1015</v>
      </c>
      <c r="BN46" s="228" t="s">
        <v>1016</v>
      </c>
      <c r="BO46" s="228" t="s">
        <v>1017</v>
      </c>
      <c r="BP46" s="228" t="s">
        <v>1018</v>
      </c>
      <c r="BQ46" s="228" t="s">
        <v>1019</v>
      </c>
      <c r="BR46" s="228" t="s">
        <v>1020</v>
      </c>
      <c r="BS46" s="228" t="s">
        <v>1021</v>
      </c>
      <c r="BT46" s="228" t="s">
        <v>1022</v>
      </c>
      <c r="BU46" s="228" t="s">
        <v>1023</v>
      </c>
      <c r="BV46" s="228" t="s">
        <v>1024</v>
      </c>
      <c r="BW46" s="228" t="s">
        <v>1025</v>
      </c>
      <c r="BX46" s="228" t="s">
        <v>1026</v>
      </c>
      <c r="BY46" s="228" t="s">
        <v>1027</v>
      </c>
      <c r="BZ46" s="228" t="s">
        <v>1028</v>
      </c>
      <c r="CA46" s="228" t="s">
        <v>1029</v>
      </c>
      <c r="CB46" s="228" t="s">
        <v>1030</v>
      </c>
      <c r="CC46" s="228" t="s">
        <v>1031</v>
      </c>
      <c r="CD46" s="228" t="s">
        <v>1032</v>
      </c>
      <c r="CE46" s="228" t="s">
        <v>1033</v>
      </c>
      <c r="CF46" s="228" t="s">
        <v>1034</v>
      </c>
      <c r="CG46" s="228" t="s">
        <v>1035</v>
      </c>
      <c r="CH46" s="228" t="s">
        <v>1036</v>
      </c>
      <c r="CI46" s="228" t="s">
        <v>1037</v>
      </c>
      <c r="CJ46" s="228" t="s">
        <v>1038</v>
      </c>
      <c r="CK46" s="228" t="s">
        <v>1039</v>
      </c>
      <c r="CL46" s="228" t="s">
        <v>1040</v>
      </c>
      <c r="CM46" s="228" t="s">
        <v>1041</v>
      </c>
      <c r="CN46" s="228" t="s">
        <v>1042</v>
      </c>
      <c r="CO46" s="228" t="s">
        <v>1043</v>
      </c>
      <c r="CP46" s="228" t="s">
        <v>1044</v>
      </c>
      <c r="CQ46" s="228" t="s">
        <v>1045</v>
      </c>
      <c r="CR46" s="228" t="s">
        <v>1046</v>
      </c>
      <c r="CS46" s="228" t="s">
        <v>1047</v>
      </c>
      <c r="CT46" s="228" t="s">
        <v>1048</v>
      </c>
      <c r="CU46" s="228" t="s">
        <v>1049</v>
      </c>
      <c r="CV46" s="228" t="s">
        <v>1050</v>
      </c>
      <c r="CW46" s="228" t="s">
        <v>1051</v>
      </c>
      <c r="CX46" s="228" t="s">
        <v>1052</v>
      </c>
      <c r="CY46" s="228" t="s">
        <v>1053</v>
      </c>
      <c r="CZ46" s="228" t="s">
        <v>1054</v>
      </c>
      <c r="DA46" s="228" t="s">
        <v>1055</v>
      </c>
      <c r="DB46" s="228" t="s">
        <v>1056</v>
      </c>
      <c r="DC46" s="228" t="s">
        <v>1057</v>
      </c>
      <c r="DD46" s="228" t="s">
        <v>1058</v>
      </c>
      <c r="DE46" s="228" t="s">
        <v>1059</v>
      </c>
      <c r="DF46" s="228" t="s">
        <v>1060</v>
      </c>
      <c r="DG46" s="228" t="s">
        <v>1061</v>
      </c>
      <c r="DH46" s="228" t="s">
        <v>1062</v>
      </c>
      <c r="DI46" s="228" t="s">
        <v>1063</v>
      </c>
      <c r="DJ46" s="228" t="s">
        <v>1064</v>
      </c>
      <c r="DK46" s="228" t="s">
        <v>1065</v>
      </c>
      <c r="DL46" s="228" t="s">
        <v>1066</v>
      </c>
      <c r="DM46" s="229">
        <v>9.1</v>
      </c>
      <c r="DN46" s="229">
        <v>0</v>
      </c>
      <c r="DO46" s="229">
        <v>11.4</v>
      </c>
      <c r="DP46" s="229">
        <v>0</v>
      </c>
      <c r="DQ46" s="229">
        <v>0</v>
      </c>
      <c r="DR46" s="229">
        <v>0</v>
      </c>
      <c r="DS46" s="229">
        <v>0</v>
      </c>
      <c r="DT46" s="229">
        <v>0</v>
      </c>
      <c r="DU46" s="229">
        <v>11.6</v>
      </c>
      <c r="DV46" s="229">
        <v>0</v>
      </c>
      <c r="DW46" s="229">
        <v>0</v>
      </c>
      <c r="DX46" s="229">
        <v>0</v>
      </c>
      <c r="DY46" s="229">
        <v>0</v>
      </c>
      <c r="DZ46" s="229">
        <v>0</v>
      </c>
      <c r="EA46" s="229">
        <v>10.4</v>
      </c>
      <c r="EB46" s="229">
        <v>34.6</v>
      </c>
      <c r="EC46" s="229">
        <v>0</v>
      </c>
      <c r="ED46" s="229">
        <v>0</v>
      </c>
      <c r="EE46" s="229">
        <v>0</v>
      </c>
      <c r="EF46" s="229">
        <v>0</v>
      </c>
      <c r="EG46" s="229">
        <v>0</v>
      </c>
      <c r="EH46" s="229">
        <v>0</v>
      </c>
      <c r="EI46" s="229">
        <v>0</v>
      </c>
      <c r="EJ46" s="229">
        <v>0</v>
      </c>
      <c r="EK46" s="229">
        <v>0</v>
      </c>
      <c r="EL46" s="229">
        <v>0</v>
      </c>
      <c r="EM46" s="229">
        <v>0</v>
      </c>
      <c r="EN46" s="229">
        <v>0</v>
      </c>
      <c r="EO46" s="229">
        <v>0</v>
      </c>
      <c r="EP46" s="229">
        <v>0</v>
      </c>
      <c r="EQ46" s="229">
        <v>0</v>
      </c>
      <c r="ER46" s="229">
        <v>0</v>
      </c>
      <c r="ES46" s="229">
        <v>0</v>
      </c>
      <c r="ET46" s="229">
        <v>0</v>
      </c>
      <c r="EU46" s="229">
        <v>0</v>
      </c>
      <c r="EV46" s="229">
        <v>0</v>
      </c>
      <c r="EW46" s="229">
        <v>0</v>
      </c>
      <c r="EX46" s="229">
        <v>0</v>
      </c>
      <c r="EY46" s="229">
        <v>0</v>
      </c>
      <c r="EZ46" s="229">
        <v>0</v>
      </c>
      <c r="FA46" s="229">
        <v>0</v>
      </c>
      <c r="FB46" s="229">
        <v>0</v>
      </c>
      <c r="FC46" s="229">
        <v>0</v>
      </c>
      <c r="FD46" s="229">
        <v>0</v>
      </c>
      <c r="FE46" s="229">
        <v>0</v>
      </c>
      <c r="FF46" s="229">
        <v>0</v>
      </c>
      <c r="FG46" s="229">
        <v>0</v>
      </c>
      <c r="FH46" s="229">
        <v>0</v>
      </c>
      <c r="FI46" s="229">
        <v>0</v>
      </c>
      <c r="FJ46" s="229">
        <v>0</v>
      </c>
      <c r="FK46" s="229">
        <v>0</v>
      </c>
      <c r="FL46" s="229">
        <v>0</v>
      </c>
      <c r="FM46" s="229">
        <v>0</v>
      </c>
      <c r="FN46" s="229">
        <v>0</v>
      </c>
      <c r="FO46" s="229">
        <v>0</v>
      </c>
      <c r="FP46" s="229">
        <v>0</v>
      </c>
      <c r="FQ46" s="229">
        <v>0</v>
      </c>
      <c r="FR46" s="229">
        <v>0</v>
      </c>
      <c r="FS46" s="229">
        <v>0</v>
      </c>
      <c r="FT46" s="229">
        <v>0</v>
      </c>
      <c r="FU46" s="229">
        <v>0</v>
      </c>
      <c r="FV46" s="229">
        <v>0</v>
      </c>
      <c r="FW46" s="229">
        <v>0</v>
      </c>
      <c r="FX46" s="229">
        <v>0</v>
      </c>
      <c r="FY46" s="229">
        <v>0</v>
      </c>
      <c r="FZ46" s="229">
        <v>0</v>
      </c>
      <c r="GA46" s="229">
        <v>0</v>
      </c>
      <c r="GB46" s="229">
        <v>0</v>
      </c>
      <c r="GC46" s="229">
        <v>0</v>
      </c>
      <c r="GD46" s="229">
        <v>0</v>
      </c>
      <c r="GE46" s="229">
        <v>0</v>
      </c>
      <c r="GF46" s="229">
        <v>0</v>
      </c>
      <c r="GG46" s="229">
        <v>0</v>
      </c>
      <c r="GH46" s="229">
        <v>0</v>
      </c>
      <c r="GI46" s="229">
        <v>0</v>
      </c>
      <c r="GJ46" s="229">
        <v>8.8000000000000007</v>
      </c>
      <c r="GK46" s="229">
        <v>0</v>
      </c>
      <c r="GL46" s="229">
        <v>0</v>
      </c>
      <c r="GM46" s="229">
        <v>0</v>
      </c>
      <c r="GN46" s="229">
        <v>0</v>
      </c>
      <c r="GO46" s="229">
        <v>0</v>
      </c>
      <c r="GP46" s="229">
        <v>0</v>
      </c>
      <c r="GQ46" s="229">
        <v>0</v>
      </c>
      <c r="GR46" s="229">
        <v>0</v>
      </c>
      <c r="GS46" s="229">
        <v>0</v>
      </c>
      <c r="GT46" s="229">
        <v>0</v>
      </c>
      <c r="GU46" s="229">
        <v>0</v>
      </c>
      <c r="GV46" s="229">
        <v>0</v>
      </c>
      <c r="GW46" s="229">
        <v>0</v>
      </c>
      <c r="GX46" s="229">
        <v>0</v>
      </c>
      <c r="GY46" s="229">
        <v>0</v>
      </c>
      <c r="GZ46" s="229">
        <v>0</v>
      </c>
      <c r="HA46" s="229">
        <v>0</v>
      </c>
      <c r="HB46" s="229">
        <v>0</v>
      </c>
      <c r="HC46" s="229">
        <v>0</v>
      </c>
      <c r="HD46" s="229">
        <v>0</v>
      </c>
      <c r="HE46" s="229">
        <v>0</v>
      </c>
      <c r="HF46" s="229">
        <v>0</v>
      </c>
      <c r="HG46" s="229">
        <v>13.2</v>
      </c>
      <c r="HH46" s="229">
        <v>0</v>
      </c>
      <c r="HI46" s="229">
        <v>15.6</v>
      </c>
      <c r="HJ46" s="229">
        <v>0</v>
      </c>
      <c r="HK46" s="229">
        <v>0</v>
      </c>
      <c r="HL46" s="229">
        <v>0</v>
      </c>
      <c r="HM46" s="229">
        <v>0</v>
      </c>
      <c r="HN46" s="229">
        <v>0</v>
      </c>
      <c r="HO46" s="229">
        <v>0</v>
      </c>
      <c r="HP46" s="229">
        <v>0</v>
      </c>
      <c r="HQ46" s="229">
        <v>0</v>
      </c>
      <c r="HR46" s="229">
        <v>0</v>
      </c>
      <c r="HS46" s="229">
        <v>0</v>
      </c>
      <c r="HT46" s="229">
        <v>0</v>
      </c>
      <c r="HU46" s="229">
        <v>0</v>
      </c>
    </row>
    <row r="47" spans="1:229" ht="38.25">
      <c r="A47" s="227" t="s">
        <v>43</v>
      </c>
      <c r="B47" s="227" t="s">
        <v>50</v>
      </c>
      <c r="C47" s="227" t="s">
        <v>51</v>
      </c>
      <c r="D47" s="228" t="s">
        <v>52</v>
      </c>
      <c r="E47" s="228"/>
      <c r="F47" s="228"/>
      <c r="G47" s="228"/>
      <c r="H47" s="228"/>
      <c r="I47" s="228"/>
      <c r="J47" s="228"/>
      <c r="K47" s="228"/>
      <c r="L47" s="228"/>
      <c r="M47" s="228"/>
      <c r="N47" s="228"/>
      <c r="O47" s="228"/>
      <c r="P47" s="228"/>
      <c r="Q47" s="228"/>
      <c r="R47" s="228"/>
      <c r="S47" s="228"/>
      <c r="T47" s="228"/>
      <c r="U47" s="228"/>
      <c r="V47" s="228"/>
      <c r="W47" s="228"/>
      <c r="X47" s="228"/>
      <c r="Y47" s="228"/>
      <c r="Z47" s="228"/>
      <c r="AA47" s="228"/>
      <c r="AB47" s="228"/>
      <c r="AC47" s="228"/>
      <c r="AD47" s="228"/>
      <c r="AE47" s="228"/>
      <c r="AF47" s="228"/>
      <c r="AG47" s="228"/>
      <c r="AH47" s="228"/>
      <c r="AI47" s="228"/>
      <c r="AJ47" s="228"/>
      <c r="AK47" s="228"/>
      <c r="AL47" s="228"/>
      <c r="AM47" s="228"/>
      <c r="AN47" s="228"/>
      <c r="AO47" s="228"/>
      <c r="AP47" s="228"/>
      <c r="AQ47" s="228"/>
      <c r="AR47" s="228"/>
      <c r="AS47" s="228"/>
      <c r="AT47" s="228"/>
      <c r="AU47" s="228"/>
      <c r="AV47" s="228"/>
      <c r="AW47" s="228"/>
      <c r="AX47" s="228"/>
      <c r="AY47" s="228"/>
      <c r="AZ47" s="228"/>
      <c r="BA47" s="228"/>
      <c r="BB47" s="228"/>
      <c r="BC47" s="228"/>
      <c r="BD47" s="228"/>
      <c r="BE47" s="228"/>
      <c r="BF47" s="228"/>
      <c r="BG47" s="228"/>
      <c r="BH47" s="228"/>
      <c r="BI47" s="228"/>
      <c r="BJ47" s="228"/>
      <c r="BK47" s="228"/>
      <c r="BL47" s="228"/>
      <c r="BM47" s="228"/>
      <c r="BN47" s="228"/>
      <c r="BO47" s="228"/>
      <c r="BP47" s="228"/>
      <c r="BQ47" s="228"/>
      <c r="BR47" s="228"/>
      <c r="BS47" s="228"/>
      <c r="BT47" s="228"/>
      <c r="BU47" s="228"/>
      <c r="BV47" s="228"/>
      <c r="BW47" s="228"/>
      <c r="BX47" s="228"/>
      <c r="BY47" s="228"/>
      <c r="BZ47" s="228"/>
      <c r="CA47" s="228"/>
      <c r="CB47" s="228"/>
      <c r="CC47" s="228"/>
      <c r="CD47" s="228"/>
      <c r="CE47" s="228"/>
      <c r="CF47" s="228"/>
      <c r="CG47" s="228"/>
      <c r="CH47" s="228"/>
      <c r="CI47" s="228"/>
      <c r="CJ47" s="228"/>
      <c r="CK47" s="228"/>
      <c r="CL47" s="228"/>
      <c r="CM47" s="228"/>
      <c r="CN47" s="228"/>
      <c r="CO47" s="228"/>
      <c r="CP47" s="228"/>
      <c r="CQ47" s="228"/>
      <c r="CR47" s="228"/>
      <c r="CS47" s="228"/>
      <c r="CT47" s="228"/>
      <c r="CU47" s="228"/>
      <c r="CV47" s="228"/>
      <c r="CW47" s="228"/>
      <c r="CX47" s="228"/>
      <c r="CY47" s="228"/>
      <c r="CZ47" s="228"/>
      <c r="DA47" s="228"/>
      <c r="DB47" s="228"/>
      <c r="DC47" s="228"/>
      <c r="DD47" s="228"/>
      <c r="DE47" s="228"/>
      <c r="DF47" s="228"/>
      <c r="DG47" s="228"/>
      <c r="DH47" s="228"/>
      <c r="DI47" s="228"/>
      <c r="DJ47" s="228"/>
      <c r="DK47" s="228"/>
      <c r="DL47" s="228"/>
      <c r="DM47" s="229">
        <v>8.4</v>
      </c>
      <c r="DN47" s="229" t="s">
        <v>7</v>
      </c>
      <c r="DO47" s="229" t="s">
        <v>7</v>
      </c>
      <c r="DP47" s="229" t="s">
        <v>7</v>
      </c>
      <c r="DQ47" s="229" t="s">
        <v>7</v>
      </c>
      <c r="DR47" s="229" t="s">
        <v>7</v>
      </c>
      <c r="DS47" s="229" t="s">
        <v>7</v>
      </c>
      <c r="DT47" s="229" t="s">
        <v>7</v>
      </c>
      <c r="DU47" s="229" t="s">
        <v>7</v>
      </c>
      <c r="DV47" s="229" t="s">
        <v>7</v>
      </c>
      <c r="DW47" s="229" t="s">
        <v>7</v>
      </c>
      <c r="DX47" s="229" t="s">
        <v>7</v>
      </c>
      <c r="DY47" s="229" t="s">
        <v>7</v>
      </c>
      <c r="DZ47" s="229" t="s">
        <v>7</v>
      </c>
      <c r="EA47" s="229" t="s">
        <v>7</v>
      </c>
      <c r="EB47" s="229" t="s">
        <v>7</v>
      </c>
      <c r="EC47" s="229" t="s">
        <v>7</v>
      </c>
      <c r="ED47" s="229" t="s">
        <v>7</v>
      </c>
      <c r="EE47" s="229" t="s">
        <v>7</v>
      </c>
      <c r="EF47" s="229" t="s">
        <v>7</v>
      </c>
      <c r="EG47" s="229" t="s">
        <v>7</v>
      </c>
      <c r="EH47" s="229" t="s">
        <v>7</v>
      </c>
      <c r="EI47" s="229" t="s">
        <v>7</v>
      </c>
      <c r="EJ47" s="229" t="s">
        <v>7</v>
      </c>
      <c r="EK47" s="229" t="s">
        <v>7</v>
      </c>
      <c r="EL47" s="229" t="s">
        <v>7</v>
      </c>
      <c r="EM47" s="229" t="s">
        <v>7</v>
      </c>
      <c r="EN47" s="229" t="s">
        <v>7</v>
      </c>
      <c r="EO47" s="229" t="s">
        <v>7</v>
      </c>
      <c r="EP47" s="229" t="s">
        <v>7</v>
      </c>
      <c r="EQ47" s="229" t="s">
        <v>7</v>
      </c>
      <c r="ER47" s="229" t="s">
        <v>7</v>
      </c>
      <c r="ES47" s="229" t="s">
        <v>7</v>
      </c>
      <c r="ET47" s="229" t="s">
        <v>7</v>
      </c>
      <c r="EU47" s="229" t="s">
        <v>7</v>
      </c>
      <c r="EV47" s="229" t="s">
        <v>7</v>
      </c>
      <c r="EW47" s="229" t="s">
        <v>7</v>
      </c>
      <c r="EX47" s="229" t="s">
        <v>7</v>
      </c>
      <c r="EY47" s="229" t="s">
        <v>7</v>
      </c>
      <c r="EZ47" s="229" t="s">
        <v>7</v>
      </c>
      <c r="FA47" s="229" t="s">
        <v>7</v>
      </c>
      <c r="FB47" s="229" t="s">
        <v>7</v>
      </c>
      <c r="FC47" s="229" t="s">
        <v>7</v>
      </c>
      <c r="FD47" s="229" t="s">
        <v>7</v>
      </c>
      <c r="FE47" s="229" t="s">
        <v>7</v>
      </c>
      <c r="FF47" s="229" t="s">
        <v>7</v>
      </c>
      <c r="FG47" s="229" t="s">
        <v>7</v>
      </c>
      <c r="FH47" s="229" t="s">
        <v>7</v>
      </c>
      <c r="FI47" s="229" t="s">
        <v>7</v>
      </c>
      <c r="FJ47" s="229" t="s">
        <v>7</v>
      </c>
      <c r="FK47" s="229" t="s">
        <v>7</v>
      </c>
      <c r="FL47" s="229" t="s">
        <v>7</v>
      </c>
      <c r="FM47" s="229" t="s">
        <v>7</v>
      </c>
      <c r="FN47" s="229" t="s">
        <v>7</v>
      </c>
      <c r="FO47" s="229" t="s">
        <v>7</v>
      </c>
      <c r="FP47" s="229" t="s">
        <v>7</v>
      </c>
      <c r="FQ47" s="229" t="s">
        <v>7</v>
      </c>
      <c r="FR47" s="229" t="s">
        <v>7</v>
      </c>
      <c r="FS47" s="229" t="s">
        <v>7</v>
      </c>
      <c r="FT47" s="229" t="s">
        <v>7</v>
      </c>
      <c r="FU47" s="229" t="s">
        <v>7</v>
      </c>
      <c r="FV47" s="229" t="s">
        <v>7</v>
      </c>
      <c r="FW47" s="229" t="s">
        <v>7</v>
      </c>
      <c r="FX47" s="229" t="s">
        <v>7</v>
      </c>
      <c r="FY47" s="229" t="s">
        <v>7</v>
      </c>
      <c r="FZ47" s="229" t="s">
        <v>7</v>
      </c>
      <c r="GA47" s="229" t="s">
        <v>7</v>
      </c>
      <c r="GB47" s="229" t="s">
        <v>7</v>
      </c>
      <c r="GC47" s="229" t="s">
        <v>7</v>
      </c>
      <c r="GD47" s="229" t="s">
        <v>7</v>
      </c>
      <c r="GE47" s="229" t="s">
        <v>7</v>
      </c>
      <c r="GF47" s="229" t="s">
        <v>7</v>
      </c>
      <c r="GG47" s="229" t="s">
        <v>7</v>
      </c>
      <c r="GH47" s="229" t="s">
        <v>7</v>
      </c>
      <c r="GI47" s="229" t="s">
        <v>7</v>
      </c>
      <c r="GJ47" s="229" t="s">
        <v>7</v>
      </c>
      <c r="GK47" s="229" t="s">
        <v>7</v>
      </c>
      <c r="GL47" s="229" t="s">
        <v>7</v>
      </c>
      <c r="GM47" s="229" t="s">
        <v>7</v>
      </c>
      <c r="GN47" s="229" t="s">
        <v>7</v>
      </c>
      <c r="GO47" s="229" t="s">
        <v>7</v>
      </c>
      <c r="GP47" s="229" t="s">
        <v>7</v>
      </c>
      <c r="GQ47" s="229" t="s">
        <v>7</v>
      </c>
      <c r="GR47" s="229" t="s">
        <v>7</v>
      </c>
      <c r="GS47" s="229" t="s">
        <v>7</v>
      </c>
      <c r="GT47" s="229" t="s">
        <v>7</v>
      </c>
      <c r="GU47" s="229" t="s">
        <v>7</v>
      </c>
      <c r="GV47" s="229" t="s">
        <v>7</v>
      </c>
      <c r="GW47" s="229" t="s">
        <v>7</v>
      </c>
      <c r="GX47" s="229" t="s">
        <v>7</v>
      </c>
      <c r="GY47" s="229" t="s">
        <v>7</v>
      </c>
      <c r="GZ47" s="229" t="s">
        <v>7</v>
      </c>
      <c r="HA47" s="229" t="s">
        <v>7</v>
      </c>
      <c r="HB47" s="229" t="s">
        <v>7</v>
      </c>
      <c r="HC47" s="229" t="s">
        <v>7</v>
      </c>
      <c r="HD47" s="229" t="s">
        <v>7</v>
      </c>
      <c r="HE47" s="229" t="s">
        <v>7</v>
      </c>
      <c r="HF47" s="229" t="s">
        <v>7</v>
      </c>
      <c r="HG47" s="229" t="s">
        <v>7</v>
      </c>
      <c r="HH47" s="229" t="s">
        <v>7</v>
      </c>
      <c r="HI47" s="229" t="s">
        <v>7</v>
      </c>
      <c r="HJ47" s="229" t="s">
        <v>7</v>
      </c>
      <c r="HK47" s="229" t="s">
        <v>7</v>
      </c>
      <c r="HL47" s="229" t="s">
        <v>7</v>
      </c>
      <c r="HM47" s="229" t="s">
        <v>7</v>
      </c>
      <c r="HN47" s="229" t="s">
        <v>7</v>
      </c>
      <c r="HO47" s="229" t="s">
        <v>7</v>
      </c>
      <c r="HP47" s="229" t="s">
        <v>7</v>
      </c>
      <c r="HQ47" s="229" t="s">
        <v>7</v>
      </c>
      <c r="HR47" s="229" t="s">
        <v>7</v>
      </c>
      <c r="HS47" s="229" t="s">
        <v>7</v>
      </c>
      <c r="HT47" s="229" t="s">
        <v>7</v>
      </c>
      <c r="HU47" s="229" t="s">
        <v>7</v>
      </c>
    </row>
    <row r="48" spans="1:229" ht="38.25">
      <c r="A48" s="227" t="s">
        <v>43</v>
      </c>
      <c r="B48" s="227" t="s">
        <v>1067</v>
      </c>
      <c r="C48" s="227" t="s">
        <v>1068</v>
      </c>
      <c r="D48" s="228" t="s">
        <v>1069</v>
      </c>
      <c r="E48" s="228"/>
      <c r="F48" s="228"/>
      <c r="G48" s="228"/>
      <c r="H48" s="228"/>
      <c r="I48" s="228"/>
      <c r="J48" s="228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28"/>
      <c r="AA48" s="228"/>
      <c r="AB48" s="228"/>
      <c r="AC48" s="228"/>
      <c r="AD48" s="228"/>
      <c r="AE48" s="228"/>
      <c r="AF48" s="228"/>
      <c r="AG48" s="228"/>
      <c r="AH48" s="228"/>
      <c r="AI48" s="228"/>
      <c r="AJ48" s="228"/>
      <c r="AK48" s="228"/>
      <c r="AL48" s="228"/>
      <c r="AM48" s="228"/>
      <c r="AN48" s="228"/>
      <c r="AO48" s="228"/>
      <c r="AP48" s="228"/>
      <c r="AQ48" s="228"/>
      <c r="AR48" s="228"/>
      <c r="AS48" s="228"/>
      <c r="AT48" s="228"/>
      <c r="AU48" s="228"/>
      <c r="AV48" s="228"/>
      <c r="AW48" s="228"/>
      <c r="AX48" s="228"/>
      <c r="AY48" s="228"/>
      <c r="AZ48" s="228"/>
      <c r="BA48" s="228"/>
      <c r="BB48" s="228"/>
      <c r="BC48" s="228"/>
      <c r="BD48" s="228"/>
      <c r="BE48" s="228"/>
      <c r="BF48" s="228"/>
      <c r="BG48" s="228"/>
      <c r="BH48" s="228"/>
      <c r="BI48" s="228"/>
      <c r="BJ48" s="228"/>
      <c r="BK48" s="228"/>
      <c r="BL48" s="228"/>
      <c r="BM48" s="228"/>
      <c r="BN48" s="228"/>
      <c r="BO48" s="228"/>
      <c r="BP48" s="228"/>
      <c r="BQ48" s="228"/>
      <c r="BR48" s="228"/>
      <c r="BS48" s="228"/>
      <c r="BT48" s="228"/>
      <c r="BU48" s="228"/>
      <c r="BV48" s="228"/>
      <c r="BW48" s="228"/>
      <c r="BX48" s="228"/>
      <c r="BY48" s="228"/>
      <c r="BZ48" s="228"/>
      <c r="CA48" s="228"/>
      <c r="CB48" s="228"/>
      <c r="CC48" s="228"/>
      <c r="CD48" s="228"/>
      <c r="CE48" s="228"/>
      <c r="CF48" s="228"/>
      <c r="CG48" s="228"/>
      <c r="CH48" s="228"/>
      <c r="CI48" s="228"/>
      <c r="CJ48" s="228"/>
      <c r="CK48" s="228"/>
      <c r="CL48" s="228"/>
      <c r="CM48" s="228"/>
      <c r="CN48" s="228"/>
      <c r="CO48" s="228"/>
      <c r="CP48" s="228"/>
      <c r="CQ48" s="228"/>
      <c r="CR48" s="228"/>
      <c r="CS48" s="228"/>
      <c r="CT48" s="228"/>
      <c r="CU48" s="228"/>
      <c r="CV48" s="228"/>
      <c r="CW48" s="228"/>
      <c r="CX48" s="228"/>
      <c r="CY48" s="228"/>
      <c r="CZ48" s="228"/>
      <c r="DA48" s="228"/>
      <c r="DB48" s="228"/>
      <c r="DC48" s="228"/>
      <c r="DD48" s="228"/>
      <c r="DE48" s="228"/>
      <c r="DF48" s="228"/>
      <c r="DG48" s="228"/>
      <c r="DH48" s="228"/>
      <c r="DI48" s="228"/>
      <c r="DJ48" s="228"/>
      <c r="DK48" s="228"/>
      <c r="DL48" s="228"/>
      <c r="DM48" s="229">
        <v>7.5</v>
      </c>
      <c r="DN48" s="229">
        <v>0</v>
      </c>
      <c r="DO48" s="229">
        <v>0</v>
      </c>
      <c r="DP48" s="229">
        <v>0</v>
      </c>
      <c r="DQ48" s="229">
        <v>0</v>
      </c>
      <c r="DR48" s="229">
        <v>0</v>
      </c>
      <c r="DS48" s="229">
        <v>0</v>
      </c>
      <c r="DT48" s="229">
        <v>0</v>
      </c>
      <c r="DU48" s="229">
        <v>0</v>
      </c>
      <c r="DV48" s="229">
        <v>0</v>
      </c>
      <c r="DW48" s="229">
        <v>0</v>
      </c>
      <c r="DX48" s="229">
        <v>0</v>
      </c>
      <c r="DY48" s="229">
        <v>0</v>
      </c>
      <c r="DZ48" s="229">
        <v>0</v>
      </c>
      <c r="EA48" s="229">
        <v>0</v>
      </c>
      <c r="EB48" s="229">
        <v>0</v>
      </c>
      <c r="EC48" s="229">
        <v>0</v>
      </c>
      <c r="ED48" s="229">
        <v>0</v>
      </c>
      <c r="EE48" s="229">
        <v>0</v>
      </c>
      <c r="EF48" s="229">
        <v>0</v>
      </c>
      <c r="EG48" s="229">
        <v>0</v>
      </c>
      <c r="EH48" s="229">
        <v>0</v>
      </c>
      <c r="EI48" s="229">
        <v>0</v>
      </c>
      <c r="EJ48" s="229">
        <v>0</v>
      </c>
      <c r="EK48" s="229">
        <v>0</v>
      </c>
      <c r="EL48" s="229">
        <v>0</v>
      </c>
      <c r="EM48" s="229">
        <v>0</v>
      </c>
      <c r="EN48" s="229">
        <v>0</v>
      </c>
      <c r="EO48" s="229">
        <v>0</v>
      </c>
      <c r="EP48" s="229">
        <v>0</v>
      </c>
      <c r="EQ48" s="229">
        <v>0</v>
      </c>
      <c r="ER48" s="229">
        <v>0</v>
      </c>
      <c r="ES48" s="229">
        <v>0</v>
      </c>
      <c r="ET48" s="229">
        <v>0</v>
      </c>
      <c r="EU48" s="229">
        <v>0</v>
      </c>
      <c r="EV48" s="229">
        <v>0</v>
      </c>
      <c r="EW48" s="229">
        <v>0</v>
      </c>
      <c r="EX48" s="229">
        <v>0</v>
      </c>
      <c r="EY48" s="229">
        <v>0</v>
      </c>
      <c r="EZ48" s="229">
        <v>0</v>
      </c>
      <c r="FA48" s="229">
        <v>0</v>
      </c>
      <c r="FB48" s="229">
        <v>0</v>
      </c>
      <c r="FC48" s="229">
        <v>0</v>
      </c>
      <c r="FD48" s="229">
        <v>0</v>
      </c>
      <c r="FE48" s="229">
        <v>0</v>
      </c>
      <c r="FF48" s="229">
        <v>0</v>
      </c>
      <c r="FG48" s="229">
        <v>0</v>
      </c>
      <c r="FH48" s="229">
        <v>0</v>
      </c>
      <c r="FI48" s="229">
        <v>0</v>
      </c>
      <c r="FJ48" s="229">
        <v>0</v>
      </c>
      <c r="FK48" s="229">
        <v>0</v>
      </c>
      <c r="FL48" s="229">
        <v>0</v>
      </c>
      <c r="FM48" s="229">
        <v>0</v>
      </c>
      <c r="FN48" s="229">
        <v>0</v>
      </c>
      <c r="FO48" s="229">
        <v>0</v>
      </c>
      <c r="FP48" s="229">
        <v>0</v>
      </c>
      <c r="FQ48" s="229">
        <v>0</v>
      </c>
      <c r="FR48" s="229">
        <v>0</v>
      </c>
      <c r="FS48" s="229">
        <v>0</v>
      </c>
      <c r="FT48" s="229">
        <v>0</v>
      </c>
      <c r="FU48" s="229">
        <v>0</v>
      </c>
      <c r="FV48" s="229">
        <v>0</v>
      </c>
      <c r="FW48" s="229">
        <v>0</v>
      </c>
      <c r="FX48" s="229">
        <v>0</v>
      </c>
      <c r="FY48" s="229">
        <v>0</v>
      </c>
      <c r="FZ48" s="229">
        <v>0</v>
      </c>
      <c r="GA48" s="229">
        <v>0</v>
      </c>
      <c r="GB48" s="229">
        <v>0</v>
      </c>
      <c r="GC48" s="229">
        <v>0</v>
      </c>
      <c r="GD48" s="229">
        <v>0</v>
      </c>
      <c r="GE48" s="229">
        <v>0</v>
      </c>
      <c r="GF48" s="229">
        <v>0</v>
      </c>
      <c r="GG48" s="229">
        <v>0</v>
      </c>
      <c r="GH48" s="229">
        <v>0</v>
      </c>
      <c r="GI48" s="229">
        <v>0</v>
      </c>
      <c r="GJ48" s="229">
        <v>0</v>
      </c>
      <c r="GK48" s="229">
        <v>0</v>
      </c>
      <c r="GL48" s="229">
        <v>0</v>
      </c>
      <c r="GM48" s="229">
        <v>0</v>
      </c>
      <c r="GN48" s="229">
        <v>0</v>
      </c>
      <c r="GO48" s="229">
        <v>0</v>
      </c>
      <c r="GP48" s="229">
        <v>0</v>
      </c>
      <c r="GQ48" s="229">
        <v>0</v>
      </c>
      <c r="GR48" s="229">
        <v>0</v>
      </c>
      <c r="GS48" s="229">
        <v>0</v>
      </c>
      <c r="GT48" s="229">
        <v>0</v>
      </c>
      <c r="GU48" s="229">
        <v>0</v>
      </c>
      <c r="GV48" s="229">
        <v>0</v>
      </c>
      <c r="GW48" s="229">
        <v>0</v>
      </c>
      <c r="GX48" s="229">
        <v>0</v>
      </c>
      <c r="GY48" s="229">
        <v>0</v>
      </c>
      <c r="GZ48" s="229">
        <v>0</v>
      </c>
      <c r="HA48" s="229">
        <v>0</v>
      </c>
      <c r="HB48" s="229">
        <v>0</v>
      </c>
      <c r="HC48" s="229">
        <v>0</v>
      </c>
      <c r="HD48" s="229">
        <v>0</v>
      </c>
      <c r="HE48" s="229">
        <v>0</v>
      </c>
      <c r="HF48" s="229">
        <v>0</v>
      </c>
      <c r="HG48" s="229">
        <v>0</v>
      </c>
      <c r="HH48" s="229">
        <v>0</v>
      </c>
      <c r="HI48" s="229">
        <v>0</v>
      </c>
      <c r="HJ48" s="229">
        <v>0</v>
      </c>
      <c r="HK48" s="229">
        <v>0</v>
      </c>
      <c r="HL48" s="229">
        <v>0</v>
      </c>
      <c r="HM48" s="229">
        <v>0</v>
      </c>
      <c r="HN48" s="229">
        <v>0</v>
      </c>
      <c r="HO48" s="229">
        <v>0</v>
      </c>
      <c r="HP48" s="229">
        <v>0</v>
      </c>
      <c r="HQ48" s="229">
        <v>0</v>
      </c>
      <c r="HR48" s="229">
        <v>0</v>
      </c>
      <c r="HS48" s="229">
        <v>0</v>
      </c>
      <c r="HT48" s="229">
        <v>0</v>
      </c>
      <c r="HU48" s="229">
        <v>0</v>
      </c>
    </row>
    <row r="49" spans="1:229" ht="102">
      <c r="A49" s="227" t="s">
        <v>43</v>
      </c>
      <c r="B49" s="227" t="s">
        <v>1067</v>
      </c>
      <c r="C49" s="227" t="s">
        <v>1070</v>
      </c>
      <c r="D49" s="230" t="s">
        <v>1071</v>
      </c>
      <c r="E49" s="228" t="s">
        <v>1072</v>
      </c>
      <c r="F49" s="228"/>
      <c r="G49" s="228"/>
      <c r="H49" s="228"/>
      <c r="I49" s="228"/>
      <c r="J49" s="228"/>
      <c r="K49" s="228"/>
      <c r="L49" s="228"/>
      <c r="M49" s="228"/>
      <c r="N49" s="228"/>
      <c r="O49" s="228"/>
      <c r="P49" s="228"/>
      <c r="Q49" s="228"/>
      <c r="R49" s="228"/>
      <c r="S49" s="228"/>
      <c r="T49" s="228"/>
      <c r="U49" s="228"/>
      <c r="V49" s="228"/>
      <c r="W49" s="228"/>
      <c r="X49" s="228"/>
      <c r="Y49" s="228"/>
      <c r="Z49" s="228"/>
      <c r="AA49" s="228"/>
      <c r="AB49" s="228"/>
      <c r="AC49" s="228"/>
      <c r="AD49" s="228"/>
      <c r="AE49" s="228"/>
      <c r="AF49" s="228"/>
      <c r="AG49" s="228"/>
      <c r="AH49" s="228"/>
      <c r="AI49" s="228"/>
      <c r="AJ49" s="228"/>
      <c r="AK49" s="228"/>
      <c r="AL49" s="228"/>
      <c r="AM49" s="228"/>
      <c r="AN49" s="228"/>
      <c r="AO49" s="228"/>
      <c r="AP49" s="228"/>
      <c r="AQ49" s="228"/>
      <c r="AR49" s="228"/>
      <c r="AS49" s="228"/>
      <c r="AT49" s="228"/>
      <c r="AU49" s="228"/>
      <c r="AV49" s="228"/>
      <c r="AW49" s="228"/>
      <c r="AX49" s="228"/>
      <c r="AY49" s="228"/>
      <c r="AZ49" s="228"/>
      <c r="BA49" s="228"/>
      <c r="BB49" s="228"/>
      <c r="BC49" s="228"/>
      <c r="BD49" s="228"/>
      <c r="BE49" s="228"/>
      <c r="BF49" s="228"/>
      <c r="BG49" s="228"/>
      <c r="BH49" s="228"/>
      <c r="BI49" s="228"/>
      <c r="BJ49" s="228"/>
      <c r="BK49" s="228"/>
      <c r="BL49" s="228"/>
      <c r="BM49" s="228"/>
      <c r="BN49" s="228"/>
      <c r="BO49" s="228"/>
      <c r="BP49" s="228"/>
      <c r="BQ49" s="228"/>
      <c r="BR49" s="228"/>
      <c r="BS49" s="228"/>
      <c r="BT49" s="228"/>
      <c r="BU49" s="228"/>
      <c r="BV49" s="228"/>
      <c r="BW49" s="228"/>
      <c r="BX49" s="228"/>
      <c r="BY49" s="228"/>
      <c r="BZ49" s="228"/>
      <c r="CA49" s="228"/>
      <c r="CB49" s="228"/>
      <c r="CC49" s="228"/>
      <c r="CD49" s="228"/>
      <c r="CE49" s="228"/>
      <c r="CF49" s="228"/>
      <c r="CG49" s="228"/>
      <c r="CH49" s="228"/>
      <c r="CI49" s="228"/>
      <c r="CJ49" s="228"/>
      <c r="CK49" s="228"/>
      <c r="CL49" s="228"/>
      <c r="CM49" s="228"/>
      <c r="CN49" s="228"/>
      <c r="CO49" s="228"/>
      <c r="CP49" s="228"/>
      <c r="CQ49" s="228"/>
      <c r="CR49" s="228"/>
      <c r="CS49" s="228"/>
      <c r="CT49" s="228"/>
      <c r="CU49" s="228"/>
      <c r="CV49" s="228"/>
      <c r="CW49" s="228"/>
      <c r="CX49" s="228"/>
      <c r="CY49" s="228"/>
      <c r="CZ49" s="228"/>
      <c r="DA49" s="228"/>
      <c r="DB49" s="228"/>
      <c r="DC49" s="228"/>
      <c r="DD49" s="228"/>
      <c r="DE49" s="228"/>
      <c r="DF49" s="228"/>
      <c r="DG49" s="228"/>
      <c r="DH49" s="228"/>
      <c r="DI49" s="228"/>
      <c r="DJ49" s="228"/>
      <c r="DK49" s="228"/>
      <c r="DL49" s="228"/>
      <c r="DM49" s="229">
        <v>8.6999999999999993</v>
      </c>
      <c r="DN49" s="229">
        <v>16.399999999999999</v>
      </c>
      <c r="DO49" s="229">
        <v>0</v>
      </c>
      <c r="DP49" s="229">
        <v>0</v>
      </c>
      <c r="DQ49" s="229">
        <v>0</v>
      </c>
      <c r="DR49" s="229">
        <v>0</v>
      </c>
      <c r="DS49" s="229">
        <v>0</v>
      </c>
      <c r="DT49" s="229">
        <v>0</v>
      </c>
      <c r="DU49" s="229">
        <v>0</v>
      </c>
      <c r="DV49" s="229">
        <v>0</v>
      </c>
      <c r="DW49" s="229">
        <v>0</v>
      </c>
      <c r="DX49" s="229">
        <v>0</v>
      </c>
      <c r="DY49" s="229">
        <v>0</v>
      </c>
      <c r="DZ49" s="229">
        <v>0</v>
      </c>
      <c r="EA49" s="229">
        <v>0</v>
      </c>
      <c r="EB49" s="229">
        <v>0</v>
      </c>
      <c r="EC49" s="229">
        <v>0</v>
      </c>
      <c r="ED49" s="229">
        <v>0</v>
      </c>
      <c r="EE49" s="229">
        <v>0</v>
      </c>
      <c r="EF49" s="229">
        <v>0</v>
      </c>
      <c r="EG49" s="229">
        <v>0</v>
      </c>
      <c r="EH49" s="229">
        <v>0</v>
      </c>
      <c r="EI49" s="229">
        <v>0</v>
      </c>
      <c r="EJ49" s="229">
        <v>0</v>
      </c>
      <c r="EK49" s="229">
        <v>0</v>
      </c>
      <c r="EL49" s="229">
        <v>0</v>
      </c>
      <c r="EM49" s="229">
        <v>0</v>
      </c>
      <c r="EN49" s="229">
        <v>0</v>
      </c>
      <c r="EO49" s="229">
        <v>0</v>
      </c>
      <c r="EP49" s="229">
        <v>0</v>
      </c>
      <c r="EQ49" s="229">
        <v>0</v>
      </c>
      <c r="ER49" s="229">
        <v>0</v>
      </c>
      <c r="ES49" s="229">
        <v>0</v>
      </c>
      <c r="ET49" s="229">
        <v>0</v>
      </c>
      <c r="EU49" s="229">
        <v>0</v>
      </c>
      <c r="EV49" s="229">
        <v>0</v>
      </c>
      <c r="EW49" s="229">
        <v>0</v>
      </c>
      <c r="EX49" s="229">
        <v>0</v>
      </c>
      <c r="EY49" s="229">
        <v>0</v>
      </c>
      <c r="EZ49" s="229">
        <v>0</v>
      </c>
      <c r="FA49" s="229">
        <v>0</v>
      </c>
      <c r="FB49" s="229">
        <v>0</v>
      </c>
      <c r="FC49" s="229">
        <v>0</v>
      </c>
      <c r="FD49" s="229">
        <v>0</v>
      </c>
      <c r="FE49" s="229">
        <v>0</v>
      </c>
      <c r="FF49" s="229">
        <v>0</v>
      </c>
      <c r="FG49" s="229">
        <v>0</v>
      </c>
      <c r="FH49" s="229">
        <v>0</v>
      </c>
      <c r="FI49" s="229">
        <v>0</v>
      </c>
      <c r="FJ49" s="229">
        <v>0</v>
      </c>
      <c r="FK49" s="229">
        <v>0</v>
      </c>
      <c r="FL49" s="229">
        <v>0</v>
      </c>
      <c r="FM49" s="229">
        <v>0</v>
      </c>
      <c r="FN49" s="229">
        <v>0</v>
      </c>
      <c r="FO49" s="229">
        <v>0</v>
      </c>
      <c r="FP49" s="229">
        <v>0</v>
      </c>
      <c r="FQ49" s="229">
        <v>0</v>
      </c>
      <c r="FR49" s="229">
        <v>0</v>
      </c>
      <c r="FS49" s="229">
        <v>0</v>
      </c>
      <c r="FT49" s="229">
        <v>0</v>
      </c>
      <c r="FU49" s="229">
        <v>0</v>
      </c>
      <c r="FV49" s="229">
        <v>0</v>
      </c>
      <c r="FW49" s="229">
        <v>0</v>
      </c>
      <c r="FX49" s="229">
        <v>0</v>
      </c>
      <c r="FY49" s="229">
        <v>0</v>
      </c>
      <c r="FZ49" s="229">
        <v>0</v>
      </c>
      <c r="GA49" s="229">
        <v>0</v>
      </c>
      <c r="GB49" s="229">
        <v>0</v>
      </c>
      <c r="GC49" s="229">
        <v>0</v>
      </c>
      <c r="GD49" s="229">
        <v>0</v>
      </c>
      <c r="GE49" s="229">
        <v>0</v>
      </c>
      <c r="GF49" s="229">
        <v>0</v>
      </c>
      <c r="GG49" s="229">
        <v>0</v>
      </c>
      <c r="GH49" s="229">
        <v>0</v>
      </c>
      <c r="GI49" s="229">
        <v>0</v>
      </c>
      <c r="GJ49" s="229">
        <v>0</v>
      </c>
      <c r="GK49" s="229">
        <v>0</v>
      </c>
      <c r="GL49" s="229">
        <v>0</v>
      </c>
      <c r="GM49" s="229">
        <v>0</v>
      </c>
      <c r="GN49" s="229">
        <v>0</v>
      </c>
      <c r="GO49" s="229">
        <v>0</v>
      </c>
      <c r="GP49" s="229">
        <v>0</v>
      </c>
      <c r="GQ49" s="229">
        <v>0</v>
      </c>
      <c r="GR49" s="229">
        <v>0</v>
      </c>
      <c r="GS49" s="229">
        <v>0</v>
      </c>
      <c r="GT49" s="229">
        <v>0</v>
      </c>
      <c r="GU49" s="229">
        <v>0</v>
      </c>
      <c r="GV49" s="229">
        <v>0</v>
      </c>
      <c r="GW49" s="229">
        <v>0</v>
      </c>
      <c r="GX49" s="229">
        <v>0</v>
      </c>
      <c r="GY49" s="229">
        <v>0</v>
      </c>
      <c r="GZ49" s="229">
        <v>0</v>
      </c>
      <c r="HA49" s="229">
        <v>0</v>
      </c>
      <c r="HB49" s="229">
        <v>0</v>
      </c>
      <c r="HC49" s="229">
        <v>0</v>
      </c>
      <c r="HD49" s="229">
        <v>0</v>
      </c>
      <c r="HE49" s="229">
        <v>0</v>
      </c>
      <c r="HF49" s="229">
        <v>0</v>
      </c>
      <c r="HG49" s="229">
        <v>0</v>
      </c>
      <c r="HH49" s="229">
        <v>0</v>
      </c>
      <c r="HI49" s="229">
        <v>0</v>
      </c>
      <c r="HJ49" s="229">
        <v>0</v>
      </c>
      <c r="HK49" s="229">
        <v>0</v>
      </c>
      <c r="HL49" s="229">
        <v>0</v>
      </c>
      <c r="HM49" s="229">
        <v>0</v>
      </c>
      <c r="HN49" s="229">
        <v>0</v>
      </c>
      <c r="HO49" s="229">
        <v>0</v>
      </c>
      <c r="HP49" s="229">
        <v>0</v>
      </c>
      <c r="HQ49" s="229">
        <v>0</v>
      </c>
      <c r="HR49" s="229">
        <v>0</v>
      </c>
      <c r="HS49" s="229">
        <v>0</v>
      </c>
      <c r="HT49" s="229">
        <v>0</v>
      </c>
      <c r="HU49" s="229">
        <v>0</v>
      </c>
    </row>
    <row r="50" spans="1:229" ht="178.5">
      <c r="A50" s="227" t="s">
        <v>43</v>
      </c>
      <c r="B50" s="227" t="s">
        <v>1073</v>
      </c>
      <c r="C50" s="227" t="s">
        <v>1074</v>
      </c>
      <c r="D50" s="230" t="s">
        <v>1075</v>
      </c>
      <c r="E50" s="228" t="s">
        <v>1076</v>
      </c>
      <c r="F50" s="228"/>
      <c r="G50" s="230"/>
      <c r="H50" s="230" t="s">
        <v>1077</v>
      </c>
      <c r="I50" s="228"/>
      <c r="J50" s="228"/>
      <c r="K50" s="228"/>
      <c r="L50" s="228"/>
      <c r="M50" s="228"/>
      <c r="N50" s="228"/>
      <c r="O50" s="228"/>
      <c r="P50" s="228"/>
      <c r="Q50" s="228"/>
      <c r="R50" s="228"/>
      <c r="S50" s="228"/>
      <c r="T50" s="228"/>
      <c r="U50" s="228"/>
      <c r="V50" s="228"/>
      <c r="W50" s="228"/>
      <c r="X50" s="228"/>
      <c r="Y50" s="228"/>
      <c r="Z50" s="228"/>
      <c r="AA50" s="228"/>
      <c r="AB50" s="228"/>
      <c r="AC50" s="228"/>
      <c r="AD50" s="228"/>
      <c r="AE50" s="228"/>
      <c r="AF50" s="228"/>
      <c r="AG50" s="228"/>
      <c r="AH50" s="228"/>
      <c r="AI50" s="228"/>
      <c r="AJ50" s="228"/>
      <c r="AK50" s="228"/>
      <c r="AL50" s="228"/>
      <c r="AM50" s="228"/>
      <c r="AN50" s="228"/>
      <c r="AO50" s="228"/>
      <c r="AP50" s="228"/>
      <c r="AQ50" s="228"/>
      <c r="AR50" s="228"/>
      <c r="AS50" s="228"/>
      <c r="AT50" s="228"/>
      <c r="AU50" s="228"/>
      <c r="AV50" s="228"/>
      <c r="AW50" s="228"/>
      <c r="AX50" s="228"/>
      <c r="AY50" s="228"/>
      <c r="AZ50" s="228"/>
      <c r="BA50" s="228"/>
      <c r="BB50" s="228"/>
      <c r="BC50" s="228"/>
      <c r="BD50" s="228"/>
      <c r="BE50" s="228"/>
      <c r="BF50" s="228"/>
      <c r="BG50" s="228"/>
      <c r="BH50" s="228"/>
      <c r="BI50" s="228"/>
      <c r="BJ50" s="228"/>
      <c r="BK50" s="228"/>
      <c r="BL50" s="228"/>
      <c r="BM50" s="228"/>
      <c r="BN50" s="228"/>
      <c r="BO50" s="228"/>
      <c r="BP50" s="228"/>
      <c r="BQ50" s="228"/>
      <c r="BR50" s="228"/>
      <c r="BS50" s="228"/>
      <c r="BT50" s="228"/>
      <c r="BU50" s="228"/>
      <c r="BV50" s="228"/>
      <c r="BW50" s="228"/>
      <c r="BX50" s="228"/>
      <c r="BY50" s="228"/>
      <c r="BZ50" s="228"/>
      <c r="CA50" s="228"/>
      <c r="CB50" s="228"/>
      <c r="CC50" s="228"/>
      <c r="CD50" s="228"/>
      <c r="CE50" s="228"/>
      <c r="CF50" s="228"/>
      <c r="CG50" s="228"/>
      <c r="CH50" s="228"/>
      <c r="CI50" s="228"/>
      <c r="CJ50" s="228"/>
      <c r="CK50" s="228"/>
      <c r="CL50" s="228"/>
      <c r="CM50" s="228"/>
      <c r="CN50" s="228"/>
      <c r="CO50" s="228"/>
      <c r="CP50" s="228"/>
      <c r="CQ50" s="228"/>
      <c r="CR50" s="228"/>
      <c r="CS50" s="228"/>
      <c r="CT50" s="228"/>
      <c r="CU50" s="228"/>
      <c r="CV50" s="228"/>
      <c r="CW50" s="228"/>
      <c r="CX50" s="228"/>
      <c r="CY50" s="228"/>
      <c r="CZ50" s="228"/>
      <c r="DA50" s="228"/>
      <c r="DB50" s="228"/>
      <c r="DC50" s="228"/>
      <c r="DD50" s="228"/>
      <c r="DE50" s="228"/>
      <c r="DF50" s="228"/>
      <c r="DG50" s="228"/>
      <c r="DH50" s="228"/>
      <c r="DI50" s="228"/>
      <c r="DJ50" s="228"/>
      <c r="DK50" s="228"/>
      <c r="DL50" s="228"/>
      <c r="DM50" s="229">
        <v>7.9</v>
      </c>
      <c r="DN50" s="229">
        <v>7.9</v>
      </c>
      <c r="DO50" s="229">
        <v>0</v>
      </c>
      <c r="DP50" s="229">
        <v>0</v>
      </c>
      <c r="DQ50" s="229">
        <v>8.3000000000000007</v>
      </c>
      <c r="DR50" s="229">
        <v>0</v>
      </c>
      <c r="DS50" s="229">
        <v>0</v>
      </c>
      <c r="DT50" s="229">
        <v>0</v>
      </c>
      <c r="DU50" s="229">
        <v>0</v>
      </c>
      <c r="DV50" s="229">
        <v>0</v>
      </c>
      <c r="DW50" s="229">
        <v>0</v>
      </c>
      <c r="DX50" s="229">
        <v>0</v>
      </c>
      <c r="DY50" s="229">
        <v>0</v>
      </c>
      <c r="DZ50" s="229">
        <v>0</v>
      </c>
      <c r="EA50" s="229">
        <v>0</v>
      </c>
      <c r="EB50" s="229">
        <v>0</v>
      </c>
      <c r="EC50" s="229">
        <v>0</v>
      </c>
      <c r="ED50" s="229">
        <v>0</v>
      </c>
      <c r="EE50" s="229">
        <v>0</v>
      </c>
      <c r="EF50" s="229">
        <v>0</v>
      </c>
      <c r="EG50" s="229">
        <v>0</v>
      </c>
      <c r="EH50" s="229">
        <v>0</v>
      </c>
      <c r="EI50" s="229">
        <v>0</v>
      </c>
      <c r="EJ50" s="229">
        <v>0</v>
      </c>
      <c r="EK50" s="229">
        <v>0</v>
      </c>
      <c r="EL50" s="229">
        <v>0</v>
      </c>
      <c r="EM50" s="229">
        <v>0</v>
      </c>
      <c r="EN50" s="229">
        <v>0</v>
      </c>
      <c r="EO50" s="229">
        <v>0</v>
      </c>
      <c r="EP50" s="229">
        <v>0</v>
      </c>
      <c r="EQ50" s="229">
        <v>0</v>
      </c>
      <c r="ER50" s="229">
        <v>0</v>
      </c>
      <c r="ES50" s="229">
        <v>0</v>
      </c>
      <c r="ET50" s="229">
        <v>0</v>
      </c>
      <c r="EU50" s="229">
        <v>0</v>
      </c>
      <c r="EV50" s="229">
        <v>0</v>
      </c>
      <c r="EW50" s="229">
        <v>0</v>
      </c>
      <c r="EX50" s="229">
        <v>0</v>
      </c>
      <c r="EY50" s="229">
        <v>0</v>
      </c>
      <c r="EZ50" s="229">
        <v>0</v>
      </c>
      <c r="FA50" s="229">
        <v>0</v>
      </c>
      <c r="FB50" s="229">
        <v>0</v>
      </c>
      <c r="FC50" s="229">
        <v>0</v>
      </c>
      <c r="FD50" s="229">
        <v>0</v>
      </c>
      <c r="FE50" s="229">
        <v>0</v>
      </c>
      <c r="FF50" s="229">
        <v>0</v>
      </c>
      <c r="FG50" s="229">
        <v>0</v>
      </c>
      <c r="FH50" s="229">
        <v>0</v>
      </c>
      <c r="FI50" s="229">
        <v>0</v>
      </c>
      <c r="FJ50" s="229">
        <v>0</v>
      </c>
      <c r="FK50" s="229">
        <v>0</v>
      </c>
      <c r="FL50" s="229">
        <v>0</v>
      </c>
      <c r="FM50" s="229">
        <v>0</v>
      </c>
      <c r="FN50" s="229">
        <v>0</v>
      </c>
      <c r="FO50" s="229">
        <v>0</v>
      </c>
      <c r="FP50" s="229">
        <v>0</v>
      </c>
      <c r="FQ50" s="229">
        <v>0</v>
      </c>
      <c r="FR50" s="229">
        <v>0</v>
      </c>
      <c r="FS50" s="229">
        <v>0</v>
      </c>
      <c r="FT50" s="229">
        <v>0</v>
      </c>
      <c r="FU50" s="229">
        <v>0</v>
      </c>
      <c r="FV50" s="229">
        <v>0</v>
      </c>
      <c r="FW50" s="229">
        <v>0</v>
      </c>
      <c r="FX50" s="229">
        <v>0</v>
      </c>
      <c r="FY50" s="229">
        <v>0</v>
      </c>
      <c r="FZ50" s="229">
        <v>0</v>
      </c>
      <c r="GA50" s="229">
        <v>0</v>
      </c>
      <c r="GB50" s="229">
        <v>0</v>
      </c>
      <c r="GC50" s="229">
        <v>0</v>
      </c>
      <c r="GD50" s="229">
        <v>0</v>
      </c>
      <c r="GE50" s="229">
        <v>0</v>
      </c>
      <c r="GF50" s="229">
        <v>0</v>
      </c>
      <c r="GG50" s="229">
        <v>0</v>
      </c>
      <c r="GH50" s="229">
        <v>0</v>
      </c>
      <c r="GI50" s="229">
        <v>0</v>
      </c>
      <c r="GJ50" s="229">
        <v>0</v>
      </c>
      <c r="GK50" s="229">
        <v>0</v>
      </c>
      <c r="GL50" s="229">
        <v>0</v>
      </c>
      <c r="GM50" s="229">
        <v>0</v>
      </c>
      <c r="GN50" s="229">
        <v>0</v>
      </c>
      <c r="GO50" s="229">
        <v>0</v>
      </c>
      <c r="GP50" s="229">
        <v>0</v>
      </c>
      <c r="GQ50" s="229">
        <v>0</v>
      </c>
      <c r="GR50" s="229">
        <v>0</v>
      </c>
      <c r="GS50" s="229">
        <v>0</v>
      </c>
      <c r="GT50" s="229">
        <v>0</v>
      </c>
      <c r="GU50" s="229">
        <v>0</v>
      </c>
      <c r="GV50" s="229">
        <v>0</v>
      </c>
      <c r="GW50" s="229">
        <v>0</v>
      </c>
      <c r="GX50" s="229">
        <v>0</v>
      </c>
      <c r="GY50" s="229">
        <v>0</v>
      </c>
      <c r="GZ50" s="229">
        <v>0</v>
      </c>
      <c r="HA50" s="229">
        <v>0</v>
      </c>
      <c r="HB50" s="229">
        <v>0</v>
      </c>
      <c r="HC50" s="229">
        <v>0</v>
      </c>
      <c r="HD50" s="229">
        <v>0</v>
      </c>
      <c r="HE50" s="229">
        <v>0</v>
      </c>
      <c r="HF50" s="229">
        <v>0</v>
      </c>
      <c r="HG50" s="229">
        <v>0</v>
      </c>
      <c r="HH50" s="229">
        <v>0</v>
      </c>
      <c r="HI50" s="229">
        <v>0</v>
      </c>
      <c r="HJ50" s="229">
        <v>0</v>
      </c>
      <c r="HK50" s="229">
        <v>0</v>
      </c>
      <c r="HL50" s="229">
        <v>0</v>
      </c>
      <c r="HM50" s="229">
        <v>0</v>
      </c>
      <c r="HN50" s="229">
        <v>0</v>
      </c>
      <c r="HO50" s="229">
        <v>0</v>
      </c>
      <c r="HP50" s="229">
        <v>0</v>
      </c>
      <c r="HQ50" s="229">
        <v>0</v>
      </c>
      <c r="HR50" s="229">
        <v>0</v>
      </c>
      <c r="HS50" s="229">
        <v>0</v>
      </c>
      <c r="HT50" s="229">
        <v>0</v>
      </c>
      <c r="HU50" s="229">
        <v>0</v>
      </c>
    </row>
    <row r="51" spans="1:229" ht="89.25">
      <c r="A51" s="227" t="s">
        <v>43</v>
      </c>
      <c r="B51" s="227" t="s">
        <v>1078</v>
      </c>
      <c r="C51" s="227" t="s">
        <v>1079</v>
      </c>
      <c r="D51" s="230"/>
      <c r="E51" s="230" t="s">
        <v>1080</v>
      </c>
      <c r="F51" s="230" t="s">
        <v>1081</v>
      </c>
      <c r="G51" s="228"/>
      <c r="H51" s="230" t="s">
        <v>1082</v>
      </c>
      <c r="I51" s="228" t="s">
        <v>1083</v>
      </c>
      <c r="J51" s="230" t="s">
        <v>1084</v>
      </c>
      <c r="K51" s="228" t="s">
        <v>1085</v>
      </c>
      <c r="L51" s="228"/>
      <c r="M51" s="228"/>
      <c r="N51" s="230" t="s">
        <v>1086</v>
      </c>
      <c r="O51" s="230" t="s">
        <v>1087</v>
      </c>
      <c r="P51" s="228"/>
      <c r="Q51" s="228"/>
      <c r="R51" s="228" t="s">
        <v>1088</v>
      </c>
      <c r="S51" s="228"/>
      <c r="T51" s="228" t="s">
        <v>1089</v>
      </c>
      <c r="U51" s="228" t="s">
        <v>1090</v>
      </c>
      <c r="V51" s="230" t="s">
        <v>1091</v>
      </c>
      <c r="W51" s="228" t="s">
        <v>1092</v>
      </c>
      <c r="X51" s="228" t="s">
        <v>1093</v>
      </c>
      <c r="Y51" s="228" t="s">
        <v>1094</v>
      </c>
      <c r="Z51" s="228" t="s">
        <v>1095</v>
      </c>
      <c r="AA51" s="230" t="s">
        <v>1096</v>
      </c>
      <c r="AB51" s="228" t="s">
        <v>1097</v>
      </c>
      <c r="AC51" s="228" t="s">
        <v>1098</v>
      </c>
      <c r="AD51" s="228" t="s">
        <v>1099</v>
      </c>
      <c r="AE51" s="228"/>
      <c r="AF51" s="228"/>
      <c r="AG51" s="228"/>
      <c r="AH51" s="228"/>
      <c r="AI51" s="228"/>
      <c r="AJ51" s="228"/>
      <c r="AK51" s="228"/>
      <c r="AL51" s="228"/>
      <c r="AM51" s="228"/>
      <c r="AN51" s="228"/>
      <c r="AO51" s="228"/>
      <c r="AP51" s="228"/>
      <c r="AQ51" s="228"/>
      <c r="AR51" s="228"/>
      <c r="AS51" s="228"/>
      <c r="AT51" s="228"/>
      <c r="AU51" s="228"/>
      <c r="AV51" s="228"/>
      <c r="AW51" s="228"/>
      <c r="AX51" s="228"/>
      <c r="AY51" s="228"/>
      <c r="AZ51" s="228"/>
      <c r="BA51" s="228"/>
      <c r="BB51" s="228"/>
      <c r="BC51" s="228"/>
      <c r="BD51" s="228"/>
      <c r="BE51" s="228"/>
      <c r="BF51" s="228"/>
      <c r="BG51" s="228"/>
      <c r="BH51" s="228"/>
      <c r="BI51" s="228"/>
      <c r="BJ51" s="228"/>
      <c r="BK51" s="228"/>
      <c r="BL51" s="228"/>
      <c r="BM51" s="228"/>
      <c r="BN51" s="228"/>
      <c r="BO51" s="228"/>
      <c r="BP51" s="228"/>
      <c r="BQ51" s="228"/>
      <c r="BR51" s="228"/>
      <c r="BS51" s="228"/>
      <c r="BT51" s="228"/>
      <c r="BU51" s="228"/>
      <c r="BV51" s="228"/>
      <c r="BW51" s="228"/>
      <c r="BX51" s="228"/>
      <c r="BY51" s="228"/>
      <c r="BZ51" s="228"/>
      <c r="CA51" s="228"/>
      <c r="CB51" s="228"/>
      <c r="CC51" s="228"/>
      <c r="CD51" s="228"/>
      <c r="CE51" s="228"/>
      <c r="CF51" s="228"/>
      <c r="CG51" s="228"/>
      <c r="CH51" s="228"/>
      <c r="CI51" s="228"/>
      <c r="CJ51" s="228"/>
      <c r="CK51" s="228"/>
      <c r="CL51" s="228"/>
      <c r="CM51" s="228"/>
      <c r="CN51" s="228"/>
      <c r="CO51" s="228"/>
      <c r="CP51" s="228"/>
      <c r="CQ51" s="228"/>
      <c r="CR51" s="228"/>
      <c r="CS51" s="228"/>
      <c r="CT51" s="228"/>
      <c r="CU51" s="228"/>
      <c r="CV51" s="228"/>
      <c r="CW51" s="228"/>
      <c r="CX51" s="228"/>
      <c r="CY51" s="228"/>
      <c r="CZ51" s="228"/>
      <c r="DA51" s="228"/>
      <c r="DB51" s="228"/>
      <c r="DC51" s="228"/>
      <c r="DD51" s="228"/>
      <c r="DE51" s="228"/>
      <c r="DF51" s="228"/>
      <c r="DG51" s="228"/>
      <c r="DH51" s="228"/>
      <c r="DI51" s="228"/>
      <c r="DJ51" s="228"/>
      <c r="DK51" s="228"/>
      <c r="DL51" s="228"/>
      <c r="DM51" s="229">
        <v>0</v>
      </c>
      <c r="DN51" s="229">
        <v>6.9</v>
      </c>
      <c r="DO51" s="229">
        <v>6.6</v>
      </c>
      <c r="DP51" s="229">
        <v>0</v>
      </c>
      <c r="DQ51" s="229">
        <v>11.1</v>
      </c>
      <c r="DR51" s="229">
        <v>11.1</v>
      </c>
      <c r="DS51" s="229">
        <v>7.8</v>
      </c>
      <c r="DT51" s="229">
        <v>7.8</v>
      </c>
      <c r="DU51" s="229">
        <v>0</v>
      </c>
      <c r="DV51" s="229">
        <v>0</v>
      </c>
      <c r="DW51" s="229">
        <v>8.1</v>
      </c>
      <c r="DX51" s="229">
        <v>7.7</v>
      </c>
      <c r="DY51" s="229">
        <v>0</v>
      </c>
      <c r="DZ51" s="229">
        <v>0</v>
      </c>
      <c r="EA51" s="229">
        <v>13.5</v>
      </c>
      <c r="EB51" s="229">
        <v>0</v>
      </c>
      <c r="EC51" s="229">
        <v>0</v>
      </c>
      <c r="ED51" s="229">
        <v>0</v>
      </c>
      <c r="EE51" s="229">
        <v>7.7</v>
      </c>
      <c r="EF51" s="229">
        <v>7.3</v>
      </c>
      <c r="EG51" s="229">
        <v>0</v>
      </c>
      <c r="EH51" s="229">
        <v>0</v>
      </c>
      <c r="EI51" s="229">
        <v>8.8000000000000007</v>
      </c>
      <c r="EJ51" s="229">
        <v>8.6999999999999993</v>
      </c>
      <c r="EK51" s="229">
        <v>0</v>
      </c>
      <c r="EL51" s="229">
        <v>0</v>
      </c>
      <c r="EM51" s="229">
        <v>0</v>
      </c>
      <c r="EN51" s="229">
        <v>0</v>
      </c>
      <c r="EO51" s="229">
        <v>0</v>
      </c>
      <c r="EP51" s="229">
        <v>0</v>
      </c>
      <c r="EQ51" s="229">
        <v>0</v>
      </c>
      <c r="ER51" s="229">
        <v>0</v>
      </c>
      <c r="ES51" s="229">
        <v>0</v>
      </c>
      <c r="ET51" s="229">
        <v>0</v>
      </c>
      <c r="EU51" s="229">
        <v>0</v>
      </c>
      <c r="EV51" s="229">
        <v>0</v>
      </c>
      <c r="EW51" s="229">
        <v>0</v>
      </c>
      <c r="EX51" s="229">
        <v>0</v>
      </c>
      <c r="EY51" s="229">
        <v>0</v>
      </c>
      <c r="EZ51" s="229">
        <v>0</v>
      </c>
      <c r="FA51" s="229">
        <v>0</v>
      </c>
      <c r="FB51" s="229">
        <v>0</v>
      </c>
      <c r="FC51" s="229">
        <v>0</v>
      </c>
      <c r="FD51" s="229">
        <v>0</v>
      </c>
      <c r="FE51" s="229">
        <v>0</v>
      </c>
      <c r="FF51" s="229">
        <v>0</v>
      </c>
      <c r="FG51" s="229">
        <v>0</v>
      </c>
      <c r="FH51" s="229">
        <v>0</v>
      </c>
      <c r="FI51" s="229">
        <v>0</v>
      </c>
      <c r="FJ51" s="229">
        <v>0</v>
      </c>
      <c r="FK51" s="229">
        <v>0</v>
      </c>
      <c r="FL51" s="229">
        <v>0</v>
      </c>
      <c r="FM51" s="229">
        <v>0</v>
      </c>
      <c r="FN51" s="229">
        <v>0</v>
      </c>
      <c r="FO51" s="229">
        <v>0</v>
      </c>
      <c r="FP51" s="229">
        <v>0</v>
      </c>
      <c r="FQ51" s="229">
        <v>0</v>
      </c>
      <c r="FR51" s="229">
        <v>0</v>
      </c>
      <c r="FS51" s="229">
        <v>0</v>
      </c>
      <c r="FT51" s="229">
        <v>0</v>
      </c>
      <c r="FU51" s="229">
        <v>0</v>
      </c>
      <c r="FV51" s="229">
        <v>0</v>
      </c>
      <c r="FW51" s="229">
        <v>0</v>
      </c>
      <c r="FX51" s="229">
        <v>0</v>
      </c>
      <c r="FY51" s="229">
        <v>0</v>
      </c>
      <c r="FZ51" s="229">
        <v>0</v>
      </c>
      <c r="GA51" s="229">
        <v>0</v>
      </c>
      <c r="GB51" s="229">
        <v>0</v>
      </c>
      <c r="GC51" s="229">
        <v>0</v>
      </c>
      <c r="GD51" s="229">
        <v>0</v>
      </c>
      <c r="GE51" s="229">
        <v>0</v>
      </c>
      <c r="GF51" s="229">
        <v>0</v>
      </c>
      <c r="GG51" s="229">
        <v>0</v>
      </c>
      <c r="GH51" s="229">
        <v>0</v>
      </c>
      <c r="GI51" s="229">
        <v>0</v>
      </c>
      <c r="GJ51" s="229">
        <v>0</v>
      </c>
      <c r="GK51" s="229">
        <v>0</v>
      </c>
      <c r="GL51" s="229">
        <v>0</v>
      </c>
      <c r="GM51" s="229">
        <v>0</v>
      </c>
      <c r="GN51" s="229">
        <v>0</v>
      </c>
      <c r="GO51" s="229">
        <v>0</v>
      </c>
      <c r="GP51" s="229">
        <v>0</v>
      </c>
      <c r="GQ51" s="229">
        <v>0</v>
      </c>
      <c r="GR51" s="229">
        <v>0</v>
      </c>
      <c r="GS51" s="229">
        <v>0</v>
      </c>
      <c r="GT51" s="229">
        <v>0</v>
      </c>
      <c r="GU51" s="229">
        <v>0</v>
      </c>
      <c r="GV51" s="229">
        <v>0</v>
      </c>
      <c r="GW51" s="229">
        <v>0</v>
      </c>
      <c r="GX51" s="229">
        <v>0</v>
      </c>
      <c r="GY51" s="229">
        <v>0</v>
      </c>
      <c r="GZ51" s="229">
        <v>0</v>
      </c>
      <c r="HA51" s="229">
        <v>0</v>
      </c>
      <c r="HB51" s="229">
        <v>0</v>
      </c>
      <c r="HC51" s="229">
        <v>0</v>
      </c>
      <c r="HD51" s="229">
        <v>0</v>
      </c>
      <c r="HE51" s="229">
        <v>0</v>
      </c>
      <c r="HF51" s="229">
        <v>0</v>
      </c>
      <c r="HG51" s="229">
        <v>0</v>
      </c>
      <c r="HH51" s="229">
        <v>0</v>
      </c>
      <c r="HI51" s="229">
        <v>0</v>
      </c>
      <c r="HJ51" s="229">
        <v>0</v>
      </c>
      <c r="HK51" s="229">
        <v>0</v>
      </c>
      <c r="HL51" s="229">
        <v>0</v>
      </c>
      <c r="HM51" s="229">
        <v>0</v>
      </c>
      <c r="HN51" s="229">
        <v>0</v>
      </c>
      <c r="HO51" s="229">
        <v>0</v>
      </c>
      <c r="HP51" s="229">
        <v>0</v>
      </c>
      <c r="HQ51" s="229">
        <v>0</v>
      </c>
      <c r="HR51" s="229">
        <v>0</v>
      </c>
      <c r="HS51" s="229">
        <v>0</v>
      </c>
      <c r="HT51" s="229">
        <v>0</v>
      </c>
      <c r="HU51" s="229">
        <v>0</v>
      </c>
    </row>
    <row r="52" spans="1:229" ht="25.5">
      <c r="A52" s="227" t="s">
        <v>43</v>
      </c>
      <c r="B52" s="227" t="s">
        <v>1100</v>
      </c>
      <c r="C52" s="227" t="s">
        <v>1101</v>
      </c>
      <c r="D52" s="228" t="s">
        <v>1102</v>
      </c>
      <c r="E52" s="228"/>
      <c r="F52" s="228"/>
      <c r="G52" s="228"/>
      <c r="H52" s="228"/>
      <c r="I52" s="228"/>
      <c r="J52" s="228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  <c r="AA52" s="228"/>
      <c r="AB52" s="228"/>
      <c r="AC52" s="228"/>
      <c r="AD52" s="228"/>
      <c r="AE52" s="228"/>
      <c r="AF52" s="228"/>
      <c r="AG52" s="228"/>
      <c r="AH52" s="228"/>
      <c r="AI52" s="228"/>
      <c r="AJ52" s="228"/>
      <c r="AK52" s="228"/>
      <c r="AL52" s="228"/>
      <c r="AM52" s="228"/>
      <c r="AN52" s="228"/>
      <c r="AO52" s="228"/>
      <c r="AP52" s="228"/>
      <c r="AQ52" s="228"/>
      <c r="AR52" s="228"/>
      <c r="AS52" s="228"/>
      <c r="AT52" s="228"/>
      <c r="AU52" s="228"/>
      <c r="AV52" s="228"/>
      <c r="AW52" s="228"/>
      <c r="AX52" s="228"/>
      <c r="AY52" s="228"/>
      <c r="AZ52" s="228"/>
      <c r="BA52" s="228"/>
      <c r="BB52" s="228"/>
      <c r="BC52" s="228"/>
      <c r="BD52" s="228"/>
      <c r="BE52" s="228"/>
      <c r="BF52" s="228"/>
      <c r="BG52" s="228"/>
      <c r="BH52" s="228"/>
      <c r="BI52" s="228"/>
      <c r="BJ52" s="228"/>
      <c r="BK52" s="228"/>
      <c r="BL52" s="228"/>
      <c r="BM52" s="228"/>
      <c r="BN52" s="228"/>
      <c r="BO52" s="228"/>
      <c r="BP52" s="228"/>
      <c r="BQ52" s="228"/>
      <c r="BR52" s="228"/>
      <c r="BS52" s="228"/>
      <c r="BT52" s="228"/>
      <c r="BU52" s="228"/>
      <c r="BV52" s="228"/>
      <c r="BW52" s="228"/>
      <c r="BX52" s="228"/>
      <c r="BY52" s="228"/>
      <c r="BZ52" s="228"/>
      <c r="CA52" s="228"/>
      <c r="CB52" s="228"/>
      <c r="CC52" s="228"/>
      <c r="CD52" s="228"/>
      <c r="CE52" s="228"/>
      <c r="CF52" s="228"/>
      <c r="CG52" s="228"/>
      <c r="CH52" s="228"/>
      <c r="CI52" s="228"/>
      <c r="CJ52" s="228"/>
      <c r="CK52" s="228"/>
      <c r="CL52" s="228"/>
      <c r="CM52" s="228"/>
      <c r="CN52" s="228"/>
      <c r="CO52" s="228"/>
      <c r="CP52" s="228"/>
      <c r="CQ52" s="228"/>
      <c r="CR52" s="228"/>
      <c r="CS52" s="228"/>
      <c r="CT52" s="228"/>
      <c r="CU52" s="228"/>
      <c r="CV52" s="228"/>
      <c r="CW52" s="228"/>
      <c r="CX52" s="228"/>
      <c r="CY52" s="228"/>
      <c r="CZ52" s="228"/>
      <c r="DA52" s="228"/>
      <c r="DB52" s="228"/>
      <c r="DC52" s="228"/>
      <c r="DD52" s="228"/>
      <c r="DE52" s="228"/>
      <c r="DF52" s="228"/>
      <c r="DG52" s="228"/>
      <c r="DH52" s="228"/>
      <c r="DI52" s="228"/>
      <c r="DJ52" s="228"/>
      <c r="DK52" s="228"/>
      <c r="DL52" s="228"/>
      <c r="DM52" s="229">
        <v>7.8</v>
      </c>
      <c r="DN52" s="229">
        <v>0</v>
      </c>
      <c r="DO52" s="229">
        <v>0</v>
      </c>
      <c r="DP52" s="229">
        <v>0</v>
      </c>
      <c r="DQ52" s="229">
        <v>0</v>
      </c>
      <c r="DR52" s="229">
        <v>0</v>
      </c>
      <c r="DS52" s="229">
        <v>0</v>
      </c>
      <c r="DT52" s="229">
        <v>0</v>
      </c>
      <c r="DU52" s="229">
        <v>0</v>
      </c>
      <c r="DV52" s="229">
        <v>0</v>
      </c>
      <c r="DW52" s="229">
        <v>0</v>
      </c>
      <c r="DX52" s="229">
        <v>0</v>
      </c>
      <c r="DY52" s="229">
        <v>0</v>
      </c>
      <c r="DZ52" s="229">
        <v>0</v>
      </c>
      <c r="EA52" s="229">
        <v>0</v>
      </c>
      <c r="EB52" s="229">
        <v>0</v>
      </c>
      <c r="EC52" s="229">
        <v>0</v>
      </c>
      <c r="ED52" s="229">
        <v>0</v>
      </c>
      <c r="EE52" s="229">
        <v>0</v>
      </c>
      <c r="EF52" s="229">
        <v>0</v>
      </c>
      <c r="EG52" s="229">
        <v>0</v>
      </c>
      <c r="EH52" s="229">
        <v>0</v>
      </c>
      <c r="EI52" s="229">
        <v>0</v>
      </c>
      <c r="EJ52" s="229">
        <v>0</v>
      </c>
      <c r="EK52" s="229">
        <v>0</v>
      </c>
      <c r="EL52" s="229">
        <v>0</v>
      </c>
      <c r="EM52" s="229">
        <v>0</v>
      </c>
      <c r="EN52" s="229">
        <v>0</v>
      </c>
      <c r="EO52" s="229">
        <v>0</v>
      </c>
      <c r="EP52" s="229">
        <v>0</v>
      </c>
      <c r="EQ52" s="229">
        <v>0</v>
      </c>
      <c r="ER52" s="229">
        <v>0</v>
      </c>
      <c r="ES52" s="229">
        <v>0</v>
      </c>
      <c r="ET52" s="229">
        <v>0</v>
      </c>
      <c r="EU52" s="229">
        <v>0</v>
      </c>
      <c r="EV52" s="229">
        <v>0</v>
      </c>
      <c r="EW52" s="229">
        <v>0</v>
      </c>
      <c r="EX52" s="229">
        <v>0</v>
      </c>
      <c r="EY52" s="229">
        <v>0</v>
      </c>
      <c r="EZ52" s="229">
        <v>0</v>
      </c>
      <c r="FA52" s="229">
        <v>0</v>
      </c>
      <c r="FB52" s="229">
        <v>0</v>
      </c>
      <c r="FC52" s="229">
        <v>0</v>
      </c>
      <c r="FD52" s="229">
        <v>0</v>
      </c>
      <c r="FE52" s="229">
        <v>0</v>
      </c>
      <c r="FF52" s="229">
        <v>0</v>
      </c>
      <c r="FG52" s="229">
        <v>0</v>
      </c>
      <c r="FH52" s="229">
        <v>0</v>
      </c>
      <c r="FI52" s="229">
        <v>0</v>
      </c>
      <c r="FJ52" s="229">
        <v>0</v>
      </c>
      <c r="FK52" s="229">
        <v>0</v>
      </c>
      <c r="FL52" s="229">
        <v>0</v>
      </c>
      <c r="FM52" s="229">
        <v>0</v>
      </c>
      <c r="FN52" s="229">
        <v>0</v>
      </c>
      <c r="FO52" s="229">
        <v>0</v>
      </c>
      <c r="FP52" s="229">
        <v>0</v>
      </c>
      <c r="FQ52" s="229">
        <v>0</v>
      </c>
      <c r="FR52" s="229">
        <v>0</v>
      </c>
      <c r="FS52" s="229">
        <v>0</v>
      </c>
      <c r="FT52" s="229">
        <v>0</v>
      </c>
      <c r="FU52" s="229">
        <v>0</v>
      </c>
      <c r="FV52" s="229">
        <v>0</v>
      </c>
      <c r="FW52" s="229">
        <v>0</v>
      </c>
      <c r="FX52" s="229">
        <v>0</v>
      </c>
      <c r="FY52" s="229">
        <v>0</v>
      </c>
      <c r="FZ52" s="229">
        <v>0</v>
      </c>
      <c r="GA52" s="229">
        <v>0</v>
      </c>
      <c r="GB52" s="229">
        <v>0</v>
      </c>
      <c r="GC52" s="229">
        <v>0</v>
      </c>
      <c r="GD52" s="229">
        <v>0</v>
      </c>
      <c r="GE52" s="229">
        <v>0</v>
      </c>
      <c r="GF52" s="229">
        <v>0</v>
      </c>
      <c r="GG52" s="229">
        <v>0</v>
      </c>
      <c r="GH52" s="229">
        <v>0</v>
      </c>
      <c r="GI52" s="229">
        <v>0</v>
      </c>
      <c r="GJ52" s="229">
        <v>0</v>
      </c>
      <c r="GK52" s="229">
        <v>0</v>
      </c>
      <c r="GL52" s="229">
        <v>0</v>
      </c>
      <c r="GM52" s="229">
        <v>0</v>
      </c>
      <c r="GN52" s="229">
        <v>0</v>
      </c>
      <c r="GO52" s="229">
        <v>0</v>
      </c>
      <c r="GP52" s="229">
        <v>0</v>
      </c>
      <c r="GQ52" s="229">
        <v>0</v>
      </c>
      <c r="GR52" s="229">
        <v>0</v>
      </c>
      <c r="GS52" s="229">
        <v>0</v>
      </c>
      <c r="GT52" s="229">
        <v>0</v>
      </c>
      <c r="GU52" s="229">
        <v>0</v>
      </c>
      <c r="GV52" s="229">
        <v>0</v>
      </c>
      <c r="GW52" s="229">
        <v>0</v>
      </c>
      <c r="GX52" s="229">
        <v>0</v>
      </c>
      <c r="GY52" s="229">
        <v>0</v>
      </c>
      <c r="GZ52" s="229">
        <v>0</v>
      </c>
      <c r="HA52" s="229">
        <v>0</v>
      </c>
      <c r="HB52" s="229">
        <v>0</v>
      </c>
      <c r="HC52" s="229">
        <v>0</v>
      </c>
      <c r="HD52" s="229">
        <v>0</v>
      </c>
      <c r="HE52" s="229">
        <v>0</v>
      </c>
      <c r="HF52" s="229">
        <v>0</v>
      </c>
      <c r="HG52" s="229">
        <v>0</v>
      </c>
      <c r="HH52" s="229">
        <v>0</v>
      </c>
      <c r="HI52" s="229">
        <v>0</v>
      </c>
      <c r="HJ52" s="229">
        <v>0</v>
      </c>
      <c r="HK52" s="229">
        <v>0</v>
      </c>
      <c r="HL52" s="229">
        <v>0</v>
      </c>
      <c r="HM52" s="229">
        <v>0</v>
      </c>
      <c r="HN52" s="229">
        <v>0</v>
      </c>
      <c r="HO52" s="229">
        <v>0</v>
      </c>
      <c r="HP52" s="229">
        <v>0</v>
      </c>
      <c r="HQ52" s="229">
        <v>0</v>
      </c>
      <c r="HR52" s="229">
        <v>0</v>
      </c>
      <c r="HS52" s="229">
        <v>0</v>
      </c>
      <c r="HT52" s="229">
        <v>0</v>
      </c>
      <c r="HU52" s="229">
        <v>0</v>
      </c>
    </row>
    <row r="53" spans="1:229" ht="204">
      <c r="A53" s="227" t="s">
        <v>43</v>
      </c>
      <c r="B53" s="227" t="s">
        <v>1103</v>
      </c>
      <c r="C53" s="227" t="s">
        <v>1104</v>
      </c>
      <c r="D53" s="230" t="s">
        <v>1105</v>
      </c>
      <c r="E53" s="228"/>
      <c r="F53" s="228"/>
      <c r="G53" s="228"/>
      <c r="H53" s="228"/>
      <c r="I53" s="228"/>
      <c r="J53" s="228"/>
      <c r="K53" s="228"/>
      <c r="L53" s="228"/>
      <c r="M53" s="228"/>
      <c r="N53" s="228"/>
      <c r="O53" s="228"/>
      <c r="P53" s="228"/>
      <c r="Q53" s="228"/>
      <c r="R53" s="228"/>
      <c r="S53" s="228"/>
      <c r="T53" s="228"/>
      <c r="U53" s="228"/>
      <c r="V53" s="228"/>
      <c r="W53" s="228"/>
      <c r="X53" s="228"/>
      <c r="Y53" s="228"/>
      <c r="Z53" s="228"/>
      <c r="AA53" s="228"/>
      <c r="AB53" s="228"/>
      <c r="AC53" s="228"/>
      <c r="AD53" s="228"/>
      <c r="AE53" s="228"/>
      <c r="AF53" s="228"/>
      <c r="AG53" s="228"/>
      <c r="AH53" s="228"/>
      <c r="AI53" s="228"/>
      <c r="AJ53" s="228"/>
      <c r="AK53" s="228"/>
      <c r="AL53" s="228"/>
      <c r="AM53" s="228"/>
      <c r="AN53" s="228"/>
      <c r="AO53" s="228"/>
      <c r="AP53" s="228"/>
      <c r="AQ53" s="228"/>
      <c r="AR53" s="228"/>
      <c r="AS53" s="228"/>
      <c r="AT53" s="228"/>
      <c r="AU53" s="228"/>
      <c r="AV53" s="228"/>
      <c r="AW53" s="228"/>
      <c r="AX53" s="228"/>
      <c r="AY53" s="228"/>
      <c r="AZ53" s="228"/>
      <c r="BA53" s="228"/>
      <c r="BB53" s="228"/>
      <c r="BC53" s="228"/>
      <c r="BD53" s="228"/>
      <c r="BE53" s="228"/>
      <c r="BF53" s="228"/>
      <c r="BG53" s="228"/>
      <c r="BH53" s="228"/>
      <c r="BI53" s="228"/>
      <c r="BJ53" s="228"/>
      <c r="BK53" s="228"/>
      <c r="BL53" s="228"/>
      <c r="BM53" s="228"/>
      <c r="BN53" s="228"/>
      <c r="BO53" s="228"/>
      <c r="BP53" s="228"/>
      <c r="BQ53" s="228"/>
      <c r="BR53" s="228"/>
      <c r="BS53" s="228"/>
      <c r="BT53" s="228"/>
      <c r="BU53" s="228"/>
      <c r="BV53" s="228"/>
      <c r="BW53" s="228"/>
      <c r="BX53" s="228"/>
      <c r="BY53" s="228"/>
      <c r="BZ53" s="228"/>
      <c r="CA53" s="228"/>
      <c r="CB53" s="228"/>
      <c r="CC53" s="228"/>
      <c r="CD53" s="228"/>
      <c r="CE53" s="228"/>
      <c r="CF53" s="228"/>
      <c r="CG53" s="228"/>
      <c r="CH53" s="228"/>
      <c r="CI53" s="228"/>
      <c r="CJ53" s="228"/>
      <c r="CK53" s="228"/>
      <c r="CL53" s="228"/>
      <c r="CM53" s="228"/>
      <c r="CN53" s="228"/>
      <c r="CO53" s="228"/>
      <c r="CP53" s="228"/>
      <c r="CQ53" s="228"/>
      <c r="CR53" s="228"/>
      <c r="CS53" s="228"/>
      <c r="CT53" s="228"/>
      <c r="CU53" s="228"/>
      <c r="CV53" s="228"/>
      <c r="CW53" s="228"/>
      <c r="CX53" s="228"/>
      <c r="CY53" s="228"/>
      <c r="CZ53" s="228"/>
      <c r="DA53" s="228"/>
      <c r="DB53" s="228"/>
      <c r="DC53" s="228"/>
      <c r="DD53" s="228"/>
      <c r="DE53" s="228"/>
      <c r="DF53" s="228"/>
      <c r="DG53" s="228"/>
      <c r="DH53" s="228"/>
      <c r="DI53" s="228"/>
      <c r="DJ53" s="228"/>
      <c r="DK53" s="228"/>
      <c r="DL53" s="228"/>
      <c r="DM53" s="229">
        <v>10.1</v>
      </c>
      <c r="DN53" s="229">
        <v>0</v>
      </c>
      <c r="DO53" s="229">
        <v>0</v>
      </c>
      <c r="DP53" s="229">
        <v>0</v>
      </c>
      <c r="DQ53" s="229">
        <v>0</v>
      </c>
      <c r="DR53" s="229">
        <v>0</v>
      </c>
      <c r="DS53" s="229">
        <v>0</v>
      </c>
      <c r="DT53" s="229">
        <v>0</v>
      </c>
      <c r="DU53" s="229">
        <v>0</v>
      </c>
      <c r="DV53" s="229">
        <v>0</v>
      </c>
      <c r="DW53" s="229">
        <v>0</v>
      </c>
      <c r="DX53" s="229">
        <v>0</v>
      </c>
      <c r="DY53" s="229">
        <v>0</v>
      </c>
      <c r="DZ53" s="229">
        <v>0</v>
      </c>
      <c r="EA53" s="229">
        <v>0</v>
      </c>
      <c r="EB53" s="229">
        <v>0</v>
      </c>
      <c r="EC53" s="229">
        <v>0</v>
      </c>
      <c r="ED53" s="229">
        <v>0</v>
      </c>
      <c r="EE53" s="229">
        <v>0</v>
      </c>
      <c r="EF53" s="229">
        <v>0</v>
      </c>
      <c r="EG53" s="229">
        <v>0</v>
      </c>
      <c r="EH53" s="229">
        <v>0</v>
      </c>
      <c r="EI53" s="229">
        <v>0</v>
      </c>
      <c r="EJ53" s="229">
        <v>0</v>
      </c>
      <c r="EK53" s="229">
        <v>0</v>
      </c>
      <c r="EL53" s="229">
        <v>0</v>
      </c>
      <c r="EM53" s="229">
        <v>0</v>
      </c>
      <c r="EN53" s="229">
        <v>0</v>
      </c>
      <c r="EO53" s="229">
        <v>0</v>
      </c>
      <c r="EP53" s="229">
        <v>0</v>
      </c>
      <c r="EQ53" s="229">
        <v>0</v>
      </c>
      <c r="ER53" s="229">
        <v>0</v>
      </c>
      <c r="ES53" s="229">
        <v>0</v>
      </c>
      <c r="ET53" s="229">
        <v>0</v>
      </c>
      <c r="EU53" s="229">
        <v>0</v>
      </c>
      <c r="EV53" s="229">
        <v>0</v>
      </c>
      <c r="EW53" s="229">
        <v>0</v>
      </c>
      <c r="EX53" s="229">
        <v>0</v>
      </c>
      <c r="EY53" s="229">
        <v>0</v>
      </c>
      <c r="EZ53" s="229">
        <v>0</v>
      </c>
      <c r="FA53" s="229">
        <v>0</v>
      </c>
      <c r="FB53" s="229">
        <v>0</v>
      </c>
      <c r="FC53" s="229">
        <v>0</v>
      </c>
      <c r="FD53" s="229">
        <v>0</v>
      </c>
      <c r="FE53" s="229">
        <v>0</v>
      </c>
      <c r="FF53" s="229">
        <v>0</v>
      </c>
      <c r="FG53" s="229">
        <v>0</v>
      </c>
      <c r="FH53" s="229">
        <v>0</v>
      </c>
      <c r="FI53" s="229">
        <v>0</v>
      </c>
      <c r="FJ53" s="229">
        <v>0</v>
      </c>
      <c r="FK53" s="229">
        <v>0</v>
      </c>
      <c r="FL53" s="229">
        <v>0</v>
      </c>
      <c r="FM53" s="229">
        <v>0</v>
      </c>
      <c r="FN53" s="229">
        <v>0</v>
      </c>
      <c r="FO53" s="229">
        <v>0</v>
      </c>
      <c r="FP53" s="229">
        <v>0</v>
      </c>
      <c r="FQ53" s="229">
        <v>0</v>
      </c>
      <c r="FR53" s="229">
        <v>0</v>
      </c>
      <c r="FS53" s="229">
        <v>0</v>
      </c>
      <c r="FT53" s="229">
        <v>0</v>
      </c>
      <c r="FU53" s="229">
        <v>0</v>
      </c>
      <c r="FV53" s="229">
        <v>0</v>
      </c>
      <c r="FW53" s="229">
        <v>0</v>
      </c>
      <c r="FX53" s="229">
        <v>0</v>
      </c>
      <c r="FY53" s="229">
        <v>0</v>
      </c>
      <c r="FZ53" s="229">
        <v>0</v>
      </c>
      <c r="GA53" s="229">
        <v>0</v>
      </c>
      <c r="GB53" s="229">
        <v>0</v>
      </c>
      <c r="GC53" s="229">
        <v>0</v>
      </c>
      <c r="GD53" s="229">
        <v>0</v>
      </c>
      <c r="GE53" s="229">
        <v>0</v>
      </c>
      <c r="GF53" s="229">
        <v>0</v>
      </c>
      <c r="GG53" s="229">
        <v>0</v>
      </c>
      <c r="GH53" s="229">
        <v>0</v>
      </c>
      <c r="GI53" s="229">
        <v>0</v>
      </c>
      <c r="GJ53" s="229">
        <v>0</v>
      </c>
      <c r="GK53" s="229">
        <v>0</v>
      </c>
      <c r="GL53" s="229">
        <v>0</v>
      </c>
      <c r="GM53" s="229">
        <v>0</v>
      </c>
      <c r="GN53" s="229">
        <v>0</v>
      </c>
      <c r="GO53" s="229">
        <v>0</v>
      </c>
      <c r="GP53" s="229">
        <v>0</v>
      </c>
      <c r="GQ53" s="229">
        <v>0</v>
      </c>
      <c r="GR53" s="229">
        <v>0</v>
      </c>
      <c r="GS53" s="229">
        <v>0</v>
      </c>
      <c r="GT53" s="229">
        <v>0</v>
      </c>
      <c r="GU53" s="229">
        <v>0</v>
      </c>
      <c r="GV53" s="229">
        <v>0</v>
      </c>
      <c r="GW53" s="229">
        <v>0</v>
      </c>
      <c r="GX53" s="229">
        <v>0</v>
      </c>
      <c r="GY53" s="229">
        <v>0</v>
      </c>
      <c r="GZ53" s="229">
        <v>0</v>
      </c>
      <c r="HA53" s="229">
        <v>0</v>
      </c>
      <c r="HB53" s="229">
        <v>0</v>
      </c>
      <c r="HC53" s="229">
        <v>0</v>
      </c>
      <c r="HD53" s="229">
        <v>0</v>
      </c>
      <c r="HE53" s="229">
        <v>0</v>
      </c>
      <c r="HF53" s="229">
        <v>0</v>
      </c>
      <c r="HG53" s="229">
        <v>0</v>
      </c>
      <c r="HH53" s="229">
        <v>0</v>
      </c>
      <c r="HI53" s="229">
        <v>0</v>
      </c>
      <c r="HJ53" s="229">
        <v>0</v>
      </c>
      <c r="HK53" s="229">
        <v>0</v>
      </c>
      <c r="HL53" s="229">
        <v>0</v>
      </c>
      <c r="HM53" s="229">
        <v>0</v>
      </c>
      <c r="HN53" s="229">
        <v>0</v>
      </c>
      <c r="HO53" s="229">
        <v>0</v>
      </c>
      <c r="HP53" s="229">
        <v>0</v>
      </c>
      <c r="HQ53" s="229">
        <v>0</v>
      </c>
      <c r="HR53" s="229">
        <v>0</v>
      </c>
      <c r="HS53" s="229">
        <v>0</v>
      </c>
      <c r="HT53" s="229">
        <v>0</v>
      </c>
      <c r="HU53" s="229">
        <v>0</v>
      </c>
    </row>
    <row r="54" spans="1:229" ht="204">
      <c r="A54" s="227" t="s">
        <v>43</v>
      </c>
      <c r="B54" s="227" t="s">
        <v>1103</v>
      </c>
      <c r="C54" s="227" t="s">
        <v>1106</v>
      </c>
      <c r="D54" s="230" t="s">
        <v>1107</v>
      </c>
      <c r="E54" s="228" t="s">
        <v>1108</v>
      </c>
      <c r="F54" s="228" t="s">
        <v>1109</v>
      </c>
      <c r="G54" s="228" t="s">
        <v>1110</v>
      </c>
      <c r="H54" s="228" t="s">
        <v>1111</v>
      </c>
      <c r="I54" s="228"/>
      <c r="J54" s="230" t="s">
        <v>1112</v>
      </c>
      <c r="K54" s="228" t="s">
        <v>1113</v>
      </c>
      <c r="L54" s="228"/>
      <c r="M54" s="230" t="s">
        <v>1114</v>
      </c>
      <c r="N54" s="228" t="s">
        <v>1115</v>
      </c>
      <c r="O54" s="228"/>
      <c r="P54" s="230" t="s">
        <v>1116</v>
      </c>
      <c r="Q54" s="228" t="s">
        <v>1117</v>
      </c>
      <c r="R54" s="230" t="s">
        <v>1118</v>
      </c>
      <c r="S54" s="230" t="s">
        <v>1119</v>
      </c>
      <c r="T54" s="228" t="s">
        <v>1120</v>
      </c>
      <c r="U54" s="228" t="s">
        <v>1121</v>
      </c>
      <c r="V54" s="228" t="s">
        <v>1122</v>
      </c>
      <c r="W54" s="228" t="s">
        <v>1123</v>
      </c>
      <c r="X54" s="228"/>
      <c r="Y54" s="228"/>
      <c r="Z54" s="228"/>
      <c r="AA54" s="228"/>
      <c r="AB54" s="228"/>
      <c r="AC54" s="228"/>
      <c r="AD54" s="228"/>
      <c r="AE54" s="228"/>
      <c r="AF54" s="228"/>
      <c r="AG54" s="228"/>
      <c r="AH54" s="228"/>
      <c r="AI54" s="228"/>
      <c r="AJ54" s="228"/>
      <c r="AK54" s="228"/>
      <c r="AL54" s="228"/>
      <c r="AM54" s="228"/>
      <c r="AN54" s="228"/>
      <c r="AO54" s="228"/>
      <c r="AP54" s="228"/>
      <c r="AQ54" s="228"/>
      <c r="AR54" s="228"/>
      <c r="AS54" s="228"/>
      <c r="AT54" s="228"/>
      <c r="AU54" s="228"/>
      <c r="AV54" s="228"/>
      <c r="AW54" s="228"/>
      <c r="AX54" s="228"/>
      <c r="AY54" s="228"/>
      <c r="AZ54" s="228"/>
      <c r="BA54" s="228"/>
      <c r="BB54" s="228"/>
      <c r="BC54" s="228"/>
      <c r="BD54" s="228"/>
      <c r="BE54" s="228"/>
      <c r="BF54" s="228"/>
      <c r="BG54" s="228"/>
      <c r="BH54" s="228"/>
      <c r="BI54" s="228"/>
      <c r="BJ54" s="228"/>
      <c r="BK54" s="228"/>
      <c r="BL54" s="228"/>
      <c r="BM54" s="228"/>
      <c r="BN54" s="228"/>
      <c r="BO54" s="228"/>
      <c r="BP54" s="228"/>
      <c r="BQ54" s="228"/>
      <c r="BR54" s="228"/>
      <c r="BS54" s="228"/>
      <c r="BT54" s="228"/>
      <c r="BU54" s="228"/>
      <c r="BV54" s="228"/>
      <c r="BW54" s="228"/>
      <c r="BX54" s="228"/>
      <c r="BY54" s="228"/>
      <c r="BZ54" s="228"/>
      <c r="CA54" s="228"/>
      <c r="CB54" s="228"/>
      <c r="CC54" s="228"/>
      <c r="CD54" s="228"/>
      <c r="CE54" s="228"/>
      <c r="CF54" s="228"/>
      <c r="CG54" s="228"/>
      <c r="CH54" s="228"/>
      <c r="CI54" s="228"/>
      <c r="CJ54" s="228"/>
      <c r="CK54" s="228"/>
      <c r="CL54" s="228"/>
      <c r="CM54" s="228"/>
      <c r="CN54" s="228"/>
      <c r="CO54" s="228"/>
      <c r="CP54" s="228"/>
      <c r="CQ54" s="228"/>
      <c r="CR54" s="228"/>
      <c r="CS54" s="228"/>
      <c r="CT54" s="228"/>
      <c r="CU54" s="228"/>
      <c r="CV54" s="228"/>
      <c r="CW54" s="228"/>
      <c r="CX54" s="228"/>
      <c r="CY54" s="228"/>
      <c r="CZ54" s="228"/>
      <c r="DA54" s="228"/>
      <c r="DB54" s="228"/>
      <c r="DC54" s="228"/>
      <c r="DD54" s="228"/>
      <c r="DE54" s="228"/>
      <c r="DF54" s="228"/>
      <c r="DG54" s="228"/>
      <c r="DH54" s="228"/>
      <c r="DI54" s="228"/>
      <c r="DJ54" s="228"/>
      <c r="DK54" s="228"/>
      <c r="DL54" s="228"/>
      <c r="DM54" s="229">
        <v>10.1</v>
      </c>
      <c r="DN54" s="229">
        <v>8.3000000000000007</v>
      </c>
      <c r="DO54" s="229">
        <v>6.7</v>
      </c>
      <c r="DP54" s="229">
        <v>8.4</v>
      </c>
      <c r="DQ54" s="229">
        <v>10.5</v>
      </c>
      <c r="DR54" s="229">
        <v>0</v>
      </c>
      <c r="DS54" s="229">
        <v>8.6</v>
      </c>
      <c r="DT54" s="229">
        <v>8.3000000000000007</v>
      </c>
      <c r="DU54" s="229">
        <v>0</v>
      </c>
      <c r="DV54" s="229">
        <v>7.1</v>
      </c>
      <c r="DW54" s="229">
        <v>6.7</v>
      </c>
      <c r="DX54" s="229">
        <v>0</v>
      </c>
      <c r="DY54" s="229">
        <v>9.4</v>
      </c>
      <c r="DZ54" s="229">
        <v>9.4</v>
      </c>
      <c r="EA54" s="229">
        <v>17.600000000000001</v>
      </c>
      <c r="EB54" s="229">
        <v>9.9</v>
      </c>
      <c r="EC54" s="229">
        <v>0</v>
      </c>
      <c r="ED54" s="229">
        <v>9.8000000000000007</v>
      </c>
      <c r="EE54" s="229">
        <v>0</v>
      </c>
      <c r="EF54" s="229">
        <v>9.4</v>
      </c>
      <c r="EG54" s="229">
        <v>0</v>
      </c>
      <c r="EH54" s="229">
        <v>0</v>
      </c>
      <c r="EI54" s="229">
        <v>0</v>
      </c>
      <c r="EJ54" s="229">
        <v>0</v>
      </c>
      <c r="EK54" s="229">
        <v>0</v>
      </c>
      <c r="EL54" s="229">
        <v>0</v>
      </c>
      <c r="EM54" s="229">
        <v>0</v>
      </c>
      <c r="EN54" s="229">
        <v>0</v>
      </c>
      <c r="EO54" s="229">
        <v>0</v>
      </c>
      <c r="EP54" s="229">
        <v>0</v>
      </c>
      <c r="EQ54" s="229">
        <v>0</v>
      </c>
      <c r="ER54" s="229">
        <v>0</v>
      </c>
      <c r="ES54" s="229">
        <v>0</v>
      </c>
      <c r="ET54" s="229">
        <v>0</v>
      </c>
      <c r="EU54" s="229">
        <v>0</v>
      </c>
      <c r="EV54" s="229">
        <v>0</v>
      </c>
      <c r="EW54" s="229">
        <v>0</v>
      </c>
      <c r="EX54" s="229">
        <v>0</v>
      </c>
      <c r="EY54" s="229">
        <v>0</v>
      </c>
      <c r="EZ54" s="229">
        <v>0</v>
      </c>
      <c r="FA54" s="229">
        <v>0</v>
      </c>
      <c r="FB54" s="229">
        <v>0</v>
      </c>
      <c r="FC54" s="229">
        <v>0</v>
      </c>
      <c r="FD54" s="229">
        <v>0</v>
      </c>
      <c r="FE54" s="229">
        <v>0</v>
      </c>
      <c r="FF54" s="229">
        <v>0</v>
      </c>
      <c r="FG54" s="229">
        <v>0</v>
      </c>
      <c r="FH54" s="229">
        <v>0</v>
      </c>
      <c r="FI54" s="229">
        <v>0</v>
      </c>
      <c r="FJ54" s="229">
        <v>0</v>
      </c>
      <c r="FK54" s="229">
        <v>0</v>
      </c>
      <c r="FL54" s="229">
        <v>0</v>
      </c>
      <c r="FM54" s="229">
        <v>0</v>
      </c>
      <c r="FN54" s="229">
        <v>0</v>
      </c>
      <c r="FO54" s="229">
        <v>0</v>
      </c>
      <c r="FP54" s="229">
        <v>0</v>
      </c>
      <c r="FQ54" s="229">
        <v>0</v>
      </c>
      <c r="FR54" s="229">
        <v>0</v>
      </c>
      <c r="FS54" s="229">
        <v>0</v>
      </c>
      <c r="FT54" s="229">
        <v>0</v>
      </c>
      <c r="FU54" s="229">
        <v>0</v>
      </c>
      <c r="FV54" s="229">
        <v>0</v>
      </c>
      <c r="FW54" s="229">
        <v>0</v>
      </c>
      <c r="FX54" s="229">
        <v>0</v>
      </c>
      <c r="FY54" s="229">
        <v>0</v>
      </c>
      <c r="FZ54" s="229">
        <v>0</v>
      </c>
      <c r="GA54" s="229">
        <v>0</v>
      </c>
      <c r="GB54" s="229">
        <v>0</v>
      </c>
      <c r="GC54" s="229">
        <v>0</v>
      </c>
      <c r="GD54" s="229">
        <v>0</v>
      </c>
      <c r="GE54" s="229">
        <v>0</v>
      </c>
      <c r="GF54" s="229">
        <v>0</v>
      </c>
      <c r="GG54" s="229">
        <v>0</v>
      </c>
      <c r="GH54" s="229">
        <v>0</v>
      </c>
      <c r="GI54" s="229">
        <v>0</v>
      </c>
      <c r="GJ54" s="229">
        <v>0</v>
      </c>
      <c r="GK54" s="229">
        <v>0</v>
      </c>
      <c r="GL54" s="229">
        <v>0</v>
      </c>
      <c r="GM54" s="229">
        <v>0</v>
      </c>
      <c r="GN54" s="229">
        <v>0</v>
      </c>
      <c r="GO54" s="229">
        <v>0</v>
      </c>
      <c r="GP54" s="229">
        <v>0</v>
      </c>
      <c r="GQ54" s="229">
        <v>0</v>
      </c>
      <c r="GR54" s="229">
        <v>0</v>
      </c>
      <c r="GS54" s="229">
        <v>0</v>
      </c>
      <c r="GT54" s="229">
        <v>0</v>
      </c>
      <c r="GU54" s="229">
        <v>0</v>
      </c>
      <c r="GV54" s="229">
        <v>0</v>
      </c>
      <c r="GW54" s="229">
        <v>0</v>
      </c>
      <c r="GX54" s="229">
        <v>0</v>
      </c>
      <c r="GY54" s="229">
        <v>0</v>
      </c>
      <c r="GZ54" s="229">
        <v>0</v>
      </c>
      <c r="HA54" s="229">
        <v>0</v>
      </c>
      <c r="HB54" s="229">
        <v>0</v>
      </c>
      <c r="HC54" s="229">
        <v>0</v>
      </c>
      <c r="HD54" s="229">
        <v>0</v>
      </c>
      <c r="HE54" s="229">
        <v>0</v>
      </c>
      <c r="HF54" s="229">
        <v>0</v>
      </c>
      <c r="HG54" s="229">
        <v>0</v>
      </c>
      <c r="HH54" s="229">
        <v>0</v>
      </c>
      <c r="HI54" s="229">
        <v>0</v>
      </c>
      <c r="HJ54" s="229">
        <v>0</v>
      </c>
      <c r="HK54" s="229">
        <v>0</v>
      </c>
      <c r="HL54" s="229">
        <v>0</v>
      </c>
      <c r="HM54" s="229">
        <v>0</v>
      </c>
      <c r="HN54" s="229">
        <v>0</v>
      </c>
      <c r="HO54" s="229">
        <v>0</v>
      </c>
      <c r="HP54" s="229">
        <v>0</v>
      </c>
      <c r="HQ54" s="229">
        <v>0</v>
      </c>
      <c r="HR54" s="229">
        <v>0</v>
      </c>
      <c r="HS54" s="229">
        <v>0</v>
      </c>
      <c r="HT54" s="229">
        <v>0</v>
      </c>
      <c r="HU54" s="229">
        <v>0</v>
      </c>
    </row>
    <row r="55" spans="1:229" ht="63.75">
      <c r="A55" s="227" t="s">
        <v>43</v>
      </c>
      <c r="B55" s="227" t="s">
        <v>1124</v>
      </c>
      <c r="C55" s="227" t="s">
        <v>1125</v>
      </c>
      <c r="D55" s="230" t="s">
        <v>1126</v>
      </c>
      <c r="E55" s="230"/>
      <c r="F55" s="228"/>
      <c r="G55" s="228"/>
      <c r="H55" s="228"/>
      <c r="I55" s="228"/>
      <c r="J55" s="228"/>
      <c r="K55" s="228"/>
      <c r="L55" s="228"/>
      <c r="M55" s="228"/>
      <c r="N55" s="228"/>
      <c r="O55" s="228"/>
      <c r="P55" s="228"/>
      <c r="Q55" s="228"/>
      <c r="R55" s="228"/>
      <c r="S55" s="228"/>
      <c r="T55" s="228"/>
      <c r="U55" s="228"/>
      <c r="V55" s="228"/>
      <c r="W55" s="228"/>
      <c r="X55" s="228"/>
      <c r="Y55" s="228"/>
      <c r="Z55" s="228"/>
      <c r="AA55" s="228"/>
      <c r="AB55" s="228"/>
      <c r="AC55" s="228"/>
      <c r="AD55" s="228"/>
      <c r="AE55" s="228"/>
      <c r="AF55" s="228"/>
      <c r="AG55" s="228"/>
      <c r="AH55" s="228"/>
      <c r="AI55" s="228"/>
      <c r="AJ55" s="228"/>
      <c r="AK55" s="228"/>
      <c r="AL55" s="228"/>
      <c r="AM55" s="228"/>
      <c r="AN55" s="228"/>
      <c r="AO55" s="228"/>
      <c r="AP55" s="228"/>
      <c r="AQ55" s="228"/>
      <c r="AR55" s="228"/>
      <c r="AS55" s="228"/>
      <c r="AT55" s="228"/>
      <c r="AU55" s="228"/>
      <c r="AV55" s="228"/>
      <c r="AW55" s="228"/>
      <c r="AX55" s="228"/>
      <c r="AY55" s="228"/>
      <c r="AZ55" s="228"/>
      <c r="BA55" s="228"/>
      <c r="BB55" s="228"/>
      <c r="BC55" s="228"/>
      <c r="BD55" s="228"/>
      <c r="BE55" s="228"/>
      <c r="BF55" s="228"/>
      <c r="BG55" s="228"/>
      <c r="BH55" s="228"/>
      <c r="BI55" s="228"/>
      <c r="BJ55" s="228"/>
      <c r="BK55" s="228"/>
      <c r="BL55" s="228"/>
      <c r="BM55" s="228"/>
      <c r="BN55" s="228"/>
      <c r="BO55" s="228"/>
      <c r="BP55" s="228"/>
      <c r="BQ55" s="228"/>
      <c r="BR55" s="228"/>
      <c r="BS55" s="228"/>
      <c r="BT55" s="228"/>
      <c r="BU55" s="228"/>
      <c r="BV55" s="228"/>
      <c r="BW55" s="228"/>
      <c r="BX55" s="228"/>
      <c r="BY55" s="228"/>
      <c r="BZ55" s="228"/>
      <c r="CA55" s="228"/>
      <c r="CB55" s="228"/>
      <c r="CC55" s="228"/>
      <c r="CD55" s="228"/>
      <c r="CE55" s="228"/>
      <c r="CF55" s="228"/>
      <c r="CG55" s="228"/>
      <c r="CH55" s="228"/>
      <c r="CI55" s="228"/>
      <c r="CJ55" s="228"/>
      <c r="CK55" s="228"/>
      <c r="CL55" s="228"/>
      <c r="CM55" s="228"/>
      <c r="CN55" s="228"/>
      <c r="CO55" s="228"/>
      <c r="CP55" s="228"/>
      <c r="CQ55" s="228"/>
      <c r="CR55" s="228"/>
      <c r="CS55" s="228"/>
      <c r="CT55" s="228"/>
      <c r="CU55" s="228"/>
      <c r="CV55" s="228"/>
      <c r="CW55" s="228"/>
      <c r="CX55" s="228"/>
      <c r="CY55" s="228"/>
      <c r="CZ55" s="228"/>
      <c r="DA55" s="228"/>
      <c r="DB55" s="228"/>
      <c r="DC55" s="228"/>
      <c r="DD55" s="228"/>
      <c r="DE55" s="228"/>
      <c r="DF55" s="228"/>
      <c r="DG55" s="228"/>
      <c r="DH55" s="228"/>
      <c r="DI55" s="228"/>
      <c r="DJ55" s="228"/>
      <c r="DK55" s="228"/>
      <c r="DL55" s="228"/>
      <c r="DM55" s="229">
        <v>7.7</v>
      </c>
      <c r="DN55" s="229">
        <v>0</v>
      </c>
      <c r="DO55" s="229">
        <v>0</v>
      </c>
      <c r="DP55" s="229">
        <v>0</v>
      </c>
      <c r="DQ55" s="229">
        <v>0</v>
      </c>
      <c r="DR55" s="229">
        <v>0</v>
      </c>
      <c r="DS55" s="229">
        <v>0</v>
      </c>
      <c r="DT55" s="229">
        <v>0</v>
      </c>
      <c r="DU55" s="229">
        <v>0</v>
      </c>
      <c r="DV55" s="229">
        <v>0</v>
      </c>
      <c r="DW55" s="229">
        <v>0</v>
      </c>
      <c r="DX55" s="229">
        <v>0</v>
      </c>
      <c r="DY55" s="229">
        <v>0</v>
      </c>
      <c r="DZ55" s="229">
        <v>0</v>
      </c>
      <c r="EA55" s="229">
        <v>0</v>
      </c>
      <c r="EB55" s="229">
        <v>0</v>
      </c>
      <c r="EC55" s="229">
        <v>0</v>
      </c>
      <c r="ED55" s="229">
        <v>0</v>
      </c>
      <c r="EE55" s="229">
        <v>0</v>
      </c>
      <c r="EF55" s="229">
        <v>0</v>
      </c>
      <c r="EG55" s="229">
        <v>0</v>
      </c>
      <c r="EH55" s="229">
        <v>0</v>
      </c>
      <c r="EI55" s="229">
        <v>0</v>
      </c>
      <c r="EJ55" s="229">
        <v>0</v>
      </c>
      <c r="EK55" s="229">
        <v>0</v>
      </c>
      <c r="EL55" s="229">
        <v>0</v>
      </c>
      <c r="EM55" s="229">
        <v>0</v>
      </c>
      <c r="EN55" s="229">
        <v>0</v>
      </c>
      <c r="EO55" s="229">
        <v>0</v>
      </c>
      <c r="EP55" s="229">
        <v>0</v>
      </c>
      <c r="EQ55" s="229">
        <v>0</v>
      </c>
      <c r="ER55" s="229">
        <v>0</v>
      </c>
      <c r="ES55" s="229">
        <v>0</v>
      </c>
      <c r="ET55" s="229">
        <v>0</v>
      </c>
      <c r="EU55" s="229">
        <v>0</v>
      </c>
      <c r="EV55" s="229">
        <v>0</v>
      </c>
      <c r="EW55" s="229">
        <v>0</v>
      </c>
      <c r="EX55" s="229">
        <v>0</v>
      </c>
      <c r="EY55" s="229">
        <v>0</v>
      </c>
      <c r="EZ55" s="229">
        <v>0</v>
      </c>
      <c r="FA55" s="229">
        <v>0</v>
      </c>
      <c r="FB55" s="229">
        <v>0</v>
      </c>
      <c r="FC55" s="229">
        <v>0</v>
      </c>
      <c r="FD55" s="229">
        <v>0</v>
      </c>
      <c r="FE55" s="229">
        <v>0</v>
      </c>
      <c r="FF55" s="229">
        <v>0</v>
      </c>
      <c r="FG55" s="229">
        <v>0</v>
      </c>
      <c r="FH55" s="229">
        <v>0</v>
      </c>
      <c r="FI55" s="229">
        <v>0</v>
      </c>
      <c r="FJ55" s="229">
        <v>0</v>
      </c>
      <c r="FK55" s="229">
        <v>0</v>
      </c>
      <c r="FL55" s="229">
        <v>0</v>
      </c>
      <c r="FM55" s="229">
        <v>0</v>
      </c>
      <c r="FN55" s="229">
        <v>0</v>
      </c>
      <c r="FO55" s="229">
        <v>0</v>
      </c>
      <c r="FP55" s="229">
        <v>0</v>
      </c>
      <c r="FQ55" s="229">
        <v>0</v>
      </c>
      <c r="FR55" s="229">
        <v>0</v>
      </c>
      <c r="FS55" s="229">
        <v>0</v>
      </c>
      <c r="FT55" s="229">
        <v>0</v>
      </c>
      <c r="FU55" s="229">
        <v>0</v>
      </c>
      <c r="FV55" s="229">
        <v>0</v>
      </c>
      <c r="FW55" s="229">
        <v>0</v>
      </c>
      <c r="FX55" s="229">
        <v>0</v>
      </c>
      <c r="FY55" s="229">
        <v>0</v>
      </c>
      <c r="FZ55" s="229">
        <v>0</v>
      </c>
      <c r="GA55" s="229">
        <v>0</v>
      </c>
      <c r="GB55" s="229">
        <v>0</v>
      </c>
      <c r="GC55" s="229">
        <v>0</v>
      </c>
      <c r="GD55" s="229">
        <v>0</v>
      </c>
      <c r="GE55" s="229">
        <v>0</v>
      </c>
      <c r="GF55" s="229">
        <v>0</v>
      </c>
      <c r="GG55" s="229">
        <v>0</v>
      </c>
      <c r="GH55" s="229">
        <v>0</v>
      </c>
      <c r="GI55" s="229">
        <v>0</v>
      </c>
      <c r="GJ55" s="229">
        <v>0</v>
      </c>
      <c r="GK55" s="229">
        <v>0</v>
      </c>
      <c r="GL55" s="229">
        <v>0</v>
      </c>
      <c r="GM55" s="229">
        <v>0</v>
      </c>
      <c r="GN55" s="229">
        <v>0</v>
      </c>
      <c r="GO55" s="229">
        <v>0</v>
      </c>
      <c r="GP55" s="229">
        <v>0</v>
      </c>
      <c r="GQ55" s="229">
        <v>0</v>
      </c>
      <c r="GR55" s="229">
        <v>0</v>
      </c>
      <c r="GS55" s="229">
        <v>0</v>
      </c>
      <c r="GT55" s="229">
        <v>0</v>
      </c>
      <c r="GU55" s="229">
        <v>0</v>
      </c>
      <c r="GV55" s="229">
        <v>0</v>
      </c>
      <c r="GW55" s="229">
        <v>0</v>
      </c>
      <c r="GX55" s="229">
        <v>0</v>
      </c>
      <c r="GY55" s="229">
        <v>0</v>
      </c>
      <c r="GZ55" s="229">
        <v>0</v>
      </c>
      <c r="HA55" s="229">
        <v>0</v>
      </c>
      <c r="HB55" s="229">
        <v>0</v>
      </c>
      <c r="HC55" s="229">
        <v>0</v>
      </c>
      <c r="HD55" s="229">
        <v>0</v>
      </c>
      <c r="HE55" s="229">
        <v>0</v>
      </c>
      <c r="HF55" s="229">
        <v>0</v>
      </c>
      <c r="HG55" s="229">
        <v>0</v>
      </c>
      <c r="HH55" s="229">
        <v>0</v>
      </c>
      <c r="HI55" s="229">
        <v>0</v>
      </c>
      <c r="HJ55" s="229">
        <v>0</v>
      </c>
      <c r="HK55" s="229">
        <v>0</v>
      </c>
      <c r="HL55" s="229">
        <v>0</v>
      </c>
      <c r="HM55" s="229">
        <v>0</v>
      </c>
      <c r="HN55" s="229">
        <v>0</v>
      </c>
      <c r="HO55" s="229">
        <v>0</v>
      </c>
      <c r="HP55" s="229">
        <v>0</v>
      </c>
      <c r="HQ55" s="229">
        <v>0</v>
      </c>
      <c r="HR55" s="229">
        <v>0</v>
      </c>
      <c r="HS55" s="229">
        <v>0</v>
      </c>
      <c r="HT55" s="229">
        <v>0</v>
      </c>
      <c r="HU55" s="229">
        <v>0</v>
      </c>
    </row>
    <row r="56" spans="1:229" ht="127.5">
      <c r="A56" s="227" t="s">
        <v>43</v>
      </c>
      <c r="B56" s="227" t="s">
        <v>1127</v>
      </c>
      <c r="C56" s="227" t="s">
        <v>1128</v>
      </c>
      <c r="D56" s="230" t="s">
        <v>1129</v>
      </c>
      <c r="E56" s="228" t="s">
        <v>1130</v>
      </c>
      <c r="F56" s="228" t="s">
        <v>1131</v>
      </c>
      <c r="G56" s="228" t="s">
        <v>1132</v>
      </c>
      <c r="H56" s="228" t="s">
        <v>1133</v>
      </c>
      <c r="I56" s="228"/>
      <c r="J56" s="228"/>
      <c r="K56" s="230" t="s">
        <v>1134</v>
      </c>
      <c r="L56" s="230" t="s">
        <v>1135</v>
      </c>
      <c r="M56" s="228"/>
      <c r="N56" s="228" t="s">
        <v>1136</v>
      </c>
      <c r="O56" s="228"/>
      <c r="P56" s="228" t="s">
        <v>1137</v>
      </c>
      <c r="Q56" s="228"/>
      <c r="R56" s="228"/>
      <c r="S56" s="228"/>
      <c r="T56" s="228"/>
      <c r="U56" s="228"/>
      <c r="V56" s="228"/>
      <c r="W56" s="228"/>
      <c r="X56" s="228"/>
      <c r="Y56" s="228"/>
      <c r="Z56" s="228"/>
      <c r="AA56" s="228"/>
      <c r="AB56" s="228"/>
      <c r="AC56" s="228"/>
      <c r="AD56" s="228"/>
      <c r="AE56" s="228"/>
      <c r="AF56" s="228"/>
      <c r="AG56" s="228"/>
      <c r="AH56" s="228"/>
      <c r="AI56" s="228"/>
      <c r="AJ56" s="228"/>
      <c r="AK56" s="228"/>
      <c r="AL56" s="228"/>
      <c r="AM56" s="228"/>
      <c r="AN56" s="228"/>
      <c r="AO56" s="228"/>
      <c r="AP56" s="228"/>
      <c r="AQ56" s="228"/>
      <c r="AR56" s="228"/>
      <c r="AS56" s="228"/>
      <c r="AT56" s="228"/>
      <c r="AU56" s="228"/>
      <c r="AV56" s="228"/>
      <c r="AW56" s="228"/>
      <c r="AX56" s="228"/>
      <c r="AY56" s="228"/>
      <c r="AZ56" s="228"/>
      <c r="BA56" s="228"/>
      <c r="BB56" s="228"/>
      <c r="BC56" s="228"/>
      <c r="BD56" s="228"/>
      <c r="BE56" s="228"/>
      <c r="BF56" s="228"/>
      <c r="BG56" s="228"/>
      <c r="BH56" s="228"/>
      <c r="BI56" s="228"/>
      <c r="BJ56" s="228"/>
      <c r="BK56" s="228"/>
      <c r="BL56" s="228"/>
      <c r="BM56" s="228"/>
      <c r="BN56" s="228"/>
      <c r="BO56" s="228"/>
      <c r="BP56" s="228"/>
      <c r="BQ56" s="228"/>
      <c r="BR56" s="228"/>
      <c r="BS56" s="228"/>
      <c r="BT56" s="228"/>
      <c r="BU56" s="228"/>
      <c r="BV56" s="228"/>
      <c r="BW56" s="228"/>
      <c r="BX56" s="228"/>
      <c r="BY56" s="228"/>
      <c r="BZ56" s="228"/>
      <c r="CA56" s="228"/>
      <c r="CB56" s="228"/>
      <c r="CC56" s="228"/>
      <c r="CD56" s="228"/>
      <c r="CE56" s="228"/>
      <c r="CF56" s="228"/>
      <c r="CG56" s="228"/>
      <c r="CH56" s="228"/>
      <c r="CI56" s="228"/>
      <c r="CJ56" s="228"/>
      <c r="CK56" s="228"/>
      <c r="CL56" s="228"/>
      <c r="CM56" s="228"/>
      <c r="CN56" s="228"/>
      <c r="CO56" s="228"/>
      <c r="CP56" s="228"/>
      <c r="CQ56" s="228"/>
      <c r="CR56" s="228"/>
      <c r="CS56" s="228"/>
      <c r="CT56" s="228"/>
      <c r="CU56" s="228"/>
      <c r="CV56" s="228"/>
      <c r="CW56" s="228"/>
      <c r="CX56" s="228"/>
      <c r="CY56" s="228"/>
      <c r="CZ56" s="228"/>
      <c r="DA56" s="228"/>
      <c r="DB56" s="228"/>
      <c r="DC56" s="228"/>
      <c r="DD56" s="228"/>
      <c r="DE56" s="228"/>
      <c r="DF56" s="228"/>
      <c r="DG56" s="228"/>
      <c r="DH56" s="228"/>
      <c r="DI56" s="228"/>
      <c r="DJ56" s="228"/>
      <c r="DK56" s="228"/>
      <c r="DL56" s="228"/>
      <c r="DM56" s="229">
        <v>9.8000000000000007</v>
      </c>
      <c r="DN56" s="229">
        <v>5.9</v>
      </c>
      <c r="DO56" s="229">
        <v>6.6</v>
      </c>
      <c r="DP56" s="229">
        <v>8.1</v>
      </c>
      <c r="DQ56" s="229">
        <v>7.8</v>
      </c>
      <c r="DR56" s="229">
        <v>0</v>
      </c>
      <c r="DS56" s="229">
        <v>0</v>
      </c>
      <c r="DT56" s="229">
        <v>7.8</v>
      </c>
      <c r="DU56" s="229">
        <v>5.6</v>
      </c>
      <c r="DV56" s="229">
        <v>0</v>
      </c>
      <c r="DW56" s="229">
        <v>7.9</v>
      </c>
      <c r="DX56" s="229">
        <v>0</v>
      </c>
      <c r="DY56" s="229">
        <v>4.2</v>
      </c>
      <c r="DZ56" s="229">
        <v>0</v>
      </c>
      <c r="EA56" s="229">
        <v>0</v>
      </c>
      <c r="EB56" s="229">
        <v>0</v>
      </c>
      <c r="EC56" s="229">
        <v>0</v>
      </c>
      <c r="ED56" s="229">
        <v>0</v>
      </c>
      <c r="EE56" s="229">
        <v>0</v>
      </c>
      <c r="EF56" s="229">
        <v>0</v>
      </c>
      <c r="EG56" s="229">
        <v>0</v>
      </c>
      <c r="EH56" s="229">
        <v>0</v>
      </c>
      <c r="EI56" s="229">
        <v>0</v>
      </c>
      <c r="EJ56" s="229">
        <v>0</v>
      </c>
      <c r="EK56" s="229">
        <v>0</v>
      </c>
      <c r="EL56" s="229">
        <v>0</v>
      </c>
      <c r="EM56" s="229">
        <v>0</v>
      </c>
      <c r="EN56" s="229">
        <v>0</v>
      </c>
      <c r="EO56" s="229">
        <v>0</v>
      </c>
      <c r="EP56" s="229">
        <v>0</v>
      </c>
      <c r="EQ56" s="229">
        <v>0</v>
      </c>
      <c r="ER56" s="229">
        <v>0</v>
      </c>
      <c r="ES56" s="229">
        <v>0</v>
      </c>
      <c r="ET56" s="229">
        <v>0</v>
      </c>
      <c r="EU56" s="229">
        <v>0</v>
      </c>
      <c r="EV56" s="229">
        <v>0</v>
      </c>
      <c r="EW56" s="229">
        <v>0</v>
      </c>
      <c r="EX56" s="229">
        <v>0</v>
      </c>
      <c r="EY56" s="229">
        <v>0</v>
      </c>
      <c r="EZ56" s="229">
        <v>0</v>
      </c>
      <c r="FA56" s="229">
        <v>0</v>
      </c>
      <c r="FB56" s="229">
        <v>0</v>
      </c>
      <c r="FC56" s="229">
        <v>0</v>
      </c>
      <c r="FD56" s="229">
        <v>0</v>
      </c>
      <c r="FE56" s="229">
        <v>0</v>
      </c>
      <c r="FF56" s="229">
        <v>0</v>
      </c>
      <c r="FG56" s="229">
        <v>0</v>
      </c>
      <c r="FH56" s="229">
        <v>0</v>
      </c>
      <c r="FI56" s="229">
        <v>0</v>
      </c>
      <c r="FJ56" s="229">
        <v>0</v>
      </c>
      <c r="FK56" s="229">
        <v>0</v>
      </c>
      <c r="FL56" s="229">
        <v>0</v>
      </c>
      <c r="FM56" s="229">
        <v>0</v>
      </c>
      <c r="FN56" s="229">
        <v>0</v>
      </c>
      <c r="FO56" s="229">
        <v>0</v>
      </c>
      <c r="FP56" s="229">
        <v>0</v>
      </c>
      <c r="FQ56" s="229">
        <v>0</v>
      </c>
      <c r="FR56" s="229">
        <v>0</v>
      </c>
      <c r="FS56" s="229">
        <v>0</v>
      </c>
      <c r="FT56" s="229">
        <v>0</v>
      </c>
      <c r="FU56" s="229">
        <v>0</v>
      </c>
      <c r="FV56" s="229">
        <v>0</v>
      </c>
      <c r="FW56" s="229">
        <v>0</v>
      </c>
      <c r="FX56" s="229">
        <v>0</v>
      </c>
      <c r="FY56" s="229">
        <v>0</v>
      </c>
      <c r="FZ56" s="229">
        <v>0</v>
      </c>
      <c r="GA56" s="229">
        <v>0</v>
      </c>
      <c r="GB56" s="229">
        <v>0</v>
      </c>
      <c r="GC56" s="229">
        <v>0</v>
      </c>
      <c r="GD56" s="229">
        <v>0</v>
      </c>
      <c r="GE56" s="229">
        <v>0</v>
      </c>
      <c r="GF56" s="229">
        <v>0</v>
      </c>
      <c r="GG56" s="229">
        <v>0</v>
      </c>
      <c r="GH56" s="229">
        <v>0</v>
      </c>
      <c r="GI56" s="229">
        <v>0</v>
      </c>
      <c r="GJ56" s="229">
        <v>0</v>
      </c>
      <c r="GK56" s="229">
        <v>0</v>
      </c>
      <c r="GL56" s="229">
        <v>0</v>
      </c>
      <c r="GM56" s="229">
        <v>0</v>
      </c>
      <c r="GN56" s="229">
        <v>0</v>
      </c>
      <c r="GO56" s="229">
        <v>0</v>
      </c>
      <c r="GP56" s="229">
        <v>0</v>
      </c>
      <c r="GQ56" s="229">
        <v>0</v>
      </c>
      <c r="GR56" s="229">
        <v>0</v>
      </c>
      <c r="GS56" s="229">
        <v>0</v>
      </c>
      <c r="GT56" s="229">
        <v>0</v>
      </c>
      <c r="GU56" s="229">
        <v>0</v>
      </c>
      <c r="GV56" s="229">
        <v>0</v>
      </c>
      <c r="GW56" s="229">
        <v>0</v>
      </c>
      <c r="GX56" s="229">
        <v>0</v>
      </c>
      <c r="GY56" s="229">
        <v>0</v>
      </c>
      <c r="GZ56" s="229">
        <v>0</v>
      </c>
      <c r="HA56" s="229">
        <v>0</v>
      </c>
      <c r="HB56" s="229">
        <v>0</v>
      </c>
      <c r="HC56" s="229">
        <v>0</v>
      </c>
      <c r="HD56" s="229">
        <v>0</v>
      </c>
      <c r="HE56" s="229">
        <v>0</v>
      </c>
      <c r="HF56" s="229">
        <v>0</v>
      </c>
      <c r="HG56" s="229">
        <v>0</v>
      </c>
      <c r="HH56" s="229">
        <v>0</v>
      </c>
      <c r="HI56" s="229">
        <v>0</v>
      </c>
      <c r="HJ56" s="229">
        <v>0</v>
      </c>
      <c r="HK56" s="229">
        <v>0</v>
      </c>
      <c r="HL56" s="229">
        <v>0</v>
      </c>
      <c r="HM56" s="229">
        <v>0</v>
      </c>
      <c r="HN56" s="229">
        <v>0</v>
      </c>
      <c r="HO56" s="229">
        <v>0</v>
      </c>
      <c r="HP56" s="229">
        <v>0</v>
      </c>
      <c r="HQ56" s="229">
        <v>0</v>
      </c>
      <c r="HR56" s="229">
        <v>0</v>
      </c>
      <c r="HS56" s="229">
        <v>0</v>
      </c>
      <c r="HT56" s="229">
        <v>0</v>
      </c>
      <c r="HU56" s="229">
        <v>0</v>
      </c>
    </row>
    <row r="57" spans="1:229" ht="63.75">
      <c r="A57" s="227" t="s">
        <v>43</v>
      </c>
      <c r="B57" s="227" t="s">
        <v>1138</v>
      </c>
      <c r="C57" s="227" t="s">
        <v>1139</v>
      </c>
      <c r="D57" s="228"/>
      <c r="E57" s="230" t="s">
        <v>1140</v>
      </c>
      <c r="F57" s="228" t="s">
        <v>1141</v>
      </c>
      <c r="G57" s="228"/>
      <c r="H57" s="228"/>
      <c r="I57" s="228"/>
      <c r="J57" s="228"/>
      <c r="K57" s="228"/>
      <c r="L57" s="228"/>
      <c r="M57" s="228"/>
      <c r="N57" s="228"/>
      <c r="O57" s="228"/>
      <c r="P57" s="228"/>
      <c r="Q57" s="228"/>
      <c r="R57" s="228"/>
      <c r="S57" s="228"/>
      <c r="T57" s="228"/>
      <c r="U57" s="228"/>
      <c r="V57" s="228"/>
      <c r="W57" s="228"/>
      <c r="X57" s="228"/>
      <c r="Y57" s="228"/>
      <c r="Z57" s="228"/>
      <c r="AA57" s="228"/>
      <c r="AB57" s="228"/>
      <c r="AC57" s="228"/>
      <c r="AD57" s="228"/>
      <c r="AE57" s="228"/>
      <c r="AF57" s="228"/>
      <c r="AG57" s="228"/>
      <c r="AH57" s="228"/>
      <c r="AI57" s="228"/>
      <c r="AJ57" s="228"/>
      <c r="AK57" s="228"/>
      <c r="AL57" s="228"/>
      <c r="AM57" s="228"/>
      <c r="AN57" s="228"/>
      <c r="AO57" s="228"/>
      <c r="AP57" s="228"/>
      <c r="AQ57" s="228"/>
      <c r="AR57" s="228"/>
      <c r="AS57" s="228"/>
      <c r="AT57" s="228"/>
      <c r="AU57" s="228"/>
      <c r="AV57" s="228"/>
      <c r="AW57" s="228"/>
      <c r="AX57" s="228"/>
      <c r="AY57" s="228"/>
      <c r="AZ57" s="228"/>
      <c r="BA57" s="228"/>
      <c r="BB57" s="228"/>
      <c r="BC57" s="228"/>
      <c r="BD57" s="228"/>
      <c r="BE57" s="228"/>
      <c r="BF57" s="228"/>
      <c r="BG57" s="228"/>
      <c r="BH57" s="228"/>
      <c r="BI57" s="228"/>
      <c r="BJ57" s="228"/>
      <c r="BK57" s="228"/>
      <c r="BL57" s="228"/>
      <c r="BM57" s="228"/>
      <c r="BN57" s="228"/>
      <c r="BO57" s="228"/>
      <c r="BP57" s="228"/>
      <c r="BQ57" s="228"/>
      <c r="BR57" s="228"/>
      <c r="BS57" s="228"/>
      <c r="BT57" s="228"/>
      <c r="BU57" s="228"/>
      <c r="BV57" s="228"/>
      <c r="BW57" s="228"/>
      <c r="BX57" s="228"/>
      <c r="BY57" s="228"/>
      <c r="BZ57" s="228"/>
      <c r="CA57" s="228"/>
      <c r="CB57" s="228"/>
      <c r="CC57" s="228"/>
      <c r="CD57" s="228"/>
      <c r="CE57" s="228"/>
      <c r="CF57" s="228"/>
      <c r="CG57" s="228"/>
      <c r="CH57" s="228"/>
      <c r="CI57" s="228"/>
      <c r="CJ57" s="228"/>
      <c r="CK57" s="228"/>
      <c r="CL57" s="228"/>
      <c r="CM57" s="228"/>
      <c r="CN57" s="228"/>
      <c r="CO57" s="228"/>
      <c r="CP57" s="228"/>
      <c r="CQ57" s="228"/>
      <c r="CR57" s="228"/>
      <c r="CS57" s="228"/>
      <c r="CT57" s="228"/>
      <c r="CU57" s="228"/>
      <c r="CV57" s="228"/>
      <c r="CW57" s="228"/>
      <c r="CX57" s="228"/>
      <c r="CY57" s="228"/>
      <c r="CZ57" s="228"/>
      <c r="DA57" s="228"/>
      <c r="DB57" s="228"/>
      <c r="DC57" s="228"/>
      <c r="DD57" s="228"/>
      <c r="DE57" s="228"/>
      <c r="DF57" s="228"/>
      <c r="DG57" s="228"/>
      <c r="DH57" s="228"/>
      <c r="DI57" s="228"/>
      <c r="DJ57" s="228"/>
      <c r="DK57" s="228"/>
      <c r="DL57" s="228"/>
      <c r="DM57" s="229">
        <v>0</v>
      </c>
      <c r="DN57" s="229">
        <v>8.9</v>
      </c>
      <c r="DO57" s="229">
        <v>11.9</v>
      </c>
      <c r="DP57" s="229">
        <v>0</v>
      </c>
      <c r="DQ57" s="229">
        <v>0</v>
      </c>
      <c r="DR57" s="229">
        <v>0</v>
      </c>
      <c r="DS57" s="229">
        <v>0</v>
      </c>
      <c r="DT57" s="229">
        <v>0</v>
      </c>
      <c r="DU57" s="229">
        <v>0</v>
      </c>
      <c r="DV57" s="229">
        <v>0</v>
      </c>
      <c r="DW57" s="229">
        <v>0</v>
      </c>
      <c r="DX57" s="229">
        <v>0</v>
      </c>
      <c r="DY57" s="229">
        <v>0</v>
      </c>
      <c r="DZ57" s="229">
        <v>0</v>
      </c>
      <c r="EA57" s="229">
        <v>0</v>
      </c>
      <c r="EB57" s="229">
        <v>0</v>
      </c>
      <c r="EC57" s="229">
        <v>0</v>
      </c>
      <c r="ED57" s="229">
        <v>0</v>
      </c>
      <c r="EE57" s="229">
        <v>0</v>
      </c>
      <c r="EF57" s="229">
        <v>0</v>
      </c>
      <c r="EG57" s="229">
        <v>0</v>
      </c>
      <c r="EH57" s="229">
        <v>0</v>
      </c>
      <c r="EI57" s="229">
        <v>0</v>
      </c>
      <c r="EJ57" s="229">
        <v>0</v>
      </c>
      <c r="EK57" s="229">
        <v>0</v>
      </c>
      <c r="EL57" s="229">
        <v>0</v>
      </c>
      <c r="EM57" s="229">
        <v>0</v>
      </c>
      <c r="EN57" s="229">
        <v>0</v>
      </c>
      <c r="EO57" s="229">
        <v>0</v>
      </c>
      <c r="EP57" s="229">
        <v>0</v>
      </c>
      <c r="EQ57" s="229">
        <v>0</v>
      </c>
      <c r="ER57" s="229">
        <v>0</v>
      </c>
      <c r="ES57" s="229">
        <v>0</v>
      </c>
      <c r="ET57" s="229">
        <v>0</v>
      </c>
      <c r="EU57" s="229">
        <v>0</v>
      </c>
      <c r="EV57" s="229">
        <v>0</v>
      </c>
      <c r="EW57" s="229">
        <v>0</v>
      </c>
      <c r="EX57" s="229">
        <v>0</v>
      </c>
      <c r="EY57" s="229">
        <v>0</v>
      </c>
      <c r="EZ57" s="229">
        <v>0</v>
      </c>
      <c r="FA57" s="229">
        <v>0</v>
      </c>
      <c r="FB57" s="229">
        <v>0</v>
      </c>
      <c r="FC57" s="229">
        <v>0</v>
      </c>
      <c r="FD57" s="229">
        <v>0</v>
      </c>
      <c r="FE57" s="229">
        <v>0</v>
      </c>
      <c r="FF57" s="229">
        <v>0</v>
      </c>
      <c r="FG57" s="229">
        <v>0</v>
      </c>
      <c r="FH57" s="229">
        <v>0</v>
      </c>
      <c r="FI57" s="229">
        <v>0</v>
      </c>
      <c r="FJ57" s="229">
        <v>0</v>
      </c>
      <c r="FK57" s="229">
        <v>0</v>
      </c>
      <c r="FL57" s="229">
        <v>0</v>
      </c>
      <c r="FM57" s="229">
        <v>0</v>
      </c>
      <c r="FN57" s="229">
        <v>0</v>
      </c>
      <c r="FO57" s="229">
        <v>0</v>
      </c>
      <c r="FP57" s="229">
        <v>0</v>
      </c>
      <c r="FQ57" s="229">
        <v>0</v>
      </c>
      <c r="FR57" s="229">
        <v>0</v>
      </c>
      <c r="FS57" s="229">
        <v>0</v>
      </c>
      <c r="FT57" s="229">
        <v>0</v>
      </c>
      <c r="FU57" s="229">
        <v>0</v>
      </c>
      <c r="FV57" s="229">
        <v>0</v>
      </c>
      <c r="FW57" s="229">
        <v>0</v>
      </c>
      <c r="FX57" s="229">
        <v>0</v>
      </c>
      <c r="FY57" s="229">
        <v>0</v>
      </c>
      <c r="FZ57" s="229">
        <v>0</v>
      </c>
      <c r="GA57" s="229">
        <v>0</v>
      </c>
      <c r="GB57" s="229">
        <v>0</v>
      </c>
      <c r="GC57" s="229">
        <v>0</v>
      </c>
      <c r="GD57" s="229">
        <v>0</v>
      </c>
      <c r="GE57" s="229">
        <v>0</v>
      </c>
      <c r="GF57" s="229">
        <v>0</v>
      </c>
      <c r="GG57" s="229">
        <v>0</v>
      </c>
      <c r="GH57" s="229">
        <v>0</v>
      </c>
      <c r="GI57" s="229">
        <v>0</v>
      </c>
      <c r="GJ57" s="229">
        <v>0</v>
      </c>
      <c r="GK57" s="229">
        <v>0</v>
      </c>
      <c r="GL57" s="229">
        <v>0</v>
      </c>
      <c r="GM57" s="229">
        <v>0</v>
      </c>
      <c r="GN57" s="229">
        <v>0</v>
      </c>
      <c r="GO57" s="229">
        <v>0</v>
      </c>
      <c r="GP57" s="229">
        <v>0</v>
      </c>
      <c r="GQ57" s="229">
        <v>0</v>
      </c>
      <c r="GR57" s="229">
        <v>0</v>
      </c>
      <c r="GS57" s="229">
        <v>0</v>
      </c>
      <c r="GT57" s="229">
        <v>0</v>
      </c>
      <c r="GU57" s="229">
        <v>0</v>
      </c>
      <c r="GV57" s="229">
        <v>0</v>
      </c>
      <c r="GW57" s="229">
        <v>0</v>
      </c>
      <c r="GX57" s="229">
        <v>0</v>
      </c>
      <c r="GY57" s="229">
        <v>0</v>
      </c>
      <c r="GZ57" s="229">
        <v>0</v>
      </c>
      <c r="HA57" s="229">
        <v>0</v>
      </c>
      <c r="HB57" s="229">
        <v>0</v>
      </c>
      <c r="HC57" s="229">
        <v>0</v>
      </c>
      <c r="HD57" s="229">
        <v>0</v>
      </c>
      <c r="HE57" s="229">
        <v>0</v>
      </c>
      <c r="HF57" s="229">
        <v>0</v>
      </c>
      <c r="HG57" s="229">
        <v>0</v>
      </c>
      <c r="HH57" s="229">
        <v>0</v>
      </c>
      <c r="HI57" s="229">
        <v>0</v>
      </c>
      <c r="HJ57" s="229">
        <v>0</v>
      </c>
      <c r="HK57" s="229">
        <v>0</v>
      </c>
      <c r="HL57" s="229">
        <v>0</v>
      </c>
      <c r="HM57" s="229">
        <v>0</v>
      </c>
      <c r="HN57" s="229">
        <v>0</v>
      </c>
      <c r="HO57" s="229">
        <v>0</v>
      </c>
      <c r="HP57" s="229">
        <v>0</v>
      </c>
      <c r="HQ57" s="229">
        <v>0</v>
      </c>
      <c r="HR57" s="229">
        <v>0</v>
      </c>
      <c r="HS57" s="229">
        <v>0</v>
      </c>
      <c r="HT57" s="229">
        <v>0</v>
      </c>
      <c r="HU57" s="229">
        <v>0</v>
      </c>
    </row>
    <row r="58" spans="1:229" ht="38.25">
      <c r="A58" s="227" t="s">
        <v>43</v>
      </c>
      <c r="B58" s="227" t="s">
        <v>1138</v>
      </c>
      <c r="C58" s="227" t="s">
        <v>1142</v>
      </c>
      <c r="D58" s="228" t="s">
        <v>1143</v>
      </c>
      <c r="E58" s="230" t="s">
        <v>1144</v>
      </c>
      <c r="F58" s="228"/>
      <c r="G58" s="228"/>
      <c r="H58" s="228"/>
      <c r="I58" s="228"/>
      <c r="J58" s="228"/>
      <c r="K58" s="228"/>
      <c r="L58" s="228"/>
      <c r="M58" s="228"/>
      <c r="N58" s="228"/>
      <c r="O58" s="228"/>
      <c r="P58" s="228"/>
      <c r="Q58" s="228"/>
      <c r="R58" s="228"/>
      <c r="S58" s="228"/>
      <c r="T58" s="228"/>
      <c r="U58" s="228"/>
      <c r="V58" s="228"/>
      <c r="W58" s="228"/>
      <c r="X58" s="228"/>
      <c r="Y58" s="228"/>
      <c r="Z58" s="228"/>
      <c r="AA58" s="228"/>
      <c r="AB58" s="228"/>
      <c r="AC58" s="228"/>
      <c r="AD58" s="228"/>
      <c r="AE58" s="228"/>
      <c r="AF58" s="228"/>
      <c r="AG58" s="228"/>
      <c r="AH58" s="228"/>
      <c r="AI58" s="228"/>
      <c r="AJ58" s="228"/>
      <c r="AK58" s="228"/>
      <c r="AL58" s="228"/>
      <c r="AM58" s="228"/>
      <c r="AN58" s="228"/>
      <c r="AO58" s="228"/>
      <c r="AP58" s="228"/>
      <c r="AQ58" s="228"/>
      <c r="AR58" s="228"/>
      <c r="AS58" s="228"/>
      <c r="AT58" s="228"/>
      <c r="AU58" s="228"/>
      <c r="AV58" s="228"/>
      <c r="AW58" s="228"/>
      <c r="AX58" s="228"/>
      <c r="AY58" s="228"/>
      <c r="AZ58" s="228"/>
      <c r="BA58" s="228"/>
      <c r="BB58" s="228"/>
      <c r="BC58" s="228"/>
      <c r="BD58" s="228"/>
      <c r="BE58" s="228"/>
      <c r="BF58" s="228"/>
      <c r="BG58" s="228"/>
      <c r="BH58" s="228"/>
      <c r="BI58" s="228"/>
      <c r="BJ58" s="228"/>
      <c r="BK58" s="228"/>
      <c r="BL58" s="228"/>
      <c r="BM58" s="228"/>
      <c r="BN58" s="228"/>
      <c r="BO58" s="228"/>
      <c r="BP58" s="228"/>
      <c r="BQ58" s="228"/>
      <c r="BR58" s="228"/>
      <c r="BS58" s="228"/>
      <c r="BT58" s="228"/>
      <c r="BU58" s="228"/>
      <c r="BV58" s="228"/>
      <c r="BW58" s="228"/>
      <c r="BX58" s="228"/>
      <c r="BY58" s="228"/>
      <c r="BZ58" s="228"/>
      <c r="CA58" s="228"/>
      <c r="CB58" s="228"/>
      <c r="CC58" s="228"/>
      <c r="CD58" s="228"/>
      <c r="CE58" s="228"/>
      <c r="CF58" s="228"/>
      <c r="CG58" s="228"/>
      <c r="CH58" s="228"/>
      <c r="CI58" s="228"/>
      <c r="CJ58" s="228"/>
      <c r="CK58" s="228"/>
      <c r="CL58" s="228"/>
      <c r="CM58" s="228"/>
      <c r="CN58" s="228"/>
      <c r="CO58" s="228"/>
      <c r="CP58" s="228"/>
      <c r="CQ58" s="228"/>
      <c r="CR58" s="228"/>
      <c r="CS58" s="228"/>
      <c r="CT58" s="228"/>
      <c r="CU58" s="228"/>
      <c r="CV58" s="228"/>
      <c r="CW58" s="228"/>
      <c r="CX58" s="228"/>
      <c r="CY58" s="228"/>
      <c r="CZ58" s="228"/>
      <c r="DA58" s="228"/>
      <c r="DB58" s="228"/>
      <c r="DC58" s="228"/>
      <c r="DD58" s="228"/>
      <c r="DE58" s="228"/>
      <c r="DF58" s="228"/>
      <c r="DG58" s="228"/>
      <c r="DH58" s="228"/>
      <c r="DI58" s="228"/>
      <c r="DJ58" s="228"/>
      <c r="DK58" s="228"/>
      <c r="DL58" s="228"/>
      <c r="DM58" s="229">
        <v>7.8</v>
      </c>
      <c r="DN58" s="229">
        <v>8.4</v>
      </c>
      <c r="DO58" s="229">
        <v>0</v>
      </c>
      <c r="DP58" s="229">
        <v>0</v>
      </c>
      <c r="DQ58" s="229">
        <v>0</v>
      </c>
      <c r="DR58" s="229">
        <v>0</v>
      </c>
      <c r="DS58" s="229">
        <v>0</v>
      </c>
      <c r="DT58" s="229">
        <v>0</v>
      </c>
      <c r="DU58" s="229">
        <v>0</v>
      </c>
      <c r="DV58" s="229">
        <v>0</v>
      </c>
      <c r="DW58" s="229">
        <v>0</v>
      </c>
      <c r="DX58" s="229">
        <v>0</v>
      </c>
      <c r="DY58" s="229">
        <v>0</v>
      </c>
      <c r="DZ58" s="229">
        <v>0</v>
      </c>
      <c r="EA58" s="229">
        <v>0</v>
      </c>
      <c r="EB58" s="229">
        <v>0</v>
      </c>
      <c r="EC58" s="229">
        <v>0</v>
      </c>
      <c r="ED58" s="229">
        <v>0</v>
      </c>
      <c r="EE58" s="229">
        <v>0</v>
      </c>
      <c r="EF58" s="229">
        <v>0</v>
      </c>
      <c r="EG58" s="229">
        <v>0</v>
      </c>
      <c r="EH58" s="229">
        <v>0</v>
      </c>
      <c r="EI58" s="229">
        <v>0</v>
      </c>
      <c r="EJ58" s="229">
        <v>0</v>
      </c>
      <c r="EK58" s="229">
        <v>0</v>
      </c>
      <c r="EL58" s="229">
        <v>0</v>
      </c>
      <c r="EM58" s="229">
        <v>0</v>
      </c>
      <c r="EN58" s="229">
        <v>0</v>
      </c>
      <c r="EO58" s="229">
        <v>0</v>
      </c>
      <c r="EP58" s="229">
        <v>0</v>
      </c>
      <c r="EQ58" s="229">
        <v>0</v>
      </c>
      <c r="ER58" s="229">
        <v>0</v>
      </c>
      <c r="ES58" s="229">
        <v>0</v>
      </c>
      <c r="ET58" s="229">
        <v>0</v>
      </c>
      <c r="EU58" s="229">
        <v>0</v>
      </c>
      <c r="EV58" s="229">
        <v>0</v>
      </c>
      <c r="EW58" s="229">
        <v>0</v>
      </c>
      <c r="EX58" s="229">
        <v>0</v>
      </c>
      <c r="EY58" s="229">
        <v>0</v>
      </c>
      <c r="EZ58" s="229">
        <v>0</v>
      </c>
      <c r="FA58" s="229">
        <v>0</v>
      </c>
      <c r="FB58" s="229">
        <v>0</v>
      </c>
      <c r="FC58" s="229">
        <v>0</v>
      </c>
      <c r="FD58" s="229">
        <v>0</v>
      </c>
      <c r="FE58" s="229">
        <v>0</v>
      </c>
      <c r="FF58" s="229">
        <v>0</v>
      </c>
      <c r="FG58" s="229">
        <v>0</v>
      </c>
      <c r="FH58" s="229">
        <v>0</v>
      </c>
      <c r="FI58" s="229">
        <v>0</v>
      </c>
      <c r="FJ58" s="229">
        <v>0</v>
      </c>
      <c r="FK58" s="229">
        <v>0</v>
      </c>
      <c r="FL58" s="229">
        <v>0</v>
      </c>
      <c r="FM58" s="229">
        <v>0</v>
      </c>
      <c r="FN58" s="229">
        <v>0</v>
      </c>
      <c r="FO58" s="229">
        <v>0</v>
      </c>
      <c r="FP58" s="229">
        <v>0</v>
      </c>
      <c r="FQ58" s="229">
        <v>0</v>
      </c>
      <c r="FR58" s="229">
        <v>0</v>
      </c>
      <c r="FS58" s="229">
        <v>0</v>
      </c>
      <c r="FT58" s="229">
        <v>0</v>
      </c>
      <c r="FU58" s="229">
        <v>0</v>
      </c>
      <c r="FV58" s="229">
        <v>0</v>
      </c>
      <c r="FW58" s="229">
        <v>0</v>
      </c>
      <c r="FX58" s="229">
        <v>0</v>
      </c>
      <c r="FY58" s="229">
        <v>0</v>
      </c>
      <c r="FZ58" s="229">
        <v>0</v>
      </c>
      <c r="GA58" s="229">
        <v>0</v>
      </c>
      <c r="GB58" s="229">
        <v>0</v>
      </c>
      <c r="GC58" s="229">
        <v>0</v>
      </c>
      <c r="GD58" s="229">
        <v>0</v>
      </c>
      <c r="GE58" s="229">
        <v>0</v>
      </c>
      <c r="GF58" s="229">
        <v>0</v>
      </c>
      <c r="GG58" s="229">
        <v>0</v>
      </c>
      <c r="GH58" s="229">
        <v>0</v>
      </c>
      <c r="GI58" s="229">
        <v>0</v>
      </c>
      <c r="GJ58" s="229">
        <v>0</v>
      </c>
      <c r="GK58" s="229">
        <v>0</v>
      </c>
      <c r="GL58" s="229">
        <v>0</v>
      </c>
      <c r="GM58" s="229">
        <v>0</v>
      </c>
      <c r="GN58" s="229">
        <v>0</v>
      </c>
      <c r="GO58" s="229">
        <v>0</v>
      </c>
      <c r="GP58" s="229">
        <v>0</v>
      </c>
      <c r="GQ58" s="229">
        <v>0</v>
      </c>
      <c r="GR58" s="229">
        <v>0</v>
      </c>
      <c r="GS58" s="229">
        <v>0</v>
      </c>
      <c r="GT58" s="229">
        <v>0</v>
      </c>
      <c r="GU58" s="229">
        <v>0</v>
      </c>
      <c r="GV58" s="229">
        <v>0</v>
      </c>
      <c r="GW58" s="229">
        <v>0</v>
      </c>
      <c r="GX58" s="229">
        <v>0</v>
      </c>
      <c r="GY58" s="229">
        <v>0</v>
      </c>
      <c r="GZ58" s="229">
        <v>0</v>
      </c>
      <c r="HA58" s="229">
        <v>0</v>
      </c>
      <c r="HB58" s="229">
        <v>0</v>
      </c>
      <c r="HC58" s="229">
        <v>0</v>
      </c>
      <c r="HD58" s="229">
        <v>0</v>
      </c>
      <c r="HE58" s="229">
        <v>0</v>
      </c>
      <c r="HF58" s="229">
        <v>0</v>
      </c>
      <c r="HG58" s="229">
        <v>0</v>
      </c>
      <c r="HH58" s="229">
        <v>0</v>
      </c>
      <c r="HI58" s="229">
        <v>0</v>
      </c>
      <c r="HJ58" s="229">
        <v>0</v>
      </c>
      <c r="HK58" s="229">
        <v>0</v>
      </c>
      <c r="HL58" s="229">
        <v>0</v>
      </c>
      <c r="HM58" s="229">
        <v>0</v>
      </c>
      <c r="HN58" s="229">
        <v>0</v>
      </c>
      <c r="HO58" s="229">
        <v>0</v>
      </c>
      <c r="HP58" s="229">
        <v>0</v>
      </c>
      <c r="HQ58" s="229">
        <v>0</v>
      </c>
      <c r="HR58" s="229">
        <v>0</v>
      </c>
      <c r="HS58" s="229">
        <v>0</v>
      </c>
      <c r="HT58" s="229">
        <v>0</v>
      </c>
      <c r="HU58" s="229">
        <v>0</v>
      </c>
    </row>
    <row r="59" spans="1:229" ht="140.25">
      <c r="A59" s="227" t="s">
        <v>43</v>
      </c>
      <c r="B59" s="227" t="s">
        <v>1138</v>
      </c>
      <c r="C59" s="227" t="s">
        <v>1145</v>
      </c>
      <c r="D59" s="228"/>
      <c r="E59" s="228"/>
      <c r="F59" s="230" t="s">
        <v>1146</v>
      </c>
      <c r="G59" s="230" t="s">
        <v>1147</v>
      </c>
      <c r="H59" s="228" t="s">
        <v>1148</v>
      </c>
      <c r="I59" s="228"/>
      <c r="J59" s="230" t="s">
        <v>1149</v>
      </c>
      <c r="K59" s="228"/>
      <c r="L59" s="228"/>
      <c r="M59" s="228"/>
      <c r="N59" s="228"/>
      <c r="O59" s="228"/>
      <c r="P59" s="228" t="s">
        <v>1150</v>
      </c>
      <c r="Q59" s="230" t="s">
        <v>1151</v>
      </c>
      <c r="R59" s="228" t="s">
        <v>1152</v>
      </c>
      <c r="S59" s="228" t="s">
        <v>1153</v>
      </c>
      <c r="T59" s="228" t="s">
        <v>1154</v>
      </c>
      <c r="U59" s="228" t="s">
        <v>1155</v>
      </c>
      <c r="V59" s="228" t="s">
        <v>1156</v>
      </c>
      <c r="W59" s="228" t="s">
        <v>1157</v>
      </c>
      <c r="X59" s="228" t="s">
        <v>1158</v>
      </c>
      <c r="Y59" s="230" t="s">
        <v>1159</v>
      </c>
      <c r="Z59" s="228" t="s">
        <v>1160</v>
      </c>
      <c r="AA59" s="228" t="s">
        <v>1161</v>
      </c>
      <c r="AB59" s="228" t="s">
        <v>1162</v>
      </c>
      <c r="AC59" s="230" t="s">
        <v>1163</v>
      </c>
      <c r="AD59" s="228" t="s">
        <v>1164</v>
      </c>
      <c r="AE59" s="228" t="s">
        <v>1165</v>
      </c>
      <c r="AF59" s="228" t="s">
        <v>1166</v>
      </c>
      <c r="AG59" s="228" t="s">
        <v>1167</v>
      </c>
      <c r="AH59" s="228" t="s">
        <v>1168</v>
      </c>
      <c r="AI59" s="228" t="s">
        <v>1169</v>
      </c>
      <c r="AJ59" s="228"/>
      <c r="AK59" s="228"/>
      <c r="AL59" s="228"/>
      <c r="AM59" s="228"/>
      <c r="AN59" s="228"/>
      <c r="AO59" s="228"/>
      <c r="AP59" s="228"/>
      <c r="AQ59" s="228"/>
      <c r="AR59" s="228"/>
      <c r="AS59" s="228"/>
      <c r="AT59" s="228"/>
      <c r="AU59" s="228"/>
      <c r="AV59" s="228"/>
      <c r="AW59" s="228"/>
      <c r="AX59" s="228"/>
      <c r="AY59" s="228"/>
      <c r="AZ59" s="228"/>
      <c r="BA59" s="228"/>
      <c r="BB59" s="228"/>
      <c r="BC59" s="228"/>
      <c r="BD59" s="228"/>
      <c r="BE59" s="228"/>
      <c r="BF59" s="228"/>
      <c r="BG59" s="228"/>
      <c r="BH59" s="228"/>
      <c r="BI59" s="228"/>
      <c r="BJ59" s="228"/>
      <c r="BK59" s="228"/>
      <c r="BL59" s="228"/>
      <c r="BM59" s="228"/>
      <c r="BN59" s="228"/>
      <c r="BO59" s="228"/>
      <c r="BP59" s="228"/>
      <c r="BQ59" s="228"/>
      <c r="BR59" s="228"/>
      <c r="BS59" s="228"/>
      <c r="BT59" s="228"/>
      <c r="BU59" s="228"/>
      <c r="BV59" s="228"/>
      <c r="BW59" s="228"/>
      <c r="BX59" s="228"/>
      <c r="BY59" s="228"/>
      <c r="BZ59" s="228"/>
      <c r="CA59" s="228"/>
      <c r="CB59" s="228"/>
      <c r="CC59" s="228"/>
      <c r="CD59" s="228"/>
      <c r="CE59" s="228"/>
      <c r="CF59" s="228"/>
      <c r="CG59" s="228"/>
      <c r="CH59" s="228"/>
      <c r="CI59" s="228"/>
      <c r="CJ59" s="228"/>
      <c r="CK59" s="228"/>
      <c r="CL59" s="228"/>
      <c r="CM59" s="228"/>
      <c r="CN59" s="228"/>
      <c r="CO59" s="228"/>
      <c r="CP59" s="228"/>
      <c r="CQ59" s="228"/>
      <c r="CR59" s="228"/>
      <c r="CS59" s="228"/>
      <c r="CT59" s="228"/>
      <c r="CU59" s="228"/>
      <c r="CV59" s="228"/>
      <c r="CW59" s="228"/>
      <c r="CX59" s="228"/>
      <c r="CY59" s="228"/>
      <c r="CZ59" s="228"/>
      <c r="DA59" s="228"/>
      <c r="DB59" s="228"/>
      <c r="DC59" s="228"/>
      <c r="DD59" s="228"/>
      <c r="DE59" s="228"/>
      <c r="DF59" s="228"/>
      <c r="DG59" s="228"/>
      <c r="DH59" s="228"/>
      <c r="DI59" s="228"/>
      <c r="DJ59" s="228"/>
      <c r="DK59" s="228"/>
      <c r="DL59" s="228"/>
      <c r="DM59" s="229">
        <v>0</v>
      </c>
      <c r="DN59" s="229">
        <v>0</v>
      </c>
      <c r="DO59" s="229">
        <v>9</v>
      </c>
      <c r="DP59" s="229">
        <v>8.8000000000000007</v>
      </c>
      <c r="DQ59" s="229">
        <v>7.9</v>
      </c>
      <c r="DR59" s="229">
        <v>0</v>
      </c>
      <c r="DS59" s="229">
        <v>7.7</v>
      </c>
      <c r="DT59" s="229">
        <v>0</v>
      </c>
      <c r="DU59" s="229">
        <v>0</v>
      </c>
      <c r="DV59" s="229">
        <v>0</v>
      </c>
      <c r="DW59" s="229">
        <v>0</v>
      </c>
      <c r="DX59" s="229">
        <v>0</v>
      </c>
      <c r="DY59" s="229">
        <v>7.6</v>
      </c>
      <c r="DZ59" s="229">
        <v>8.6999999999999993</v>
      </c>
      <c r="EA59" s="229">
        <v>6.2</v>
      </c>
      <c r="EB59" s="229">
        <v>13.1</v>
      </c>
      <c r="EC59" s="229">
        <v>0</v>
      </c>
      <c r="ED59" s="229">
        <v>16.8</v>
      </c>
      <c r="EE59" s="229">
        <v>0</v>
      </c>
      <c r="EF59" s="229">
        <v>0</v>
      </c>
      <c r="EG59" s="229">
        <v>0</v>
      </c>
      <c r="EH59" s="229">
        <v>9.4</v>
      </c>
      <c r="EI59" s="229">
        <v>9.4</v>
      </c>
      <c r="EJ59" s="229">
        <v>9.6</v>
      </c>
      <c r="EK59" s="229">
        <v>7.8</v>
      </c>
      <c r="EL59" s="229">
        <v>9.6999999999999993</v>
      </c>
      <c r="EM59" s="229">
        <v>15.7</v>
      </c>
      <c r="EN59" s="229">
        <v>0</v>
      </c>
      <c r="EO59" s="229">
        <v>15.7</v>
      </c>
      <c r="EP59" s="229">
        <v>11.3</v>
      </c>
      <c r="EQ59" s="229">
        <v>8.8000000000000007</v>
      </c>
      <c r="ER59" s="229">
        <v>0</v>
      </c>
      <c r="ES59" s="229">
        <v>0</v>
      </c>
      <c r="ET59" s="229">
        <v>0</v>
      </c>
      <c r="EU59" s="229">
        <v>0</v>
      </c>
      <c r="EV59" s="229">
        <v>0</v>
      </c>
      <c r="EW59" s="229">
        <v>0</v>
      </c>
      <c r="EX59" s="229">
        <v>0</v>
      </c>
      <c r="EY59" s="229">
        <v>0</v>
      </c>
      <c r="EZ59" s="229">
        <v>0</v>
      </c>
      <c r="FA59" s="229">
        <v>0</v>
      </c>
      <c r="FB59" s="229">
        <v>0</v>
      </c>
      <c r="FC59" s="229">
        <v>0</v>
      </c>
      <c r="FD59" s="229">
        <v>0</v>
      </c>
      <c r="FE59" s="229">
        <v>0</v>
      </c>
      <c r="FF59" s="229">
        <v>0</v>
      </c>
      <c r="FG59" s="229">
        <v>0</v>
      </c>
      <c r="FH59" s="229">
        <v>0</v>
      </c>
      <c r="FI59" s="229">
        <v>0</v>
      </c>
      <c r="FJ59" s="229">
        <v>0</v>
      </c>
      <c r="FK59" s="229">
        <v>0</v>
      </c>
      <c r="FL59" s="229">
        <v>0</v>
      </c>
      <c r="FM59" s="229">
        <v>0</v>
      </c>
      <c r="FN59" s="229">
        <v>0</v>
      </c>
      <c r="FO59" s="229">
        <v>0</v>
      </c>
      <c r="FP59" s="229">
        <v>0</v>
      </c>
      <c r="FQ59" s="229">
        <v>0</v>
      </c>
      <c r="FR59" s="229">
        <v>0</v>
      </c>
      <c r="FS59" s="229">
        <v>0</v>
      </c>
      <c r="FT59" s="229">
        <v>0</v>
      </c>
      <c r="FU59" s="229">
        <v>0</v>
      </c>
      <c r="FV59" s="229">
        <v>0</v>
      </c>
      <c r="FW59" s="229">
        <v>0</v>
      </c>
      <c r="FX59" s="229">
        <v>0</v>
      </c>
      <c r="FY59" s="229">
        <v>0</v>
      </c>
      <c r="FZ59" s="229">
        <v>0</v>
      </c>
      <c r="GA59" s="229">
        <v>0</v>
      </c>
      <c r="GB59" s="229">
        <v>0</v>
      </c>
      <c r="GC59" s="229">
        <v>0</v>
      </c>
      <c r="GD59" s="229">
        <v>0</v>
      </c>
      <c r="GE59" s="229">
        <v>0</v>
      </c>
      <c r="GF59" s="229">
        <v>0</v>
      </c>
      <c r="GG59" s="229">
        <v>0</v>
      </c>
      <c r="GH59" s="229">
        <v>0</v>
      </c>
      <c r="GI59" s="229">
        <v>0</v>
      </c>
      <c r="GJ59" s="229">
        <v>0</v>
      </c>
      <c r="GK59" s="229">
        <v>0</v>
      </c>
      <c r="GL59" s="229">
        <v>0</v>
      </c>
      <c r="GM59" s="229">
        <v>0</v>
      </c>
      <c r="GN59" s="229">
        <v>0</v>
      </c>
      <c r="GO59" s="229">
        <v>0</v>
      </c>
      <c r="GP59" s="229">
        <v>0</v>
      </c>
      <c r="GQ59" s="229">
        <v>0</v>
      </c>
      <c r="GR59" s="229">
        <v>0</v>
      </c>
      <c r="GS59" s="229">
        <v>0</v>
      </c>
      <c r="GT59" s="229">
        <v>0</v>
      </c>
      <c r="GU59" s="229">
        <v>0</v>
      </c>
      <c r="GV59" s="229">
        <v>0</v>
      </c>
      <c r="GW59" s="229">
        <v>0</v>
      </c>
      <c r="GX59" s="229">
        <v>0</v>
      </c>
      <c r="GY59" s="229">
        <v>0</v>
      </c>
      <c r="GZ59" s="229">
        <v>0</v>
      </c>
      <c r="HA59" s="229">
        <v>0</v>
      </c>
      <c r="HB59" s="229">
        <v>0</v>
      </c>
      <c r="HC59" s="229">
        <v>0</v>
      </c>
      <c r="HD59" s="229">
        <v>0</v>
      </c>
      <c r="HE59" s="229">
        <v>0</v>
      </c>
      <c r="HF59" s="229">
        <v>0</v>
      </c>
      <c r="HG59" s="229">
        <v>0</v>
      </c>
      <c r="HH59" s="229">
        <v>0</v>
      </c>
      <c r="HI59" s="229">
        <v>0</v>
      </c>
      <c r="HJ59" s="229">
        <v>0</v>
      </c>
      <c r="HK59" s="229">
        <v>0</v>
      </c>
      <c r="HL59" s="229">
        <v>0</v>
      </c>
      <c r="HM59" s="229">
        <v>0</v>
      </c>
      <c r="HN59" s="229">
        <v>0</v>
      </c>
      <c r="HO59" s="229">
        <v>0</v>
      </c>
      <c r="HP59" s="229">
        <v>0</v>
      </c>
      <c r="HQ59" s="229">
        <v>0</v>
      </c>
      <c r="HR59" s="229">
        <v>0</v>
      </c>
      <c r="HS59" s="229">
        <v>0</v>
      </c>
      <c r="HT59" s="229">
        <v>0</v>
      </c>
      <c r="HU59" s="229">
        <v>0</v>
      </c>
    </row>
    <row r="60" spans="1:229" ht="38.25">
      <c r="A60" s="227" t="s">
        <v>43</v>
      </c>
      <c r="B60" s="227" t="s">
        <v>1170</v>
      </c>
      <c r="C60" s="227" t="s">
        <v>1171</v>
      </c>
      <c r="D60" s="230" t="s">
        <v>1172</v>
      </c>
      <c r="E60" s="228" t="s">
        <v>1173</v>
      </c>
      <c r="F60" s="228"/>
      <c r="G60" s="228"/>
      <c r="H60" s="228"/>
      <c r="I60" s="228"/>
      <c r="J60" s="230" t="s">
        <v>1174</v>
      </c>
      <c r="K60" s="228"/>
      <c r="L60" s="230" t="s">
        <v>1175</v>
      </c>
      <c r="M60" s="228"/>
      <c r="N60" s="228"/>
      <c r="O60" s="228"/>
      <c r="P60" s="228"/>
      <c r="Q60" s="228"/>
      <c r="R60" s="228"/>
      <c r="S60" s="228"/>
      <c r="T60" s="228"/>
      <c r="U60" s="228"/>
      <c r="V60" s="228"/>
      <c r="W60" s="228"/>
      <c r="X60" s="228"/>
      <c r="Y60" s="228"/>
      <c r="Z60" s="228"/>
      <c r="AA60" s="228"/>
      <c r="AB60" s="228"/>
      <c r="AC60" s="228"/>
      <c r="AD60" s="228"/>
      <c r="AE60" s="228"/>
      <c r="AF60" s="228"/>
      <c r="AG60" s="228"/>
      <c r="AH60" s="228"/>
      <c r="AI60" s="228"/>
      <c r="AJ60" s="228"/>
      <c r="AK60" s="228"/>
      <c r="AL60" s="228"/>
      <c r="AM60" s="228"/>
      <c r="AN60" s="228"/>
      <c r="AO60" s="228"/>
      <c r="AP60" s="228"/>
      <c r="AQ60" s="228"/>
      <c r="AR60" s="228"/>
      <c r="AS60" s="228"/>
      <c r="AT60" s="228"/>
      <c r="AU60" s="228"/>
      <c r="AV60" s="228"/>
      <c r="AW60" s="228"/>
      <c r="AX60" s="228"/>
      <c r="AY60" s="228"/>
      <c r="AZ60" s="228"/>
      <c r="BA60" s="228"/>
      <c r="BB60" s="228"/>
      <c r="BC60" s="228"/>
      <c r="BD60" s="228"/>
      <c r="BE60" s="228"/>
      <c r="BF60" s="228"/>
      <c r="BG60" s="228"/>
      <c r="BH60" s="228"/>
      <c r="BI60" s="228"/>
      <c r="BJ60" s="228"/>
      <c r="BK60" s="228"/>
      <c r="BL60" s="228"/>
      <c r="BM60" s="228"/>
      <c r="BN60" s="228"/>
      <c r="BO60" s="228"/>
      <c r="BP60" s="228"/>
      <c r="BQ60" s="228"/>
      <c r="BR60" s="228"/>
      <c r="BS60" s="228"/>
      <c r="BT60" s="228"/>
      <c r="BU60" s="228"/>
      <c r="BV60" s="228"/>
      <c r="BW60" s="228"/>
      <c r="BX60" s="228"/>
      <c r="BY60" s="228"/>
      <c r="BZ60" s="228"/>
      <c r="CA60" s="228"/>
      <c r="CB60" s="228"/>
      <c r="CC60" s="228"/>
      <c r="CD60" s="228"/>
      <c r="CE60" s="228"/>
      <c r="CF60" s="228"/>
      <c r="CG60" s="228"/>
      <c r="CH60" s="228"/>
      <c r="CI60" s="228"/>
      <c r="CJ60" s="228"/>
      <c r="CK60" s="228"/>
      <c r="CL60" s="228"/>
      <c r="CM60" s="228"/>
      <c r="CN60" s="228"/>
      <c r="CO60" s="228"/>
      <c r="CP60" s="228"/>
      <c r="CQ60" s="228"/>
      <c r="CR60" s="228"/>
      <c r="CS60" s="228"/>
      <c r="CT60" s="228"/>
      <c r="CU60" s="228"/>
      <c r="CV60" s="228"/>
      <c r="CW60" s="228"/>
      <c r="CX60" s="228"/>
      <c r="CY60" s="228"/>
      <c r="CZ60" s="228"/>
      <c r="DA60" s="228"/>
      <c r="DB60" s="228"/>
      <c r="DC60" s="228"/>
      <c r="DD60" s="228"/>
      <c r="DE60" s="228"/>
      <c r="DF60" s="228"/>
      <c r="DG60" s="228"/>
      <c r="DH60" s="228"/>
      <c r="DI60" s="228"/>
      <c r="DJ60" s="228"/>
      <c r="DK60" s="228"/>
      <c r="DL60" s="228"/>
      <c r="DM60" s="229">
        <v>3.9</v>
      </c>
      <c r="DN60" s="229">
        <v>4</v>
      </c>
      <c r="DO60" s="229">
        <v>0</v>
      </c>
      <c r="DP60" s="229">
        <v>0</v>
      </c>
      <c r="DQ60" s="229">
        <v>0</v>
      </c>
      <c r="DR60" s="229">
        <v>0</v>
      </c>
      <c r="DS60" s="229">
        <v>9.1</v>
      </c>
      <c r="DT60" s="229">
        <v>0</v>
      </c>
      <c r="DU60" s="229">
        <v>5.0999999999999996</v>
      </c>
      <c r="DV60" s="229">
        <v>0</v>
      </c>
      <c r="DW60" s="229">
        <v>0</v>
      </c>
      <c r="DX60" s="229">
        <v>0</v>
      </c>
      <c r="DY60" s="229">
        <v>0</v>
      </c>
      <c r="DZ60" s="229">
        <v>0</v>
      </c>
      <c r="EA60" s="229">
        <v>0</v>
      </c>
      <c r="EB60" s="229">
        <v>0</v>
      </c>
      <c r="EC60" s="229">
        <v>0</v>
      </c>
      <c r="ED60" s="229">
        <v>0</v>
      </c>
      <c r="EE60" s="229">
        <v>0</v>
      </c>
      <c r="EF60" s="229">
        <v>0</v>
      </c>
      <c r="EG60" s="229">
        <v>0</v>
      </c>
      <c r="EH60" s="229">
        <v>0</v>
      </c>
      <c r="EI60" s="229">
        <v>0</v>
      </c>
      <c r="EJ60" s="229">
        <v>0</v>
      </c>
      <c r="EK60" s="229">
        <v>0</v>
      </c>
      <c r="EL60" s="229">
        <v>0</v>
      </c>
      <c r="EM60" s="229">
        <v>0</v>
      </c>
      <c r="EN60" s="229">
        <v>0</v>
      </c>
      <c r="EO60" s="229">
        <v>0</v>
      </c>
      <c r="EP60" s="229">
        <v>0</v>
      </c>
      <c r="EQ60" s="229">
        <v>0</v>
      </c>
      <c r="ER60" s="229">
        <v>0</v>
      </c>
      <c r="ES60" s="229">
        <v>0</v>
      </c>
      <c r="ET60" s="229">
        <v>0</v>
      </c>
      <c r="EU60" s="229">
        <v>0</v>
      </c>
      <c r="EV60" s="229">
        <v>0</v>
      </c>
      <c r="EW60" s="229">
        <v>0</v>
      </c>
      <c r="EX60" s="229">
        <v>0</v>
      </c>
      <c r="EY60" s="229">
        <v>0</v>
      </c>
      <c r="EZ60" s="229">
        <v>0</v>
      </c>
      <c r="FA60" s="229">
        <v>0</v>
      </c>
      <c r="FB60" s="229">
        <v>0</v>
      </c>
      <c r="FC60" s="229">
        <v>0</v>
      </c>
      <c r="FD60" s="229">
        <v>0</v>
      </c>
      <c r="FE60" s="229">
        <v>0</v>
      </c>
      <c r="FF60" s="229">
        <v>0</v>
      </c>
      <c r="FG60" s="229">
        <v>0</v>
      </c>
      <c r="FH60" s="229">
        <v>0</v>
      </c>
      <c r="FI60" s="229">
        <v>0</v>
      </c>
      <c r="FJ60" s="229">
        <v>0</v>
      </c>
      <c r="FK60" s="229">
        <v>0</v>
      </c>
      <c r="FL60" s="229">
        <v>0</v>
      </c>
      <c r="FM60" s="229">
        <v>0</v>
      </c>
      <c r="FN60" s="229">
        <v>0</v>
      </c>
      <c r="FO60" s="229">
        <v>0</v>
      </c>
      <c r="FP60" s="229">
        <v>0</v>
      </c>
      <c r="FQ60" s="229">
        <v>0</v>
      </c>
      <c r="FR60" s="229">
        <v>0</v>
      </c>
      <c r="FS60" s="229">
        <v>0</v>
      </c>
      <c r="FT60" s="229">
        <v>0</v>
      </c>
      <c r="FU60" s="229">
        <v>0</v>
      </c>
      <c r="FV60" s="229">
        <v>0</v>
      </c>
      <c r="FW60" s="229">
        <v>0</v>
      </c>
      <c r="FX60" s="229">
        <v>0</v>
      </c>
      <c r="FY60" s="229">
        <v>0</v>
      </c>
      <c r="FZ60" s="229">
        <v>0</v>
      </c>
      <c r="GA60" s="229">
        <v>0</v>
      </c>
      <c r="GB60" s="229">
        <v>0</v>
      </c>
      <c r="GC60" s="229">
        <v>0</v>
      </c>
      <c r="GD60" s="229">
        <v>0</v>
      </c>
      <c r="GE60" s="229">
        <v>0</v>
      </c>
      <c r="GF60" s="229">
        <v>0</v>
      </c>
      <c r="GG60" s="229">
        <v>0</v>
      </c>
      <c r="GH60" s="229">
        <v>0</v>
      </c>
      <c r="GI60" s="229">
        <v>0</v>
      </c>
      <c r="GJ60" s="229">
        <v>0</v>
      </c>
      <c r="GK60" s="229">
        <v>0</v>
      </c>
      <c r="GL60" s="229">
        <v>0</v>
      </c>
      <c r="GM60" s="229">
        <v>0</v>
      </c>
      <c r="GN60" s="229">
        <v>0</v>
      </c>
      <c r="GO60" s="229">
        <v>0</v>
      </c>
      <c r="GP60" s="229">
        <v>0</v>
      </c>
      <c r="GQ60" s="229">
        <v>0</v>
      </c>
      <c r="GR60" s="229">
        <v>0</v>
      </c>
      <c r="GS60" s="229">
        <v>0</v>
      </c>
      <c r="GT60" s="229">
        <v>0</v>
      </c>
      <c r="GU60" s="229">
        <v>0</v>
      </c>
      <c r="GV60" s="229">
        <v>0</v>
      </c>
      <c r="GW60" s="229">
        <v>0</v>
      </c>
      <c r="GX60" s="229">
        <v>0</v>
      </c>
      <c r="GY60" s="229">
        <v>0</v>
      </c>
      <c r="GZ60" s="229">
        <v>0</v>
      </c>
      <c r="HA60" s="229">
        <v>0</v>
      </c>
      <c r="HB60" s="229">
        <v>0</v>
      </c>
      <c r="HC60" s="229">
        <v>0</v>
      </c>
      <c r="HD60" s="229">
        <v>0</v>
      </c>
      <c r="HE60" s="229">
        <v>0</v>
      </c>
      <c r="HF60" s="229">
        <v>0</v>
      </c>
      <c r="HG60" s="229">
        <v>0</v>
      </c>
      <c r="HH60" s="229">
        <v>0</v>
      </c>
      <c r="HI60" s="229">
        <v>0</v>
      </c>
      <c r="HJ60" s="229">
        <v>0</v>
      </c>
      <c r="HK60" s="229">
        <v>0</v>
      </c>
      <c r="HL60" s="229">
        <v>0</v>
      </c>
      <c r="HM60" s="229">
        <v>0</v>
      </c>
      <c r="HN60" s="229">
        <v>0</v>
      </c>
      <c r="HO60" s="229">
        <v>0</v>
      </c>
      <c r="HP60" s="229">
        <v>0</v>
      </c>
      <c r="HQ60" s="229">
        <v>0</v>
      </c>
      <c r="HR60" s="229">
        <v>0</v>
      </c>
      <c r="HS60" s="229">
        <v>0</v>
      </c>
      <c r="HT60" s="229">
        <v>0</v>
      </c>
      <c r="HU60" s="229">
        <v>0</v>
      </c>
    </row>
    <row r="61" spans="1:229" ht="191.25">
      <c r="A61" s="227" t="s">
        <v>43</v>
      </c>
      <c r="B61" s="227" t="s">
        <v>1176</v>
      </c>
      <c r="C61" s="227" t="s">
        <v>1177</v>
      </c>
      <c r="D61" s="230" t="s">
        <v>1178</v>
      </c>
      <c r="E61" s="230" t="s">
        <v>1179</v>
      </c>
      <c r="F61" s="228"/>
      <c r="G61" s="228"/>
      <c r="H61" s="230" t="s">
        <v>1180</v>
      </c>
      <c r="I61" s="228"/>
      <c r="J61" s="228"/>
      <c r="K61" s="228"/>
      <c r="L61" s="230" t="s">
        <v>1181</v>
      </c>
      <c r="M61" s="228"/>
      <c r="N61" s="228"/>
      <c r="O61" s="228"/>
      <c r="P61" s="228"/>
      <c r="Q61" s="228"/>
      <c r="R61" s="228"/>
      <c r="S61" s="228"/>
      <c r="T61" s="228"/>
      <c r="U61" s="228"/>
      <c r="V61" s="228"/>
      <c r="W61" s="228"/>
      <c r="X61" s="228"/>
      <c r="Y61" s="228"/>
      <c r="Z61" s="228"/>
      <c r="AA61" s="228"/>
      <c r="AB61" s="228"/>
      <c r="AC61" s="228"/>
      <c r="AD61" s="228"/>
      <c r="AE61" s="228"/>
      <c r="AF61" s="228"/>
      <c r="AG61" s="228"/>
      <c r="AH61" s="228"/>
      <c r="AI61" s="228"/>
      <c r="AJ61" s="228"/>
      <c r="AK61" s="228"/>
      <c r="AL61" s="228"/>
      <c r="AM61" s="228"/>
      <c r="AN61" s="228"/>
      <c r="AO61" s="228"/>
      <c r="AP61" s="228"/>
      <c r="AQ61" s="228"/>
      <c r="AR61" s="228"/>
      <c r="AS61" s="228"/>
      <c r="AT61" s="228"/>
      <c r="AU61" s="228"/>
      <c r="AV61" s="228"/>
      <c r="AW61" s="228"/>
      <c r="AX61" s="228"/>
      <c r="AY61" s="228"/>
      <c r="AZ61" s="228"/>
      <c r="BA61" s="228"/>
      <c r="BB61" s="228"/>
      <c r="BC61" s="228"/>
      <c r="BD61" s="228"/>
      <c r="BE61" s="228"/>
      <c r="BF61" s="228"/>
      <c r="BG61" s="228"/>
      <c r="BH61" s="228"/>
      <c r="BI61" s="228"/>
      <c r="BJ61" s="228"/>
      <c r="BK61" s="228"/>
      <c r="BL61" s="228"/>
      <c r="BM61" s="228"/>
      <c r="BN61" s="228"/>
      <c r="BO61" s="228"/>
      <c r="BP61" s="228"/>
      <c r="BQ61" s="228"/>
      <c r="BR61" s="228"/>
      <c r="BS61" s="228"/>
      <c r="BT61" s="228"/>
      <c r="BU61" s="228"/>
      <c r="BV61" s="228"/>
      <c r="BW61" s="228"/>
      <c r="BX61" s="228"/>
      <c r="BY61" s="228"/>
      <c r="BZ61" s="228"/>
      <c r="CA61" s="228"/>
      <c r="CB61" s="228"/>
      <c r="CC61" s="228"/>
      <c r="CD61" s="228"/>
      <c r="CE61" s="228"/>
      <c r="CF61" s="228"/>
      <c r="CG61" s="228"/>
      <c r="CH61" s="228"/>
      <c r="CI61" s="228"/>
      <c r="CJ61" s="228"/>
      <c r="CK61" s="228"/>
      <c r="CL61" s="228"/>
      <c r="CM61" s="228"/>
      <c r="CN61" s="228"/>
      <c r="CO61" s="228"/>
      <c r="CP61" s="228"/>
      <c r="CQ61" s="228"/>
      <c r="CR61" s="228"/>
      <c r="CS61" s="228"/>
      <c r="CT61" s="228"/>
      <c r="CU61" s="228"/>
      <c r="CV61" s="228"/>
      <c r="CW61" s="228"/>
      <c r="CX61" s="228"/>
      <c r="CY61" s="228"/>
      <c r="CZ61" s="228"/>
      <c r="DA61" s="228"/>
      <c r="DB61" s="228"/>
      <c r="DC61" s="228"/>
      <c r="DD61" s="228"/>
      <c r="DE61" s="228"/>
      <c r="DF61" s="228"/>
      <c r="DG61" s="228"/>
      <c r="DH61" s="228"/>
      <c r="DI61" s="228"/>
      <c r="DJ61" s="228"/>
      <c r="DK61" s="228"/>
      <c r="DL61" s="228"/>
      <c r="DM61" s="229">
        <v>6.4</v>
      </c>
      <c r="DN61" s="229">
        <v>6.6</v>
      </c>
      <c r="DO61" s="229">
        <v>0</v>
      </c>
      <c r="DP61" s="229">
        <v>0</v>
      </c>
      <c r="DQ61" s="229">
        <v>6.4</v>
      </c>
      <c r="DR61" s="229">
        <v>0</v>
      </c>
      <c r="DS61" s="229">
        <v>0</v>
      </c>
      <c r="DT61" s="229">
        <v>0</v>
      </c>
      <c r="DU61" s="229">
        <v>10.6</v>
      </c>
      <c r="DV61" s="229">
        <v>0</v>
      </c>
      <c r="DW61" s="229">
        <v>0</v>
      </c>
      <c r="DX61" s="229">
        <v>0</v>
      </c>
      <c r="DY61" s="229">
        <v>0</v>
      </c>
      <c r="DZ61" s="229">
        <v>0</v>
      </c>
      <c r="EA61" s="229">
        <v>0</v>
      </c>
      <c r="EB61" s="229">
        <v>0</v>
      </c>
      <c r="EC61" s="229">
        <v>0</v>
      </c>
      <c r="ED61" s="229">
        <v>0</v>
      </c>
      <c r="EE61" s="229">
        <v>0</v>
      </c>
      <c r="EF61" s="229">
        <v>0</v>
      </c>
      <c r="EG61" s="229">
        <v>0</v>
      </c>
      <c r="EH61" s="229">
        <v>0</v>
      </c>
      <c r="EI61" s="229">
        <v>0</v>
      </c>
      <c r="EJ61" s="229">
        <v>0</v>
      </c>
      <c r="EK61" s="229">
        <v>0</v>
      </c>
      <c r="EL61" s="229">
        <v>0</v>
      </c>
      <c r="EM61" s="229">
        <v>0</v>
      </c>
      <c r="EN61" s="229">
        <v>0</v>
      </c>
      <c r="EO61" s="229">
        <v>0</v>
      </c>
      <c r="EP61" s="229">
        <v>0</v>
      </c>
      <c r="EQ61" s="229">
        <v>0</v>
      </c>
      <c r="ER61" s="229">
        <v>0</v>
      </c>
      <c r="ES61" s="229">
        <v>0</v>
      </c>
      <c r="ET61" s="229">
        <v>0</v>
      </c>
      <c r="EU61" s="229">
        <v>0</v>
      </c>
      <c r="EV61" s="229">
        <v>0</v>
      </c>
      <c r="EW61" s="229">
        <v>0</v>
      </c>
      <c r="EX61" s="229">
        <v>0</v>
      </c>
      <c r="EY61" s="229">
        <v>0</v>
      </c>
      <c r="EZ61" s="229">
        <v>0</v>
      </c>
      <c r="FA61" s="229">
        <v>0</v>
      </c>
      <c r="FB61" s="229">
        <v>0</v>
      </c>
      <c r="FC61" s="229">
        <v>0</v>
      </c>
      <c r="FD61" s="229">
        <v>0</v>
      </c>
      <c r="FE61" s="229">
        <v>0</v>
      </c>
      <c r="FF61" s="229">
        <v>0</v>
      </c>
      <c r="FG61" s="229">
        <v>0</v>
      </c>
      <c r="FH61" s="229">
        <v>0</v>
      </c>
      <c r="FI61" s="229">
        <v>0</v>
      </c>
      <c r="FJ61" s="229">
        <v>0</v>
      </c>
      <c r="FK61" s="229">
        <v>0</v>
      </c>
      <c r="FL61" s="229">
        <v>0</v>
      </c>
      <c r="FM61" s="229">
        <v>0</v>
      </c>
      <c r="FN61" s="229">
        <v>0</v>
      </c>
      <c r="FO61" s="229">
        <v>0</v>
      </c>
      <c r="FP61" s="229">
        <v>0</v>
      </c>
      <c r="FQ61" s="229">
        <v>0</v>
      </c>
      <c r="FR61" s="229">
        <v>0</v>
      </c>
      <c r="FS61" s="229">
        <v>0</v>
      </c>
      <c r="FT61" s="229">
        <v>0</v>
      </c>
      <c r="FU61" s="229">
        <v>0</v>
      </c>
      <c r="FV61" s="229">
        <v>0</v>
      </c>
      <c r="FW61" s="229">
        <v>0</v>
      </c>
      <c r="FX61" s="229">
        <v>0</v>
      </c>
      <c r="FY61" s="229">
        <v>0</v>
      </c>
      <c r="FZ61" s="229">
        <v>0</v>
      </c>
      <c r="GA61" s="229">
        <v>0</v>
      </c>
      <c r="GB61" s="229">
        <v>0</v>
      </c>
      <c r="GC61" s="229">
        <v>0</v>
      </c>
      <c r="GD61" s="229">
        <v>0</v>
      </c>
      <c r="GE61" s="229">
        <v>0</v>
      </c>
      <c r="GF61" s="229">
        <v>0</v>
      </c>
      <c r="GG61" s="229">
        <v>0</v>
      </c>
      <c r="GH61" s="229">
        <v>0</v>
      </c>
      <c r="GI61" s="229">
        <v>0</v>
      </c>
      <c r="GJ61" s="229">
        <v>0</v>
      </c>
      <c r="GK61" s="229">
        <v>0</v>
      </c>
      <c r="GL61" s="229">
        <v>0</v>
      </c>
      <c r="GM61" s="229">
        <v>0</v>
      </c>
      <c r="GN61" s="229">
        <v>0</v>
      </c>
      <c r="GO61" s="229">
        <v>0</v>
      </c>
      <c r="GP61" s="229">
        <v>0</v>
      </c>
      <c r="GQ61" s="229">
        <v>0</v>
      </c>
      <c r="GR61" s="229">
        <v>0</v>
      </c>
      <c r="GS61" s="229">
        <v>0</v>
      </c>
      <c r="GT61" s="229">
        <v>0</v>
      </c>
      <c r="GU61" s="229">
        <v>0</v>
      </c>
      <c r="GV61" s="229">
        <v>0</v>
      </c>
      <c r="GW61" s="229">
        <v>0</v>
      </c>
      <c r="GX61" s="229">
        <v>0</v>
      </c>
      <c r="GY61" s="229">
        <v>0</v>
      </c>
      <c r="GZ61" s="229">
        <v>0</v>
      </c>
      <c r="HA61" s="229">
        <v>0</v>
      </c>
      <c r="HB61" s="229">
        <v>0</v>
      </c>
      <c r="HC61" s="229">
        <v>0</v>
      </c>
      <c r="HD61" s="229">
        <v>0</v>
      </c>
      <c r="HE61" s="229">
        <v>0</v>
      </c>
      <c r="HF61" s="229">
        <v>0</v>
      </c>
      <c r="HG61" s="229">
        <v>0</v>
      </c>
      <c r="HH61" s="229">
        <v>0</v>
      </c>
      <c r="HI61" s="229">
        <v>0</v>
      </c>
      <c r="HJ61" s="229">
        <v>0</v>
      </c>
      <c r="HK61" s="229">
        <v>0</v>
      </c>
      <c r="HL61" s="229">
        <v>0</v>
      </c>
      <c r="HM61" s="229">
        <v>0</v>
      </c>
      <c r="HN61" s="229">
        <v>0</v>
      </c>
      <c r="HO61" s="229">
        <v>0</v>
      </c>
      <c r="HP61" s="229">
        <v>0</v>
      </c>
      <c r="HQ61" s="229">
        <v>0</v>
      </c>
      <c r="HR61" s="229">
        <v>0</v>
      </c>
      <c r="HS61" s="229">
        <v>0</v>
      </c>
      <c r="HT61" s="229">
        <v>0</v>
      </c>
      <c r="HU61" s="229">
        <v>0</v>
      </c>
    </row>
    <row r="62" spans="1:229" ht="140.25">
      <c r="A62" s="227" t="s">
        <v>43</v>
      </c>
      <c r="B62" s="227" t="s">
        <v>1176</v>
      </c>
      <c r="C62" s="227" t="s">
        <v>1182</v>
      </c>
      <c r="D62" s="230" t="s">
        <v>1183</v>
      </c>
      <c r="E62" s="230" t="s">
        <v>1184</v>
      </c>
      <c r="F62" s="228"/>
      <c r="G62" s="228" t="s">
        <v>1185</v>
      </c>
      <c r="H62" s="228"/>
      <c r="I62" s="228"/>
      <c r="J62" s="228"/>
      <c r="K62" s="228"/>
      <c r="L62" s="228"/>
      <c r="M62" s="228"/>
      <c r="N62" s="228"/>
      <c r="O62" s="228"/>
      <c r="P62" s="228"/>
      <c r="Q62" s="228"/>
      <c r="R62" s="228"/>
      <c r="S62" s="228"/>
      <c r="T62" s="228"/>
      <c r="U62" s="228"/>
      <c r="V62" s="228"/>
      <c r="W62" s="228"/>
      <c r="X62" s="228"/>
      <c r="Y62" s="228"/>
      <c r="Z62" s="228"/>
      <c r="AA62" s="228"/>
      <c r="AB62" s="228"/>
      <c r="AC62" s="228"/>
      <c r="AD62" s="228"/>
      <c r="AE62" s="228"/>
      <c r="AF62" s="228"/>
      <c r="AG62" s="228"/>
      <c r="AH62" s="228"/>
      <c r="AI62" s="228"/>
      <c r="AJ62" s="228"/>
      <c r="AK62" s="228"/>
      <c r="AL62" s="228"/>
      <c r="AM62" s="228"/>
      <c r="AN62" s="228"/>
      <c r="AO62" s="228"/>
      <c r="AP62" s="228"/>
      <c r="AQ62" s="228"/>
      <c r="AR62" s="228"/>
      <c r="AS62" s="228"/>
      <c r="AT62" s="228"/>
      <c r="AU62" s="228"/>
      <c r="AV62" s="228"/>
      <c r="AW62" s="228"/>
      <c r="AX62" s="228"/>
      <c r="AY62" s="228"/>
      <c r="AZ62" s="228"/>
      <c r="BA62" s="228"/>
      <c r="BB62" s="228"/>
      <c r="BC62" s="228"/>
      <c r="BD62" s="228"/>
      <c r="BE62" s="228"/>
      <c r="BF62" s="228"/>
      <c r="BG62" s="228"/>
      <c r="BH62" s="228"/>
      <c r="BI62" s="228"/>
      <c r="BJ62" s="228"/>
      <c r="BK62" s="228"/>
      <c r="BL62" s="228"/>
      <c r="BM62" s="228"/>
      <c r="BN62" s="228"/>
      <c r="BO62" s="228"/>
      <c r="BP62" s="228"/>
      <c r="BQ62" s="228"/>
      <c r="BR62" s="228"/>
      <c r="BS62" s="228"/>
      <c r="BT62" s="228"/>
      <c r="BU62" s="228"/>
      <c r="BV62" s="228"/>
      <c r="BW62" s="228"/>
      <c r="BX62" s="228"/>
      <c r="BY62" s="228"/>
      <c r="BZ62" s="228"/>
      <c r="CA62" s="228"/>
      <c r="CB62" s="228"/>
      <c r="CC62" s="228"/>
      <c r="CD62" s="228"/>
      <c r="CE62" s="228"/>
      <c r="CF62" s="228"/>
      <c r="CG62" s="228"/>
      <c r="CH62" s="228"/>
      <c r="CI62" s="228"/>
      <c r="CJ62" s="228"/>
      <c r="CK62" s="228"/>
      <c r="CL62" s="228"/>
      <c r="CM62" s="228"/>
      <c r="CN62" s="228"/>
      <c r="CO62" s="228"/>
      <c r="CP62" s="228"/>
      <c r="CQ62" s="228"/>
      <c r="CR62" s="228"/>
      <c r="CS62" s="228"/>
      <c r="CT62" s="228"/>
      <c r="CU62" s="228"/>
      <c r="CV62" s="228"/>
      <c r="CW62" s="228"/>
      <c r="CX62" s="228"/>
      <c r="CY62" s="228"/>
      <c r="CZ62" s="228"/>
      <c r="DA62" s="228"/>
      <c r="DB62" s="228"/>
      <c r="DC62" s="228"/>
      <c r="DD62" s="228"/>
      <c r="DE62" s="228"/>
      <c r="DF62" s="228"/>
      <c r="DG62" s="228"/>
      <c r="DH62" s="228"/>
      <c r="DI62" s="228"/>
      <c r="DJ62" s="228"/>
      <c r="DK62" s="228"/>
      <c r="DL62" s="228"/>
      <c r="DM62" s="229">
        <v>9.6999999999999993</v>
      </c>
      <c r="DN62" s="229">
        <v>6.9</v>
      </c>
      <c r="DO62" s="229">
        <v>0</v>
      </c>
      <c r="DP62" s="229">
        <v>9.3000000000000007</v>
      </c>
      <c r="DQ62" s="229">
        <v>0</v>
      </c>
      <c r="DR62" s="229">
        <v>0</v>
      </c>
      <c r="DS62" s="229">
        <v>0</v>
      </c>
      <c r="DT62" s="229">
        <v>0</v>
      </c>
      <c r="DU62" s="229">
        <v>0</v>
      </c>
      <c r="DV62" s="229">
        <v>0</v>
      </c>
      <c r="DW62" s="229">
        <v>0</v>
      </c>
      <c r="DX62" s="229">
        <v>0</v>
      </c>
      <c r="DY62" s="229">
        <v>0</v>
      </c>
      <c r="DZ62" s="229">
        <v>0</v>
      </c>
      <c r="EA62" s="229">
        <v>0</v>
      </c>
      <c r="EB62" s="229">
        <v>0</v>
      </c>
      <c r="EC62" s="229">
        <v>0</v>
      </c>
      <c r="ED62" s="229">
        <v>0</v>
      </c>
      <c r="EE62" s="229">
        <v>0</v>
      </c>
      <c r="EF62" s="229">
        <v>0</v>
      </c>
      <c r="EG62" s="229">
        <v>0</v>
      </c>
      <c r="EH62" s="229">
        <v>0</v>
      </c>
      <c r="EI62" s="229">
        <v>0</v>
      </c>
      <c r="EJ62" s="229">
        <v>0</v>
      </c>
      <c r="EK62" s="229">
        <v>0</v>
      </c>
      <c r="EL62" s="229">
        <v>0</v>
      </c>
      <c r="EM62" s="229">
        <v>0</v>
      </c>
      <c r="EN62" s="229">
        <v>0</v>
      </c>
      <c r="EO62" s="229">
        <v>0</v>
      </c>
      <c r="EP62" s="229">
        <v>0</v>
      </c>
      <c r="EQ62" s="229">
        <v>0</v>
      </c>
      <c r="ER62" s="229">
        <v>0</v>
      </c>
      <c r="ES62" s="229">
        <v>0</v>
      </c>
      <c r="ET62" s="229">
        <v>0</v>
      </c>
      <c r="EU62" s="229">
        <v>0</v>
      </c>
      <c r="EV62" s="229">
        <v>0</v>
      </c>
      <c r="EW62" s="229">
        <v>0</v>
      </c>
      <c r="EX62" s="229">
        <v>0</v>
      </c>
      <c r="EY62" s="229">
        <v>0</v>
      </c>
      <c r="EZ62" s="229">
        <v>0</v>
      </c>
      <c r="FA62" s="229">
        <v>0</v>
      </c>
      <c r="FB62" s="229">
        <v>0</v>
      </c>
      <c r="FC62" s="229">
        <v>0</v>
      </c>
      <c r="FD62" s="229">
        <v>0</v>
      </c>
      <c r="FE62" s="229">
        <v>0</v>
      </c>
      <c r="FF62" s="229">
        <v>0</v>
      </c>
      <c r="FG62" s="229">
        <v>0</v>
      </c>
      <c r="FH62" s="229">
        <v>0</v>
      </c>
      <c r="FI62" s="229">
        <v>0</v>
      </c>
      <c r="FJ62" s="229">
        <v>0</v>
      </c>
      <c r="FK62" s="229">
        <v>0</v>
      </c>
      <c r="FL62" s="229">
        <v>0</v>
      </c>
      <c r="FM62" s="229">
        <v>0</v>
      </c>
      <c r="FN62" s="229">
        <v>0</v>
      </c>
      <c r="FO62" s="229">
        <v>0</v>
      </c>
      <c r="FP62" s="229">
        <v>0</v>
      </c>
      <c r="FQ62" s="229">
        <v>0</v>
      </c>
      <c r="FR62" s="229">
        <v>0</v>
      </c>
      <c r="FS62" s="229">
        <v>0</v>
      </c>
      <c r="FT62" s="229">
        <v>0</v>
      </c>
      <c r="FU62" s="229">
        <v>0</v>
      </c>
      <c r="FV62" s="229">
        <v>0</v>
      </c>
      <c r="FW62" s="229">
        <v>0</v>
      </c>
      <c r="FX62" s="229">
        <v>0</v>
      </c>
      <c r="FY62" s="229">
        <v>0</v>
      </c>
      <c r="FZ62" s="229">
        <v>0</v>
      </c>
      <c r="GA62" s="229">
        <v>0</v>
      </c>
      <c r="GB62" s="229">
        <v>0</v>
      </c>
      <c r="GC62" s="229">
        <v>0</v>
      </c>
      <c r="GD62" s="229">
        <v>0</v>
      </c>
      <c r="GE62" s="229">
        <v>0</v>
      </c>
      <c r="GF62" s="229">
        <v>0</v>
      </c>
      <c r="GG62" s="229">
        <v>0</v>
      </c>
      <c r="GH62" s="229">
        <v>0</v>
      </c>
      <c r="GI62" s="229">
        <v>0</v>
      </c>
      <c r="GJ62" s="229">
        <v>0</v>
      </c>
      <c r="GK62" s="229">
        <v>0</v>
      </c>
      <c r="GL62" s="229">
        <v>0</v>
      </c>
      <c r="GM62" s="229">
        <v>0</v>
      </c>
      <c r="GN62" s="229">
        <v>0</v>
      </c>
      <c r="GO62" s="229">
        <v>0</v>
      </c>
      <c r="GP62" s="229">
        <v>0</v>
      </c>
      <c r="GQ62" s="229">
        <v>0</v>
      </c>
      <c r="GR62" s="229">
        <v>0</v>
      </c>
      <c r="GS62" s="229">
        <v>0</v>
      </c>
      <c r="GT62" s="229">
        <v>0</v>
      </c>
      <c r="GU62" s="229">
        <v>0</v>
      </c>
      <c r="GV62" s="229">
        <v>0</v>
      </c>
      <c r="GW62" s="229">
        <v>0</v>
      </c>
      <c r="GX62" s="229">
        <v>0</v>
      </c>
      <c r="GY62" s="229">
        <v>0</v>
      </c>
      <c r="GZ62" s="229">
        <v>0</v>
      </c>
      <c r="HA62" s="229">
        <v>0</v>
      </c>
      <c r="HB62" s="229">
        <v>0</v>
      </c>
      <c r="HC62" s="229">
        <v>0</v>
      </c>
      <c r="HD62" s="229">
        <v>0</v>
      </c>
      <c r="HE62" s="229">
        <v>0</v>
      </c>
      <c r="HF62" s="229">
        <v>0</v>
      </c>
      <c r="HG62" s="229">
        <v>0</v>
      </c>
      <c r="HH62" s="229">
        <v>0</v>
      </c>
      <c r="HI62" s="229">
        <v>0</v>
      </c>
      <c r="HJ62" s="229">
        <v>0</v>
      </c>
      <c r="HK62" s="229">
        <v>0</v>
      </c>
      <c r="HL62" s="229">
        <v>0</v>
      </c>
      <c r="HM62" s="229">
        <v>0</v>
      </c>
      <c r="HN62" s="229">
        <v>0</v>
      </c>
      <c r="HO62" s="229">
        <v>0</v>
      </c>
      <c r="HP62" s="229">
        <v>0</v>
      </c>
      <c r="HQ62" s="229">
        <v>0</v>
      </c>
      <c r="HR62" s="229">
        <v>0</v>
      </c>
      <c r="HS62" s="229">
        <v>0</v>
      </c>
      <c r="HT62" s="229">
        <v>0</v>
      </c>
      <c r="HU62" s="229">
        <v>0</v>
      </c>
    </row>
    <row r="63" spans="1:229" ht="102">
      <c r="A63" s="227" t="s">
        <v>43</v>
      </c>
      <c r="B63" s="227" t="s">
        <v>1186</v>
      </c>
      <c r="C63" s="227" t="s">
        <v>1187</v>
      </c>
      <c r="D63" s="230"/>
      <c r="E63" s="228"/>
      <c r="F63" s="228"/>
      <c r="G63" s="228"/>
      <c r="H63" s="228"/>
      <c r="I63" s="230" t="s">
        <v>1188</v>
      </c>
      <c r="J63" s="230"/>
      <c r="K63" s="230" t="s">
        <v>1189</v>
      </c>
      <c r="L63" s="230"/>
      <c r="M63" s="230" t="s">
        <v>1190</v>
      </c>
      <c r="N63" s="230" t="s">
        <v>1191</v>
      </c>
      <c r="O63" s="228"/>
      <c r="P63" s="228"/>
      <c r="Q63" s="228"/>
      <c r="R63" s="230" t="s">
        <v>1192</v>
      </c>
      <c r="S63" s="228"/>
      <c r="T63" s="228" t="s">
        <v>1193</v>
      </c>
      <c r="U63" s="230" t="s">
        <v>1194</v>
      </c>
      <c r="V63" s="228" t="s">
        <v>1195</v>
      </c>
      <c r="W63" s="228" t="s">
        <v>1196</v>
      </c>
      <c r="X63" s="228" t="s">
        <v>1197</v>
      </c>
      <c r="Y63" s="228" t="s">
        <v>1198</v>
      </c>
      <c r="Z63" s="228"/>
      <c r="AA63" s="228"/>
      <c r="AB63" s="228"/>
      <c r="AC63" s="228"/>
      <c r="AD63" s="228"/>
      <c r="AE63" s="228"/>
      <c r="AF63" s="228"/>
      <c r="AG63" s="228"/>
      <c r="AH63" s="228"/>
      <c r="AI63" s="228"/>
      <c r="AJ63" s="228"/>
      <c r="AK63" s="228"/>
      <c r="AL63" s="228"/>
      <c r="AM63" s="228"/>
      <c r="AN63" s="228"/>
      <c r="AO63" s="228"/>
      <c r="AP63" s="228"/>
      <c r="AQ63" s="228"/>
      <c r="AR63" s="228"/>
      <c r="AS63" s="228"/>
      <c r="AT63" s="228"/>
      <c r="AU63" s="228"/>
      <c r="AV63" s="228"/>
      <c r="AW63" s="228"/>
      <c r="AX63" s="228"/>
      <c r="AY63" s="228"/>
      <c r="AZ63" s="228"/>
      <c r="BA63" s="228"/>
      <c r="BB63" s="228"/>
      <c r="BC63" s="228"/>
      <c r="BD63" s="228"/>
      <c r="BE63" s="228"/>
      <c r="BF63" s="228"/>
      <c r="BG63" s="228"/>
      <c r="BH63" s="228"/>
      <c r="BI63" s="228"/>
      <c r="BJ63" s="228"/>
      <c r="BK63" s="228"/>
      <c r="BL63" s="228"/>
      <c r="BM63" s="228"/>
      <c r="BN63" s="228"/>
      <c r="BO63" s="228"/>
      <c r="BP63" s="228"/>
      <c r="BQ63" s="228"/>
      <c r="BR63" s="228"/>
      <c r="BS63" s="228"/>
      <c r="BT63" s="228"/>
      <c r="BU63" s="228"/>
      <c r="BV63" s="228"/>
      <c r="BW63" s="228"/>
      <c r="BX63" s="228"/>
      <c r="BY63" s="228"/>
      <c r="BZ63" s="228"/>
      <c r="CA63" s="228"/>
      <c r="CB63" s="228"/>
      <c r="CC63" s="228"/>
      <c r="CD63" s="228"/>
      <c r="CE63" s="228"/>
      <c r="CF63" s="228"/>
      <c r="CG63" s="228"/>
      <c r="CH63" s="228"/>
      <c r="CI63" s="228"/>
      <c r="CJ63" s="228"/>
      <c r="CK63" s="228"/>
      <c r="CL63" s="228"/>
      <c r="CM63" s="228"/>
      <c r="CN63" s="228"/>
      <c r="CO63" s="228"/>
      <c r="CP63" s="228"/>
      <c r="CQ63" s="228"/>
      <c r="CR63" s="228"/>
      <c r="CS63" s="228"/>
      <c r="CT63" s="228"/>
      <c r="CU63" s="228"/>
      <c r="CV63" s="228"/>
      <c r="CW63" s="228"/>
      <c r="CX63" s="228"/>
      <c r="CY63" s="228"/>
      <c r="CZ63" s="228"/>
      <c r="DA63" s="228"/>
      <c r="DB63" s="228"/>
      <c r="DC63" s="228"/>
      <c r="DD63" s="228"/>
      <c r="DE63" s="228"/>
      <c r="DF63" s="228"/>
      <c r="DG63" s="228"/>
      <c r="DH63" s="228"/>
      <c r="DI63" s="228"/>
      <c r="DJ63" s="228"/>
      <c r="DK63" s="228"/>
      <c r="DL63" s="228"/>
      <c r="DM63" s="229">
        <v>0</v>
      </c>
      <c r="DN63" s="229">
        <v>0</v>
      </c>
      <c r="DO63" s="229">
        <v>0</v>
      </c>
      <c r="DP63" s="229">
        <v>0</v>
      </c>
      <c r="DQ63" s="229">
        <v>0</v>
      </c>
      <c r="DR63" s="229">
        <v>9</v>
      </c>
      <c r="DS63" s="229">
        <v>0</v>
      </c>
      <c r="DT63" s="229">
        <v>7.4</v>
      </c>
      <c r="DU63" s="229">
        <v>0</v>
      </c>
      <c r="DV63" s="229">
        <v>6.1</v>
      </c>
      <c r="DW63" s="229">
        <v>9.8000000000000007</v>
      </c>
      <c r="DX63" s="229">
        <v>0</v>
      </c>
      <c r="DY63" s="229">
        <v>0</v>
      </c>
      <c r="DZ63" s="229">
        <v>0</v>
      </c>
      <c r="EA63" s="229">
        <v>11</v>
      </c>
      <c r="EB63" s="229">
        <v>0</v>
      </c>
      <c r="EC63" s="229">
        <v>0</v>
      </c>
      <c r="ED63" s="229">
        <v>12.1</v>
      </c>
      <c r="EE63" s="229">
        <v>0</v>
      </c>
      <c r="EF63" s="229">
        <v>0</v>
      </c>
      <c r="EG63" s="229">
        <v>11.2</v>
      </c>
      <c r="EH63" s="229">
        <v>12.5</v>
      </c>
      <c r="EI63" s="229">
        <v>0</v>
      </c>
      <c r="EJ63" s="229">
        <v>0</v>
      </c>
      <c r="EK63" s="229">
        <v>0</v>
      </c>
      <c r="EL63" s="229">
        <v>0</v>
      </c>
      <c r="EM63" s="229">
        <v>0</v>
      </c>
      <c r="EN63" s="229">
        <v>0</v>
      </c>
      <c r="EO63" s="229">
        <v>0</v>
      </c>
      <c r="EP63" s="229">
        <v>0</v>
      </c>
      <c r="EQ63" s="229">
        <v>0</v>
      </c>
      <c r="ER63" s="229">
        <v>0</v>
      </c>
      <c r="ES63" s="229">
        <v>0</v>
      </c>
      <c r="ET63" s="229">
        <v>0</v>
      </c>
      <c r="EU63" s="229">
        <v>0</v>
      </c>
      <c r="EV63" s="229">
        <v>0</v>
      </c>
      <c r="EW63" s="229">
        <v>0</v>
      </c>
      <c r="EX63" s="229">
        <v>0</v>
      </c>
      <c r="EY63" s="229">
        <v>0</v>
      </c>
      <c r="EZ63" s="229">
        <v>0</v>
      </c>
      <c r="FA63" s="229">
        <v>0</v>
      </c>
      <c r="FB63" s="229">
        <v>0</v>
      </c>
      <c r="FC63" s="229">
        <v>0</v>
      </c>
      <c r="FD63" s="229">
        <v>0</v>
      </c>
      <c r="FE63" s="229">
        <v>0</v>
      </c>
      <c r="FF63" s="229">
        <v>0</v>
      </c>
      <c r="FG63" s="229">
        <v>0</v>
      </c>
      <c r="FH63" s="229">
        <v>0</v>
      </c>
      <c r="FI63" s="229">
        <v>0</v>
      </c>
      <c r="FJ63" s="229">
        <v>0</v>
      </c>
      <c r="FK63" s="229">
        <v>0</v>
      </c>
      <c r="FL63" s="229">
        <v>0</v>
      </c>
      <c r="FM63" s="229">
        <v>0</v>
      </c>
      <c r="FN63" s="229">
        <v>0</v>
      </c>
      <c r="FO63" s="229">
        <v>0</v>
      </c>
      <c r="FP63" s="229">
        <v>0</v>
      </c>
      <c r="FQ63" s="229">
        <v>0</v>
      </c>
      <c r="FR63" s="229">
        <v>0</v>
      </c>
      <c r="FS63" s="229">
        <v>0</v>
      </c>
      <c r="FT63" s="229">
        <v>0</v>
      </c>
      <c r="FU63" s="229">
        <v>0</v>
      </c>
      <c r="FV63" s="229">
        <v>0</v>
      </c>
      <c r="FW63" s="229">
        <v>0</v>
      </c>
      <c r="FX63" s="229">
        <v>0</v>
      </c>
      <c r="FY63" s="229">
        <v>0</v>
      </c>
      <c r="FZ63" s="229">
        <v>0</v>
      </c>
      <c r="GA63" s="229">
        <v>0</v>
      </c>
      <c r="GB63" s="229">
        <v>0</v>
      </c>
      <c r="GC63" s="229">
        <v>0</v>
      </c>
      <c r="GD63" s="229">
        <v>0</v>
      </c>
      <c r="GE63" s="229">
        <v>0</v>
      </c>
      <c r="GF63" s="229">
        <v>0</v>
      </c>
      <c r="GG63" s="229">
        <v>0</v>
      </c>
      <c r="GH63" s="229">
        <v>0</v>
      </c>
      <c r="GI63" s="229">
        <v>0</v>
      </c>
      <c r="GJ63" s="229">
        <v>0</v>
      </c>
      <c r="GK63" s="229">
        <v>0</v>
      </c>
      <c r="GL63" s="229">
        <v>0</v>
      </c>
      <c r="GM63" s="229">
        <v>0</v>
      </c>
      <c r="GN63" s="229">
        <v>0</v>
      </c>
      <c r="GO63" s="229">
        <v>0</v>
      </c>
      <c r="GP63" s="229">
        <v>0</v>
      </c>
      <c r="GQ63" s="229">
        <v>0</v>
      </c>
      <c r="GR63" s="229">
        <v>0</v>
      </c>
      <c r="GS63" s="229">
        <v>0</v>
      </c>
      <c r="GT63" s="229">
        <v>0</v>
      </c>
      <c r="GU63" s="229">
        <v>0</v>
      </c>
      <c r="GV63" s="229">
        <v>0</v>
      </c>
      <c r="GW63" s="229">
        <v>0</v>
      </c>
      <c r="GX63" s="229">
        <v>0</v>
      </c>
      <c r="GY63" s="229">
        <v>0</v>
      </c>
      <c r="GZ63" s="229">
        <v>0</v>
      </c>
      <c r="HA63" s="229">
        <v>0</v>
      </c>
      <c r="HB63" s="229">
        <v>0</v>
      </c>
      <c r="HC63" s="229">
        <v>0</v>
      </c>
      <c r="HD63" s="229">
        <v>0</v>
      </c>
      <c r="HE63" s="229">
        <v>0</v>
      </c>
      <c r="HF63" s="229">
        <v>0</v>
      </c>
      <c r="HG63" s="229">
        <v>0</v>
      </c>
      <c r="HH63" s="229">
        <v>0</v>
      </c>
      <c r="HI63" s="229">
        <v>0</v>
      </c>
      <c r="HJ63" s="229">
        <v>0</v>
      </c>
      <c r="HK63" s="229">
        <v>0</v>
      </c>
      <c r="HL63" s="229">
        <v>0</v>
      </c>
      <c r="HM63" s="229">
        <v>0</v>
      </c>
      <c r="HN63" s="229">
        <v>0</v>
      </c>
      <c r="HO63" s="229">
        <v>0</v>
      </c>
      <c r="HP63" s="229">
        <v>0</v>
      </c>
      <c r="HQ63" s="229">
        <v>0</v>
      </c>
      <c r="HR63" s="229">
        <v>0</v>
      </c>
      <c r="HS63" s="229">
        <v>0</v>
      </c>
      <c r="HT63" s="229">
        <v>0</v>
      </c>
      <c r="HU63" s="229">
        <v>0</v>
      </c>
    </row>
    <row r="64" spans="1:229" ht="102">
      <c r="A64" s="227" t="s">
        <v>43</v>
      </c>
      <c r="B64" s="227" t="s">
        <v>1199</v>
      </c>
      <c r="C64" s="227" t="s">
        <v>1200</v>
      </c>
      <c r="D64" s="230" t="s">
        <v>1201</v>
      </c>
      <c r="E64" s="228"/>
      <c r="F64" s="228"/>
      <c r="G64" s="230" t="s">
        <v>1202</v>
      </c>
      <c r="H64" s="230" t="s">
        <v>1203</v>
      </c>
      <c r="I64" s="228"/>
      <c r="J64" s="230" t="s">
        <v>1204</v>
      </c>
      <c r="K64" s="228" t="s">
        <v>1205</v>
      </c>
      <c r="L64" s="228"/>
      <c r="M64" s="228"/>
      <c r="N64" s="228"/>
      <c r="O64" s="228"/>
      <c r="P64" s="228"/>
      <c r="Q64" s="228"/>
      <c r="R64" s="228"/>
      <c r="S64" s="228"/>
      <c r="T64" s="228"/>
      <c r="U64" s="228"/>
      <c r="V64" s="228"/>
      <c r="W64" s="228"/>
      <c r="X64" s="228"/>
      <c r="Y64" s="228"/>
      <c r="Z64" s="228"/>
      <c r="AA64" s="228"/>
      <c r="AB64" s="228"/>
      <c r="AC64" s="228"/>
      <c r="AD64" s="228"/>
      <c r="AE64" s="228"/>
      <c r="AF64" s="228"/>
      <c r="AG64" s="228"/>
      <c r="AH64" s="228"/>
      <c r="AI64" s="228"/>
      <c r="AJ64" s="228"/>
      <c r="AK64" s="228"/>
      <c r="AL64" s="228"/>
      <c r="AM64" s="228"/>
      <c r="AN64" s="228"/>
      <c r="AO64" s="228"/>
      <c r="AP64" s="228"/>
      <c r="AQ64" s="228"/>
      <c r="AR64" s="228"/>
      <c r="AS64" s="228"/>
      <c r="AT64" s="228"/>
      <c r="AU64" s="228"/>
      <c r="AV64" s="228"/>
      <c r="AW64" s="228"/>
      <c r="AX64" s="228"/>
      <c r="AY64" s="228"/>
      <c r="AZ64" s="228"/>
      <c r="BA64" s="228"/>
      <c r="BB64" s="228"/>
      <c r="BC64" s="228"/>
      <c r="BD64" s="228"/>
      <c r="BE64" s="228"/>
      <c r="BF64" s="228"/>
      <c r="BG64" s="228"/>
      <c r="BH64" s="228"/>
      <c r="BI64" s="228"/>
      <c r="BJ64" s="228"/>
      <c r="BK64" s="228"/>
      <c r="BL64" s="228"/>
      <c r="BM64" s="228"/>
      <c r="BN64" s="228"/>
      <c r="BO64" s="228"/>
      <c r="BP64" s="228"/>
      <c r="BQ64" s="228"/>
      <c r="BR64" s="228"/>
      <c r="BS64" s="228"/>
      <c r="BT64" s="228"/>
      <c r="BU64" s="228"/>
      <c r="BV64" s="228"/>
      <c r="BW64" s="228"/>
      <c r="BX64" s="228"/>
      <c r="BY64" s="228"/>
      <c r="BZ64" s="228"/>
      <c r="CA64" s="228"/>
      <c r="CB64" s="228"/>
      <c r="CC64" s="228"/>
      <c r="CD64" s="228"/>
      <c r="CE64" s="228"/>
      <c r="CF64" s="228"/>
      <c r="CG64" s="228"/>
      <c r="CH64" s="228"/>
      <c r="CI64" s="228"/>
      <c r="CJ64" s="228"/>
      <c r="CK64" s="228"/>
      <c r="CL64" s="228"/>
      <c r="CM64" s="228"/>
      <c r="CN64" s="228"/>
      <c r="CO64" s="228"/>
      <c r="CP64" s="228"/>
      <c r="CQ64" s="228"/>
      <c r="CR64" s="228"/>
      <c r="CS64" s="228"/>
      <c r="CT64" s="228"/>
      <c r="CU64" s="228"/>
      <c r="CV64" s="228"/>
      <c r="CW64" s="228"/>
      <c r="CX64" s="228"/>
      <c r="CY64" s="228"/>
      <c r="CZ64" s="228"/>
      <c r="DA64" s="228"/>
      <c r="DB64" s="228"/>
      <c r="DC64" s="228"/>
      <c r="DD64" s="228"/>
      <c r="DE64" s="228"/>
      <c r="DF64" s="228"/>
      <c r="DG64" s="228"/>
      <c r="DH64" s="228"/>
      <c r="DI64" s="228"/>
      <c r="DJ64" s="228"/>
      <c r="DK64" s="228"/>
      <c r="DL64" s="228"/>
      <c r="DM64" s="229">
        <v>11.1</v>
      </c>
      <c r="DN64" s="229">
        <v>0</v>
      </c>
      <c r="DO64" s="229">
        <v>0</v>
      </c>
      <c r="DP64" s="229">
        <v>6.4</v>
      </c>
      <c r="DQ64" s="229">
        <v>6.4</v>
      </c>
      <c r="DR64" s="229">
        <v>0</v>
      </c>
      <c r="DS64" s="229">
        <v>11.1</v>
      </c>
      <c r="DT64" s="229">
        <v>18.399999999999999</v>
      </c>
      <c r="DU64" s="229">
        <v>0</v>
      </c>
      <c r="DV64" s="229">
        <v>0</v>
      </c>
      <c r="DW64" s="229">
        <v>0</v>
      </c>
      <c r="DX64" s="229">
        <v>0</v>
      </c>
      <c r="DY64" s="229">
        <v>0</v>
      </c>
      <c r="DZ64" s="229">
        <v>0</v>
      </c>
      <c r="EA64" s="229">
        <v>0</v>
      </c>
      <c r="EB64" s="229">
        <v>0</v>
      </c>
      <c r="EC64" s="229">
        <v>0</v>
      </c>
      <c r="ED64" s="229">
        <v>0</v>
      </c>
      <c r="EE64" s="229">
        <v>0</v>
      </c>
      <c r="EF64" s="229">
        <v>0</v>
      </c>
      <c r="EG64" s="229">
        <v>0</v>
      </c>
      <c r="EH64" s="229">
        <v>0</v>
      </c>
      <c r="EI64" s="229">
        <v>0</v>
      </c>
      <c r="EJ64" s="229">
        <v>0</v>
      </c>
      <c r="EK64" s="229">
        <v>0</v>
      </c>
      <c r="EL64" s="229">
        <v>0</v>
      </c>
      <c r="EM64" s="229">
        <v>0</v>
      </c>
      <c r="EN64" s="229">
        <v>0</v>
      </c>
      <c r="EO64" s="229">
        <v>0</v>
      </c>
      <c r="EP64" s="229">
        <v>0</v>
      </c>
      <c r="EQ64" s="229">
        <v>0</v>
      </c>
      <c r="ER64" s="229">
        <v>0</v>
      </c>
      <c r="ES64" s="229">
        <v>0</v>
      </c>
      <c r="ET64" s="229">
        <v>0</v>
      </c>
      <c r="EU64" s="229">
        <v>0</v>
      </c>
      <c r="EV64" s="229">
        <v>0</v>
      </c>
      <c r="EW64" s="229">
        <v>0</v>
      </c>
      <c r="EX64" s="229">
        <v>0</v>
      </c>
      <c r="EY64" s="229">
        <v>0</v>
      </c>
      <c r="EZ64" s="229">
        <v>0</v>
      </c>
      <c r="FA64" s="229">
        <v>0</v>
      </c>
      <c r="FB64" s="229">
        <v>0</v>
      </c>
      <c r="FC64" s="229">
        <v>0</v>
      </c>
      <c r="FD64" s="229">
        <v>0</v>
      </c>
      <c r="FE64" s="229">
        <v>0</v>
      </c>
      <c r="FF64" s="229">
        <v>0</v>
      </c>
      <c r="FG64" s="229">
        <v>0</v>
      </c>
      <c r="FH64" s="229">
        <v>0</v>
      </c>
      <c r="FI64" s="229">
        <v>0</v>
      </c>
      <c r="FJ64" s="229">
        <v>0</v>
      </c>
      <c r="FK64" s="229">
        <v>0</v>
      </c>
      <c r="FL64" s="229">
        <v>0</v>
      </c>
      <c r="FM64" s="229">
        <v>0</v>
      </c>
      <c r="FN64" s="229">
        <v>0</v>
      </c>
      <c r="FO64" s="229">
        <v>0</v>
      </c>
      <c r="FP64" s="229">
        <v>0</v>
      </c>
      <c r="FQ64" s="229">
        <v>0</v>
      </c>
      <c r="FR64" s="229">
        <v>0</v>
      </c>
      <c r="FS64" s="229">
        <v>0</v>
      </c>
      <c r="FT64" s="229">
        <v>0</v>
      </c>
      <c r="FU64" s="229">
        <v>0</v>
      </c>
      <c r="FV64" s="229">
        <v>0</v>
      </c>
      <c r="FW64" s="229">
        <v>0</v>
      </c>
      <c r="FX64" s="229">
        <v>0</v>
      </c>
      <c r="FY64" s="229">
        <v>0</v>
      </c>
      <c r="FZ64" s="229">
        <v>0</v>
      </c>
      <c r="GA64" s="229">
        <v>0</v>
      </c>
      <c r="GB64" s="229">
        <v>0</v>
      </c>
      <c r="GC64" s="229">
        <v>0</v>
      </c>
      <c r="GD64" s="229">
        <v>0</v>
      </c>
      <c r="GE64" s="229">
        <v>0</v>
      </c>
      <c r="GF64" s="229">
        <v>0</v>
      </c>
      <c r="GG64" s="229">
        <v>0</v>
      </c>
      <c r="GH64" s="229">
        <v>0</v>
      </c>
      <c r="GI64" s="229">
        <v>0</v>
      </c>
      <c r="GJ64" s="229">
        <v>0</v>
      </c>
      <c r="GK64" s="229">
        <v>0</v>
      </c>
      <c r="GL64" s="229">
        <v>0</v>
      </c>
      <c r="GM64" s="229">
        <v>0</v>
      </c>
      <c r="GN64" s="229">
        <v>0</v>
      </c>
      <c r="GO64" s="229">
        <v>0</v>
      </c>
      <c r="GP64" s="229">
        <v>0</v>
      </c>
      <c r="GQ64" s="229">
        <v>0</v>
      </c>
      <c r="GR64" s="229">
        <v>0</v>
      </c>
      <c r="GS64" s="229">
        <v>0</v>
      </c>
      <c r="GT64" s="229">
        <v>0</v>
      </c>
      <c r="GU64" s="229">
        <v>0</v>
      </c>
      <c r="GV64" s="229">
        <v>0</v>
      </c>
      <c r="GW64" s="229">
        <v>0</v>
      </c>
      <c r="GX64" s="229">
        <v>0</v>
      </c>
      <c r="GY64" s="229">
        <v>0</v>
      </c>
      <c r="GZ64" s="229">
        <v>0</v>
      </c>
      <c r="HA64" s="229">
        <v>0</v>
      </c>
      <c r="HB64" s="229">
        <v>0</v>
      </c>
      <c r="HC64" s="229">
        <v>0</v>
      </c>
      <c r="HD64" s="229">
        <v>0</v>
      </c>
      <c r="HE64" s="229">
        <v>0</v>
      </c>
      <c r="HF64" s="229">
        <v>0</v>
      </c>
      <c r="HG64" s="229">
        <v>0</v>
      </c>
      <c r="HH64" s="229">
        <v>0</v>
      </c>
      <c r="HI64" s="229">
        <v>0</v>
      </c>
      <c r="HJ64" s="229">
        <v>0</v>
      </c>
      <c r="HK64" s="229">
        <v>0</v>
      </c>
      <c r="HL64" s="229">
        <v>0</v>
      </c>
      <c r="HM64" s="229">
        <v>0</v>
      </c>
      <c r="HN64" s="229">
        <v>0</v>
      </c>
      <c r="HO64" s="229">
        <v>0</v>
      </c>
      <c r="HP64" s="229">
        <v>0</v>
      </c>
      <c r="HQ64" s="229">
        <v>0</v>
      </c>
      <c r="HR64" s="229">
        <v>0</v>
      </c>
      <c r="HS64" s="229">
        <v>0</v>
      </c>
      <c r="HT64" s="229">
        <v>0</v>
      </c>
      <c r="HU64" s="229">
        <v>0</v>
      </c>
    </row>
    <row r="65" spans="1:229" ht="38.25">
      <c r="A65" s="227" t="s">
        <v>43</v>
      </c>
      <c r="B65" s="227" t="s">
        <v>1206</v>
      </c>
      <c r="C65" s="227" t="s">
        <v>1207</v>
      </c>
      <c r="D65" s="228" t="s">
        <v>1208</v>
      </c>
      <c r="E65" s="228"/>
      <c r="F65" s="228"/>
      <c r="G65" s="228"/>
      <c r="H65" s="228"/>
      <c r="I65" s="228"/>
      <c r="J65" s="228"/>
      <c r="K65" s="228"/>
      <c r="L65" s="228"/>
      <c r="M65" s="228"/>
      <c r="N65" s="228"/>
      <c r="O65" s="228"/>
      <c r="P65" s="228"/>
      <c r="Q65" s="228"/>
      <c r="R65" s="228"/>
      <c r="S65" s="228"/>
      <c r="T65" s="228"/>
      <c r="U65" s="228"/>
      <c r="V65" s="228"/>
      <c r="W65" s="228"/>
      <c r="X65" s="228"/>
      <c r="Y65" s="228"/>
      <c r="Z65" s="228"/>
      <c r="AA65" s="228"/>
      <c r="AB65" s="228"/>
      <c r="AC65" s="228"/>
      <c r="AD65" s="228"/>
      <c r="AE65" s="228"/>
      <c r="AF65" s="228"/>
      <c r="AG65" s="228"/>
      <c r="AH65" s="228"/>
      <c r="AI65" s="228"/>
      <c r="AJ65" s="228"/>
      <c r="AK65" s="228"/>
      <c r="AL65" s="228"/>
      <c r="AM65" s="228"/>
      <c r="AN65" s="228"/>
      <c r="AO65" s="228"/>
      <c r="AP65" s="228"/>
      <c r="AQ65" s="228"/>
      <c r="AR65" s="228"/>
      <c r="AS65" s="228"/>
      <c r="AT65" s="228"/>
      <c r="AU65" s="228"/>
      <c r="AV65" s="228"/>
      <c r="AW65" s="228"/>
      <c r="AX65" s="228"/>
      <c r="AY65" s="228"/>
      <c r="AZ65" s="228"/>
      <c r="BA65" s="228"/>
      <c r="BB65" s="228"/>
      <c r="BC65" s="228"/>
      <c r="BD65" s="228"/>
      <c r="BE65" s="228"/>
      <c r="BF65" s="228"/>
      <c r="BG65" s="228"/>
      <c r="BH65" s="228"/>
      <c r="BI65" s="228"/>
      <c r="BJ65" s="228"/>
      <c r="BK65" s="228"/>
      <c r="BL65" s="228"/>
      <c r="BM65" s="228"/>
      <c r="BN65" s="228"/>
      <c r="BO65" s="228"/>
      <c r="BP65" s="228"/>
      <c r="BQ65" s="228"/>
      <c r="BR65" s="228"/>
      <c r="BS65" s="228"/>
      <c r="BT65" s="228"/>
      <c r="BU65" s="228"/>
      <c r="BV65" s="228"/>
      <c r="BW65" s="228"/>
      <c r="BX65" s="228"/>
      <c r="BY65" s="228"/>
      <c r="BZ65" s="228"/>
      <c r="CA65" s="228"/>
      <c r="CB65" s="228"/>
      <c r="CC65" s="228"/>
      <c r="CD65" s="228"/>
      <c r="CE65" s="228"/>
      <c r="CF65" s="228"/>
      <c r="CG65" s="228"/>
      <c r="CH65" s="228"/>
      <c r="CI65" s="228"/>
      <c r="CJ65" s="228"/>
      <c r="CK65" s="228"/>
      <c r="CL65" s="228"/>
      <c r="CM65" s="228"/>
      <c r="CN65" s="228"/>
      <c r="CO65" s="228"/>
      <c r="CP65" s="228"/>
      <c r="CQ65" s="228"/>
      <c r="CR65" s="228"/>
      <c r="CS65" s="228"/>
      <c r="CT65" s="228"/>
      <c r="CU65" s="228"/>
      <c r="CV65" s="228"/>
      <c r="CW65" s="228"/>
      <c r="CX65" s="228"/>
      <c r="CY65" s="228"/>
      <c r="CZ65" s="228"/>
      <c r="DA65" s="228"/>
      <c r="DB65" s="228"/>
      <c r="DC65" s="228"/>
      <c r="DD65" s="228"/>
      <c r="DE65" s="228"/>
      <c r="DF65" s="228"/>
      <c r="DG65" s="228"/>
      <c r="DH65" s="228"/>
      <c r="DI65" s="228"/>
      <c r="DJ65" s="228"/>
      <c r="DK65" s="228"/>
      <c r="DL65" s="228"/>
      <c r="DM65" s="229">
        <v>12.5</v>
      </c>
      <c r="DN65" s="229">
        <v>0</v>
      </c>
      <c r="DO65" s="229">
        <v>0</v>
      </c>
      <c r="DP65" s="229">
        <v>0</v>
      </c>
      <c r="DQ65" s="229">
        <v>0</v>
      </c>
      <c r="DR65" s="229">
        <v>0</v>
      </c>
      <c r="DS65" s="229">
        <v>0</v>
      </c>
      <c r="DT65" s="229">
        <v>0</v>
      </c>
      <c r="DU65" s="229">
        <v>0</v>
      </c>
      <c r="DV65" s="229">
        <v>0</v>
      </c>
      <c r="DW65" s="229">
        <v>0</v>
      </c>
      <c r="DX65" s="229">
        <v>0</v>
      </c>
      <c r="DY65" s="229">
        <v>0</v>
      </c>
      <c r="DZ65" s="229">
        <v>0</v>
      </c>
      <c r="EA65" s="229">
        <v>0</v>
      </c>
      <c r="EB65" s="229">
        <v>0</v>
      </c>
      <c r="EC65" s="229">
        <v>0</v>
      </c>
      <c r="ED65" s="229">
        <v>0</v>
      </c>
      <c r="EE65" s="229">
        <v>0</v>
      </c>
      <c r="EF65" s="229">
        <v>0</v>
      </c>
      <c r="EG65" s="229">
        <v>0</v>
      </c>
      <c r="EH65" s="229">
        <v>0</v>
      </c>
      <c r="EI65" s="229">
        <v>0</v>
      </c>
      <c r="EJ65" s="229">
        <v>0</v>
      </c>
      <c r="EK65" s="229">
        <v>0</v>
      </c>
      <c r="EL65" s="229">
        <v>0</v>
      </c>
      <c r="EM65" s="229">
        <v>0</v>
      </c>
      <c r="EN65" s="229">
        <v>0</v>
      </c>
      <c r="EO65" s="229">
        <v>0</v>
      </c>
      <c r="EP65" s="229">
        <v>0</v>
      </c>
      <c r="EQ65" s="229">
        <v>0</v>
      </c>
      <c r="ER65" s="229">
        <v>0</v>
      </c>
      <c r="ES65" s="229">
        <v>0</v>
      </c>
      <c r="ET65" s="229">
        <v>0</v>
      </c>
      <c r="EU65" s="229">
        <v>0</v>
      </c>
      <c r="EV65" s="229">
        <v>0</v>
      </c>
      <c r="EW65" s="229">
        <v>0</v>
      </c>
      <c r="EX65" s="229">
        <v>0</v>
      </c>
      <c r="EY65" s="229">
        <v>0</v>
      </c>
      <c r="EZ65" s="229">
        <v>0</v>
      </c>
      <c r="FA65" s="229">
        <v>0</v>
      </c>
      <c r="FB65" s="229">
        <v>0</v>
      </c>
      <c r="FC65" s="229">
        <v>0</v>
      </c>
      <c r="FD65" s="229">
        <v>0</v>
      </c>
      <c r="FE65" s="229">
        <v>0</v>
      </c>
      <c r="FF65" s="229">
        <v>0</v>
      </c>
      <c r="FG65" s="229">
        <v>0</v>
      </c>
      <c r="FH65" s="229">
        <v>0</v>
      </c>
      <c r="FI65" s="229">
        <v>0</v>
      </c>
      <c r="FJ65" s="229">
        <v>0</v>
      </c>
      <c r="FK65" s="229">
        <v>0</v>
      </c>
      <c r="FL65" s="229">
        <v>0</v>
      </c>
      <c r="FM65" s="229">
        <v>0</v>
      </c>
      <c r="FN65" s="229">
        <v>0</v>
      </c>
      <c r="FO65" s="229">
        <v>0</v>
      </c>
      <c r="FP65" s="229">
        <v>0</v>
      </c>
      <c r="FQ65" s="229">
        <v>0</v>
      </c>
      <c r="FR65" s="229">
        <v>0</v>
      </c>
      <c r="FS65" s="229">
        <v>0</v>
      </c>
      <c r="FT65" s="229">
        <v>0</v>
      </c>
      <c r="FU65" s="229">
        <v>0</v>
      </c>
      <c r="FV65" s="229">
        <v>0</v>
      </c>
      <c r="FW65" s="229">
        <v>0</v>
      </c>
      <c r="FX65" s="229">
        <v>0</v>
      </c>
      <c r="FY65" s="229">
        <v>0</v>
      </c>
      <c r="FZ65" s="229">
        <v>0</v>
      </c>
      <c r="GA65" s="229">
        <v>0</v>
      </c>
      <c r="GB65" s="229">
        <v>0</v>
      </c>
      <c r="GC65" s="229">
        <v>0</v>
      </c>
      <c r="GD65" s="229">
        <v>0</v>
      </c>
      <c r="GE65" s="229">
        <v>0</v>
      </c>
      <c r="GF65" s="229">
        <v>0</v>
      </c>
      <c r="GG65" s="229">
        <v>0</v>
      </c>
      <c r="GH65" s="229">
        <v>0</v>
      </c>
      <c r="GI65" s="229">
        <v>0</v>
      </c>
      <c r="GJ65" s="229">
        <v>0</v>
      </c>
      <c r="GK65" s="229">
        <v>0</v>
      </c>
      <c r="GL65" s="229">
        <v>0</v>
      </c>
      <c r="GM65" s="229">
        <v>0</v>
      </c>
      <c r="GN65" s="229">
        <v>0</v>
      </c>
      <c r="GO65" s="229">
        <v>0</v>
      </c>
      <c r="GP65" s="229">
        <v>0</v>
      </c>
      <c r="GQ65" s="229">
        <v>0</v>
      </c>
      <c r="GR65" s="229">
        <v>0</v>
      </c>
      <c r="GS65" s="229">
        <v>0</v>
      </c>
      <c r="GT65" s="229">
        <v>0</v>
      </c>
      <c r="GU65" s="229">
        <v>0</v>
      </c>
      <c r="GV65" s="229">
        <v>0</v>
      </c>
      <c r="GW65" s="229">
        <v>0</v>
      </c>
      <c r="GX65" s="229">
        <v>0</v>
      </c>
      <c r="GY65" s="229">
        <v>0</v>
      </c>
      <c r="GZ65" s="229">
        <v>0</v>
      </c>
      <c r="HA65" s="229">
        <v>0</v>
      </c>
      <c r="HB65" s="229">
        <v>0</v>
      </c>
      <c r="HC65" s="229">
        <v>0</v>
      </c>
      <c r="HD65" s="229">
        <v>0</v>
      </c>
      <c r="HE65" s="229">
        <v>0</v>
      </c>
      <c r="HF65" s="229">
        <v>0</v>
      </c>
      <c r="HG65" s="229">
        <v>0</v>
      </c>
      <c r="HH65" s="229">
        <v>0</v>
      </c>
      <c r="HI65" s="229">
        <v>0</v>
      </c>
      <c r="HJ65" s="229">
        <v>0</v>
      </c>
      <c r="HK65" s="229">
        <v>0</v>
      </c>
      <c r="HL65" s="229">
        <v>0</v>
      </c>
      <c r="HM65" s="229">
        <v>0</v>
      </c>
      <c r="HN65" s="229">
        <v>0</v>
      </c>
      <c r="HO65" s="229">
        <v>0</v>
      </c>
      <c r="HP65" s="229">
        <v>0</v>
      </c>
      <c r="HQ65" s="229">
        <v>0</v>
      </c>
      <c r="HR65" s="229">
        <v>0</v>
      </c>
      <c r="HS65" s="229">
        <v>0</v>
      </c>
      <c r="HT65" s="229">
        <v>0</v>
      </c>
      <c r="HU65" s="229">
        <v>0</v>
      </c>
    </row>
    <row r="66" spans="1:229" ht="102">
      <c r="A66" s="227" t="s">
        <v>43</v>
      </c>
      <c r="B66" s="227" t="s">
        <v>1206</v>
      </c>
      <c r="C66" s="227" t="s">
        <v>1209</v>
      </c>
      <c r="D66" s="228" t="s">
        <v>1210</v>
      </c>
      <c r="E66" s="228"/>
      <c r="F66" s="230" t="s">
        <v>1211</v>
      </c>
      <c r="G66" s="228"/>
      <c r="H66" s="228"/>
      <c r="I66" s="228"/>
      <c r="J66" s="228"/>
      <c r="K66" s="228"/>
      <c r="L66" s="228"/>
      <c r="M66" s="228"/>
      <c r="N66" s="228"/>
      <c r="O66" s="228"/>
      <c r="P66" s="228"/>
      <c r="Q66" s="228"/>
      <c r="R66" s="228"/>
      <c r="S66" s="228"/>
      <c r="T66" s="228"/>
      <c r="U66" s="228"/>
      <c r="V66" s="228"/>
      <c r="W66" s="228"/>
      <c r="X66" s="228"/>
      <c r="Y66" s="228"/>
      <c r="Z66" s="228"/>
      <c r="AA66" s="228"/>
      <c r="AB66" s="228"/>
      <c r="AC66" s="228"/>
      <c r="AD66" s="228"/>
      <c r="AE66" s="228"/>
      <c r="AF66" s="228"/>
      <c r="AG66" s="228"/>
      <c r="AH66" s="228"/>
      <c r="AI66" s="228"/>
      <c r="AJ66" s="228"/>
      <c r="AK66" s="228"/>
      <c r="AL66" s="228"/>
      <c r="AM66" s="228"/>
      <c r="AN66" s="228"/>
      <c r="AO66" s="228"/>
      <c r="AP66" s="228"/>
      <c r="AQ66" s="228"/>
      <c r="AR66" s="228"/>
      <c r="AS66" s="228"/>
      <c r="AT66" s="228"/>
      <c r="AU66" s="228"/>
      <c r="AV66" s="228"/>
      <c r="AW66" s="228"/>
      <c r="AX66" s="228"/>
      <c r="AY66" s="228"/>
      <c r="AZ66" s="228"/>
      <c r="BA66" s="228"/>
      <c r="BB66" s="228"/>
      <c r="BC66" s="228"/>
      <c r="BD66" s="228"/>
      <c r="BE66" s="228"/>
      <c r="BF66" s="228"/>
      <c r="BG66" s="228"/>
      <c r="BH66" s="228"/>
      <c r="BI66" s="228"/>
      <c r="BJ66" s="228"/>
      <c r="BK66" s="228"/>
      <c r="BL66" s="228"/>
      <c r="BM66" s="228"/>
      <c r="BN66" s="228"/>
      <c r="BO66" s="228"/>
      <c r="BP66" s="228"/>
      <c r="BQ66" s="228"/>
      <c r="BR66" s="228"/>
      <c r="BS66" s="228"/>
      <c r="BT66" s="228"/>
      <c r="BU66" s="228"/>
      <c r="BV66" s="228"/>
      <c r="BW66" s="228"/>
      <c r="BX66" s="228"/>
      <c r="BY66" s="228"/>
      <c r="BZ66" s="228"/>
      <c r="CA66" s="228"/>
      <c r="CB66" s="228"/>
      <c r="CC66" s="228"/>
      <c r="CD66" s="228"/>
      <c r="CE66" s="228"/>
      <c r="CF66" s="228"/>
      <c r="CG66" s="228"/>
      <c r="CH66" s="228"/>
      <c r="CI66" s="228"/>
      <c r="CJ66" s="228"/>
      <c r="CK66" s="228"/>
      <c r="CL66" s="228"/>
      <c r="CM66" s="228"/>
      <c r="CN66" s="228"/>
      <c r="CO66" s="228"/>
      <c r="CP66" s="228"/>
      <c r="CQ66" s="228"/>
      <c r="CR66" s="228"/>
      <c r="CS66" s="228"/>
      <c r="CT66" s="228"/>
      <c r="CU66" s="228"/>
      <c r="CV66" s="228"/>
      <c r="CW66" s="228"/>
      <c r="CX66" s="228"/>
      <c r="CY66" s="228"/>
      <c r="CZ66" s="228"/>
      <c r="DA66" s="228"/>
      <c r="DB66" s="228"/>
      <c r="DC66" s="228"/>
      <c r="DD66" s="228"/>
      <c r="DE66" s="228"/>
      <c r="DF66" s="228"/>
      <c r="DG66" s="228"/>
      <c r="DH66" s="228"/>
      <c r="DI66" s="228"/>
      <c r="DJ66" s="228"/>
      <c r="DK66" s="228"/>
      <c r="DL66" s="228"/>
      <c r="DM66" s="229">
        <v>11.9</v>
      </c>
      <c r="DN66" s="229">
        <v>0</v>
      </c>
      <c r="DO66" s="229">
        <v>3.6</v>
      </c>
      <c r="DP66" s="229">
        <v>0</v>
      </c>
      <c r="DQ66" s="229">
        <v>0</v>
      </c>
      <c r="DR66" s="229">
        <v>0</v>
      </c>
      <c r="DS66" s="229">
        <v>0</v>
      </c>
      <c r="DT66" s="229">
        <v>0</v>
      </c>
      <c r="DU66" s="229">
        <v>0</v>
      </c>
      <c r="DV66" s="229">
        <v>0</v>
      </c>
      <c r="DW66" s="229">
        <v>0</v>
      </c>
      <c r="DX66" s="229">
        <v>0</v>
      </c>
      <c r="DY66" s="229">
        <v>0</v>
      </c>
      <c r="DZ66" s="229">
        <v>0</v>
      </c>
      <c r="EA66" s="229">
        <v>0</v>
      </c>
      <c r="EB66" s="229">
        <v>0</v>
      </c>
      <c r="EC66" s="229">
        <v>0</v>
      </c>
      <c r="ED66" s="229">
        <v>0</v>
      </c>
      <c r="EE66" s="229">
        <v>0</v>
      </c>
      <c r="EF66" s="229">
        <v>0</v>
      </c>
      <c r="EG66" s="229">
        <v>0</v>
      </c>
      <c r="EH66" s="229">
        <v>0</v>
      </c>
      <c r="EI66" s="229">
        <v>0</v>
      </c>
      <c r="EJ66" s="229">
        <v>0</v>
      </c>
      <c r="EK66" s="229">
        <v>0</v>
      </c>
      <c r="EL66" s="229">
        <v>0</v>
      </c>
      <c r="EM66" s="229">
        <v>0</v>
      </c>
      <c r="EN66" s="229">
        <v>0</v>
      </c>
      <c r="EO66" s="229">
        <v>0</v>
      </c>
      <c r="EP66" s="229">
        <v>0</v>
      </c>
      <c r="EQ66" s="229">
        <v>0</v>
      </c>
      <c r="ER66" s="229">
        <v>0</v>
      </c>
      <c r="ES66" s="229">
        <v>0</v>
      </c>
      <c r="ET66" s="229">
        <v>0</v>
      </c>
      <c r="EU66" s="229">
        <v>0</v>
      </c>
      <c r="EV66" s="229">
        <v>0</v>
      </c>
      <c r="EW66" s="229">
        <v>0</v>
      </c>
      <c r="EX66" s="229">
        <v>0</v>
      </c>
      <c r="EY66" s="229">
        <v>0</v>
      </c>
      <c r="EZ66" s="229">
        <v>0</v>
      </c>
      <c r="FA66" s="229">
        <v>0</v>
      </c>
      <c r="FB66" s="229">
        <v>0</v>
      </c>
      <c r="FC66" s="229">
        <v>0</v>
      </c>
      <c r="FD66" s="229">
        <v>0</v>
      </c>
      <c r="FE66" s="229">
        <v>0</v>
      </c>
      <c r="FF66" s="229">
        <v>0</v>
      </c>
      <c r="FG66" s="229">
        <v>0</v>
      </c>
      <c r="FH66" s="229">
        <v>0</v>
      </c>
      <c r="FI66" s="229">
        <v>0</v>
      </c>
      <c r="FJ66" s="229">
        <v>0</v>
      </c>
      <c r="FK66" s="229">
        <v>0</v>
      </c>
      <c r="FL66" s="229">
        <v>0</v>
      </c>
      <c r="FM66" s="229">
        <v>0</v>
      </c>
      <c r="FN66" s="229">
        <v>0</v>
      </c>
      <c r="FO66" s="229">
        <v>0</v>
      </c>
      <c r="FP66" s="229">
        <v>0</v>
      </c>
      <c r="FQ66" s="229">
        <v>0</v>
      </c>
      <c r="FR66" s="229">
        <v>0</v>
      </c>
      <c r="FS66" s="229">
        <v>0</v>
      </c>
      <c r="FT66" s="229">
        <v>0</v>
      </c>
      <c r="FU66" s="229">
        <v>0</v>
      </c>
      <c r="FV66" s="229">
        <v>0</v>
      </c>
      <c r="FW66" s="229">
        <v>0</v>
      </c>
      <c r="FX66" s="229">
        <v>0</v>
      </c>
      <c r="FY66" s="229">
        <v>0</v>
      </c>
      <c r="FZ66" s="229">
        <v>0</v>
      </c>
      <c r="GA66" s="229">
        <v>0</v>
      </c>
      <c r="GB66" s="229">
        <v>0</v>
      </c>
      <c r="GC66" s="229">
        <v>0</v>
      </c>
      <c r="GD66" s="229">
        <v>0</v>
      </c>
      <c r="GE66" s="229">
        <v>0</v>
      </c>
      <c r="GF66" s="229">
        <v>0</v>
      </c>
      <c r="GG66" s="229">
        <v>0</v>
      </c>
      <c r="GH66" s="229">
        <v>0</v>
      </c>
      <c r="GI66" s="229">
        <v>0</v>
      </c>
      <c r="GJ66" s="229">
        <v>0</v>
      </c>
      <c r="GK66" s="229">
        <v>0</v>
      </c>
      <c r="GL66" s="229">
        <v>0</v>
      </c>
      <c r="GM66" s="229">
        <v>0</v>
      </c>
      <c r="GN66" s="229">
        <v>0</v>
      </c>
      <c r="GO66" s="229">
        <v>0</v>
      </c>
      <c r="GP66" s="229">
        <v>0</v>
      </c>
      <c r="GQ66" s="229">
        <v>0</v>
      </c>
      <c r="GR66" s="229">
        <v>0</v>
      </c>
      <c r="GS66" s="229">
        <v>0</v>
      </c>
      <c r="GT66" s="229">
        <v>0</v>
      </c>
      <c r="GU66" s="229">
        <v>0</v>
      </c>
      <c r="GV66" s="229">
        <v>0</v>
      </c>
      <c r="GW66" s="229">
        <v>0</v>
      </c>
      <c r="GX66" s="229">
        <v>0</v>
      </c>
      <c r="GY66" s="229">
        <v>0</v>
      </c>
      <c r="GZ66" s="229">
        <v>0</v>
      </c>
      <c r="HA66" s="229">
        <v>0</v>
      </c>
      <c r="HB66" s="229">
        <v>0</v>
      </c>
      <c r="HC66" s="229">
        <v>0</v>
      </c>
      <c r="HD66" s="229">
        <v>0</v>
      </c>
      <c r="HE66" s="229">
        <v>0</v>
      </c>
      <c r="HF66" s="229">
        <v>0</v>
      </c>
      <c r="HG66" s="229">
        <v>0</v>
      </c>
      <c r="HH66" s="229">
        <v>0</v>
      </c>
      <c r="HI66" s="229">
        <v>0</v>
      </c>
      <c r="HJ66" s="229">
        <v>0</v>
      </c>
      <c r="HK66" s="229">
        <v>0</v>
      </c>
      <c r="HL66" s="229">
        <v>0</v>
      </c>
      <c r="HM66" s="229">
        <v>0</v>
      </c>
      <c r="HN66" s="229">
        <v>0</v>
      </c>
      <c r="HO66" s="229">
        <v>0</v>
      </c>
      <c r="HP66" s="229">
        <v>0</v>
      </c>
      <c r="HQ66" s="229">
        <v>0</v>
      </c>
      <c r="HR66" s="229">
        <v>0</v>
      </c>
      <c r="HS66" s="229">
        <v>0</v>
      </c>
      <c r="HT66" s="229">
        <v>0</v>
      </c>
      <c r="HU66" s="229">
        <v>0</v>
      </c>
    </row>
    <row r="67" spans="1:229" ht="51">
      <c r="A67" s="227" t="s">
        <v>43</v>
      </c>
      <c r="B67" s="227" t="s">
        <v>1212</v>
      </c>
      <c r="C67" s="227" t="s">
        <v>1213</v>
      </c>
      <c r="D67" s="228"/>
      <c r="E67" s="230" t="s">
        <v>1214</v>
      </c>
      <c r="F67" s="228" t="s">
        <v>1215</v>
      </c>
      <c r="G67" s="228"/>
      <c r="H67" s="228"/>
      <c r="I67" s="228"/>
      <c r="J67" s="228"/>
      <c r="K67" s="228"/>
      <c r="L67" s="228"/>
      <c r="M67" s="228"/>
      <c r="N67" s="228"/>
      <c r="O67" s="228"/>
      <c r="P67" s="228"/>
      <c r="Q67" s="228"/>
      <c r="R67" s="228"/>
      <c r="S67" s="228"/>
      <c r="T67" s="228"/>
      <c r="U67" s="228"/>
      <c r="V67" s="228"/>
      <c r="W67" s="228"/>
      <c r="X67" s="228"/>
      <c r="Y67" s="228"/>
      <c r="Z67" s="228"/>
      <c r="AA67" s="228"/>
      <c r="AB67" s="228"/>
      <c r="AC67" s="228"/>
      <c r="AD67" s="228"/>
      <c r="AE67" s="228"/>
      <c r="AF67" s="228"/>
      <c r="AG67" s="228"/>
      <c r="AH67" s="228"/>
      <c r="AI67" s="228"/>
      <c r="AJ67" s="228"/>
      <c r="AK67" s="228"/>
      <c r="AL67" s="228"/>
      <c r="AM67" s="228"/>
      <c r="AN67" s="228"/>
      <c r="AO67" s="228"/>
      <c r="AP67" s="228"/>
      <c r="AQ67" s="228"/>
      <c r="AR67" s="228"/>
      <c r="AS67" s="228"/>
      <c r="AT67" s="228"/>
      <c r="AU67" s="228"/>
      <c r="AV67" s="228"/>
      <c r="AW67" s="228"/>
      <c r="AX67" s="228"/>
      <c r="AY67" s="228"/>
      <c r="AZ67" s="228"/>
      <c r="BA67" s="228"/>
      <c r="BB67" s="228"/>
      <c r="BC67" s="228"/>
      <c r="BD67" s="228"/>
      <c r="BE67" s="228"/>
      <c r="BF67" s="228"/>
      <c r="BG67" s="228"/>
      <c r="BH67" s="228"/>
      <c r="BI67" s="228"/>
      <c r="BJ67" s="228"/>
      <c r="BK67" s="228"/>
      <c r="BL67" s="228"/>
      <c r="BM67" s="228"/>
      <c r="BN67" s="228"/>
      <c r="BO67" s="228"/>
      <c r="BP67" s="228"/>
      <c r="BQ67" s="228"/>
      <c r="BR67" s="228"/>
      <c r="BS67" s="228"/>
      <c r="BT67" s="228"/>
      <c r="BU67" s="228"/>
      <c r="BV67" s="228"/>
      <c r="BW67" s="228"/>
      <c r="BX67" s="228"/>
      <c r="BY67" s="228"/>
      <c r="BZ67" s="228"/>
      <c r="CA67" s="228"/>
      <c r="CB67" s="228"/>
      <c r="CC67" s="228"/>
      <c r="CD67" s="228"/>
      <c r="CE67" s="228"/>
      <c r="CF67" s="228"/>
      <c r="CG67" s="228"/>
      <c r="CH67" s="228"/>
      <c r="CI67" s="228"/>
      <c r="CJ67" s="228"/>
      <c r="CK67" s="228"/>
      <c r="CL67" s="228"/>
      <c r="CM67" s="228"/>
      <c r="CN67" s="228"/>
      <c r="CO67" s="228"/>
      <c r="CP67" s="228"/>
      <c r="CQ67" s="228"/>
      <c r="CR67" s="228"/>
      <c r="CS67" s="228"/>
      <c r="CT67" s="228"/>
      <c r="CU67" s="228"/>
      <c r="CV67" s="228"/>
      <c r="CW67" s="228"/>
      <c r="CX67" s="228"/>
      <c r="CY67" s="228"/>
      <c r="CZ67" s="228"/>
      <c r="DA67" s="228"/>
      <c r="DB67" s="228"/>
      <c r="DC67" s="228"/>
      <c r="DD67" s="228"/>
      <c r="DE67" s="228"/>
      <c r="DF67" s="228"/>
      <c r="DG67" s="228"/>
      <c r="DH67" s="228"/>
      <c r="DI67" s="228"/>
      <c r="DJ67" s="228"/>
      <c r="DK67" s="228"/>
      <c r="DL67" s="228"/>
      <c r="DM67" s="229">
        <v>0</v>
      </c>
      <c r="DN67" s="229">
        <v>4.4000000000000004</v>
      </c>
      <c r="DO67" s="229">
        <v>4.4000000000000004</v>
      </c>
      <c r="DP67" s="229">
        <v>0</v>
      </c>
      <c r="DQ67" s="229">
        <v>0</v>
      </c>
      <c r="DR67" s="229">
        <v>0</v>
      </c>
      <c r="DS67" s="229">
        <v>0</v>
      </c>
      <c r="DT67" s="229">
        <v>0</v>
      </c>
      <c r="DU67" s="229">
        <v>0</v>
      </c>
      <c r="DV67" s="229">
        <v>0</v>
      </c>
      <c r="DW67" s="229">
        <v>0</v>
      </c>
      <c r="DX67" s="229">
        <v>0</v>
      </c>
      <c r="DY67" s="229">
        <v>0</v>
      </c>
      <c r="DZ67" s="229">
        <v>0</v>
      </c>
      <c r="EA67" s="229">
        <v>0</v>
      </c>
      <c r="EB67" s="229">
        <v>0</v>
      </c>
      <c r="EC67" s="229">
        <v>0</v>
      </c>
      <c r="ED67" s="229">
        <v>0</v>
      </c>
      <c r="EE67" s="229">
        <v>0</v>
      </c>
      <c r="EF67" s="229">
        <v>0</v>
      </c>
      <c r="EG67" s="229">
        <v>0</v>
      </c>
      <c r="EH67" s="229">
        <v>0</v>
      </c>
      <c r="EI67" s="229">
        <v>0</v>
      </c>
      <c r="EJ67" s="229">
        <v>0</v>
      </c>
      <c r="EK67" s="229">
        <v>0</v>
      </c>
      <c r="EL67" s="229">
        <v>0</v>
      </c>
      <c r="EM67" s="229">
        <v>0</v>
      </c>
      <c r="EN67" s="229">
        <v>0</v>
      </c>
      <c r="EO67" s="229">
        <v>0</v>
      </c>
      <c r="EP67" s="229">
        <v>0</v>
      </c>
      <c r="EQ67" s="229">
        <v>0</v>
      </c>
      <c r="ER67" s="229">
        <v>0</v>
      </c>
      <c r="ES67" s="229">
        <v>0</v>
      </c>
      <c r="ET67" s="229">
        <v>0</v>
      </c>
      <c r="EU67" s="229">
        <v>0</v>
      </c>
      <c r="EV67" s="229">
        <v>0</v>
      </c>
      <c r="EW67" s="229">
        <v>0</v>
      </c>
      <c r="EX67" s="229">
        <v>0</v>
      </c>
      <c r="EY67" s="229">
        <v>0</v>
      </c>
      <c r="EZ67" s="229">
        <v>0</v>
      </c>
      <c r="FA67" s="229">
        <v>0</v>
      </c>
      <c r="FB67" s="229">
        <v>0</v>
      </c>
      <c r="FC67" s="229">
        <v>0</v>
      </c>
      <c r="FD67" s="229">
        <v>0</v>
      </c>
      <c r="FE67" s="229">
        <v>0</v>
      </c>
      <c r="FF67" s="229">
        <v>0</v>
      </c>
      <c r="FG67" s="229">
        <v>0</v>
      </c>
      <c r="FH67" s="229">
        <v>0</v>
      </c>
      <c r="FI67" s="229">
        <v>0</v>
      </c>
      <c r="FJ67" s="229">
        <v>0</v>
      </c>
      <c r="FK67" s="229">
        <v>0</v>
      </c>
      <c r="FL67" s="229">
        <v>0</v>
      </c>
      <c r="FM67" s="229">
        <v>0</v>
      </c>
      <c r="FN67" s="229">
        <v>0</v>
      </c>
      <c r="FO67" s="229">
        <v>0</v>
      </c>
      <c r="FP67" s="229">
        <v>0</v>
      </c>
      <c r="FQ67" s="229">
        <v>0</v>
      </c>
      <c r="FR67" s="229">
        <v>0</v>
      </c>
      <c r="FS67" s="229">
        <v>0</v>
      </c>
      <c r="FT67" s="229">
        <v>0</v>
      </c>
      <c r="FU67" s="229">
        <v>0</v>
      </c>
      <c r="FV67" s="229">
        <v>0</v>
      </c>
      <c r="FW67" s="229">
        <v>0</v>
      </c>
      <c r="FX67" s="229">
        <v>0</v>
      </c>
      <c r="FY67" s="229">
        <v>0</v>
      </c>
      <c r="FZ67" s="229">
        <v>0</v>
      </c>
      <c r="GA67" s="229">
        <v>0</v>
      </c>
      <c r="GB67" s="229">
        <v>0</v>
      </c>
      <c r="GC67" s="229">
        <v>0</v>
      </c>
      <c r="GD67" s="229">
        <v>0</v>
      </c>
      <c r="GE67" s="229">
        <v>0</v>
      </c>
      <c r="GF67" s="229">
        <v>0</v>
      </c>
      <c r="GG67" s="229">
        <v>0</v>
      </c>
      <c r="GH67" s="229">
        <v>0</v>
      </c>
      <c r="GI67" s="229">
        <v>0</v>
      </c>
      <c r="GJ67" s="229">
        <v>0</v>
      </c>
      <c r="GK67" s="229">
        <v>0</v>
      </c>
      <c r="GL67" s="229">
        <v>0</v>
      </c>
      <c r="GM67" s="229">
        <v>0</v>
      </c>
      <c r="GN67" s="229">
        <v>0</v>
      </c>
      <c r="GO67" s="229">
        <v>0</v>
      </c>
      <c r="GP67" s="229">
        <v>0</v>
      </c>
      <c r="GQ67" s="229">
        <v>0</v>
      </c>
      <c r="GR67" s="229">
        <v>0</v>
      </c>
      <c r="GS67" s="229">
        <v>0</v>
      </c>
      <c r="GT67" s="229">
        <v>0</v>
      </c>
      <c r="GU67" s="229">
        <v>0</v>
      </c>
      <c r="GV67" s="229">
        <v>0</v>
      </c>
      <c r="GW67" s="229">
        <v>0</v>
      </c>
      <c r="GX67" s="229">
        <v>0</v>
      </c>
      <c r="GY67" s="229">
        <v>0</v>
      </c>
      <c r="GZ67" s="229">
        <v>0</v>
      </c>
      <c r="HA67" s="229">
        <v>0</v>
      </c>
      <c r="HB67" s="229">
        <v>0</v>
      </c>
      <c r="HC67" s="229">
        <v>0</v>
      </c>
      <c r="HD67" s="229">
        <v>0</v>
      </c>
      <c r="HE67" s="229">
        <v>0</v>
      </c>
      <c r="HF67" s="229">
        <v>0</v>
      </c>
      <c r="HG67" s="229">
        <v>0</v>
      </c>
      <c r="HH67" s="229">
        <v>0</v>
      </c>
      <c r="HI67" s="229">
        <v>0</v>
      </c>
      <c r="HJ67" s="229">
        <v>0</v>
      </c>
      <c r="HK67" s="229">
        <v>0</v>
      </c>
      <c r="HL67" s="229">
        <v>0</v>
      </c>
      <c r="HM67" s="229">
        <v>0</v>
      </c>
      <c r="HN67" s="229">
        <v>0</v>
      </c>
      <c r="HO67" s="229">
        <v>0</v>
      </c>
      <c r="HP67" s="229">
        <v>0</v>
      </c>
      <c r="HQ67" s="229">
        <v>0</v>
      </c>
      <c r="HR67" s="229">
        <v>0</v>
      </c>
      <c r="HS67" s="229">
        <v>0</v>
      </c>
      <c r="HT67" s="229">
        <v>0</v>
      </c>
      <c r="HU67" s="229">
        <v>0</v>
      </c>
    </row>
    <row r="68" spans="1:229" ht="114.75">
      <c r="A68" s="227" t="s">
        <v>43</v>
      </c>
      <c r="B68" s="227" t="s">
        <v>1216</v>
      </c>
      <c r="C68" s="227" t="s">
        <v>1217</v>
      </c>
      <c r="D68" s="230" t="s">
        <v>1218</v>
      </c>
      <c r="E68" s="228" t="s">
        <v>1219</v>
      </c>
      <c r="F68" s="230" t="s">
        <v>1220</v>
      </c>
      <c r="G68" s="228" t="s">
        <v>1221</v>
      </c>
      <c r="H68" s="230" t="s">
        <v>1222</v>
      </c>
      <c r="I68" s="228"/>
      <c r="J68" s="228"/>
      <c r="K68" s="228"/>
      <c r="L68" s="228"/>
      <c r="M68" s="228"/>
      <c r="N68" s="228"/>
      <c r="O68" s="228"/>
      <c r="P68" s="228"/>
      <c r="Q68" s="228"/>
      <c r="R68" s="228"/>
      <c r="S68" s="228"/>
      <c r="T68" s="228"/>
      <c r="U68" s="228"/>
      <c r="V68" s="228"/>
      <c r="W68" s="228"/>
      <c r="X68" s="228"/>
      <c r="Y68" s="228"/>
      <c r="Z68" s="228"/>
      <c r="AA68" s="228"/>
      <c r="AB68" s="228"/>
      <c r="AC68" s="228"/>
      <c r="AD68" s="228"/>
      <c r="AE68" s="228"/>
      <c r="AF68" s="228"/>
      <c r="AG68" s="228"/>
      <c r="AH68" s="228"/>
      <c r="AI68" s="228"/>
      <c r="AJ68" s="228"/>
      <c r="AK68" s="228"/>
      <c r="AL68" s="228"/>
      <c r="AM68" s="228"/>
      <c r="AN68" s="228"/>
      <c r="AO68" s="228"/>
      <c r="AP68" s="228"/>
      <c r="AQ68" s="228"/>
      <c r="AR68" s="228"/>
      <c r="AS68" s="228"/>
      <c r="AT68" s="228"/>
      <c r="AU68" s="228"/>
      <c r="AV68" s="228"/>
      <c r="AW68" s="228"/>
      <c r="AX68" s="228"/>
      <c r="AY68" s="228"/>
      <c r="AZ68" s="228"/>
      <c r="BA68" s="228"/>
      <c r="BB68" s="228"/>
      <c r="BC68" s="228"/>
      <c r="BD68" s="228"/>
      <c r="BE68" s="228"/>
      <c r="BF68" s="228"/>
      <c r="BG68" s="228"/>
      <c r="BH68" s="228"/>
      <c r="BI68" s="228"/>
      <c r="BJ68" s="228"/>
      <c r="BK68" s="228"/>
      <c r="BL68" s="228"/>
      <c r="BM68" s="228"/>
      <c r="BN68" s="228"/>
      <c r="BO68" s="228"/>
      <c r="BP68" s="228"/>
      <c r="BQ68" s="228"/>
      <c r="BR68" s="228"/>
      <c r="BS68" s="228"/>
      <c r="BT68" s="228"/>
      <c r="BU68" s="228"/>
      <c r="BV68" s="228"/>
      <c r="BW68" s="228"/>
      <c r="BX68" s="228"/>
      <c r="BY68" s="228"/>
      <c r="BZ68" s="228"/>
      <c r="CA68" s="228"/>
      <c r="CB68" s="228"/>
      <c r="CC68" s="228"/>
      <c r="CD68" s="228"/>
      <c r="CE68" s="228"/>
      <c r="CF68" s="228"/>
      <c r="CG68" s="228"/>
      <c r="CH68" s="228"/>
      <c r="CI68" s="228"/>
      <c r="CJ68" s="228"/>
      <c r="CK68" s="228"/>
      <c r="CL68" s="228"/>
      <c r="CM68" s="228"/>
      <c r="CN68" s="228"/>
      <c r="CO68" s="228"/>
      <c r="CP68" s="228"/>
      <c r="CQ68" s="228"/>
      <c r="CR68" s="228"/>
      <c r="CS68" s="228"/>
      <c r="CT68" s="228"/>
      <c r="CU68" s="228"/>
      <c r="CV68" s="228"/>
      <c r="CW68" s="228"/>
      <c r="CX68" s="228"/>
      <c r="CY68" s="228"/>
      <c r="CZ68" s="228"/>
      <c r="DA68" s="228"/>
      <c r="DB68" s="228"/>
      <c r="DC68" s="228"/>
      <c r="DD68" s="228"/>
      <c r="DE68" s="228"/>
      <c r="DF68" s="228"/>
      <c r="DG68" s="228"/>
      <c r="DH68" s="228"/>
      <c r="DI68" s="228"/>
      <c r="DJ68" s="228"/>
      <c r="DK68" s="228"/>
      <c r="DL68" s="228"/>
      <c r="DM68" s="229">
        <v>7.2</v>
      </c>
      <c r="DN68" s="229">
        <v>7.2</v>
      </c>
      <c r="DO68" s="229">
        <v>8.1</v>
      </c>
      <c r="DP68" s="229">
        <v>8.5</v>
      </c>
      <c r="DQ68" s="229">
        <v>7.4</v>
      </c>
      <c r="DR68" s="229">
        <v>0</v>
      </c>
      <c r="DS68" s="229">
        <v>0</v>
      </c>
      <c r="DT68" s="229">
        <v>0</v>
      </c>
      <c r="DU68" s="229">
        <v>0</v>
      </c>
      <c r="DV68" s="229">
        <v>0</v>
      </c>
      <c r="DW68" s="229">
        <v>0</v>
      </c>
      <c r="DX68" s="229">
        <v>0</v>
      </c>
      <c r="DY68" s="229">
        <v>0</v>
      </c>
      <c r="DZ68" s="229">
        <v>0</v>
      </c>
      <c r="EA68" s="229">
        <v>0</v>
      </c>
      <c r="EB68" s="229">
        <v>0</v>
      </c>
      <c r="EC68" s="229">
        <v>0</v>
      </c>
      <c r="ED68" s="229">
        <v>0</v>
      </c>
      <c r="EE68" s="229">
        <v>0</v>
      </c>
      <c r="EF68" s="229">
        <v>0</v>
      </c>
      <c r="EG68" s="229">
        <v>0</v>
      </c>
      <c r="EH68" s="229">
        <v>0</v>
      </c>
      <c r="EI68" s="229">
        <v>0</v>
      </c>
      <c r="EJ68" s="229">
        <v>0</v>
      </c>
      <c r="EK68" s="229">
        <v>0</v>
      </c>
      <c r="EL68" s="229">
        <v>0</v>
      </c>
      <c r="EM68" s="229">
        <v>0</v>
      </c>
      <c r="EN68" s="229">
        <v>0</v>
      </c>
      <c r="EO68" s="229">
        <v>0</v>
      </c>
      <c r="EP68" s="229">
        <v>0</v>
      </c>
      <c r="EQ68" s="229">
        <v>0</v>
      </c>
      <c r="ER68" s="229">
        <v>0</v>
      </c>
      <c r="ES68" s="229">
        <v>0</v>
      </c>
      <c r="ET68" s="229">
        <v>0</v>
      </c>
      <c r="EU68" s="229">
        <v>0</v>
      </c>
      <c r="EV68" s="229">
        <v>0</v>
      </c>
      <c r="EW68" s="229">
        <v>0</v>
      </c>
      <c r="EX68" s="229">
        <v>0</v>
      </c>
      <c r="EY68" s="229">
        <v>0</v>
      </c>
      <c r="EZ68" s="229">
        <v>0</v>
      </c>
      <c r="FA68" s="229">
        <v>0</v>
      </c>
      <c r="FB68" s="229">
        <v>0</v>
      </c>
      <c r="FC68" s="229">
        <v>0</v>
      </c>
      <c r="FD68" s="229">
        <v>0</v>
      </c>
      <c r="FE68" s="229">
        <v>0</v>
      </c>
      <c r="FF68" s="229">
        <v>0</v>
      </c>
      <c r="FG68" s="229">
        <v>0</v>
      </c>
      <c r="FH68" s="229">
        <v>0</v>
      </c>
      <c r="FI68" s="229">
        <v>0</v>
      </c>
      <c r="FJ68" s="229">
        <v>0</v>
      </c>
      <c r="FK68" s="229">
        <v>0</v>
      </c>
      <c r="FL68" s="229">
        <v>0</v>
      </c>
      <c r="FM68" s="229">
        <v>0</v>
      </c>
      <c r="FN68" s="229">
        <v>0</v>
      </c>
      <c r="FO68" s="229">
        <v>0</v>
      </c>
      <c r="FP68" s="229">
        <v>0</v>
      </c>
      <c r="FQ68" s="229">
        <v>0</v>
      </c>
      <c r="FR68" s="229">
        <v>0</v>
      </c>
      <c r="FS68" s="229">
        <v>0</v>
      </c>
      <c r="FT68" s="229">
        <v>0</v>
      </c>
      <c r="FU68" s="229">
        <v>0</v>
      </c>
      <c r="FV68" s="229">
        <v>0</v>
      </c>
      <c r="FW68" s="229">
        <v>0</v>
      </c>
      <c r="FX68" s="229">
        <v>0</v>
      </c>
      <c r="FY68" s="229">
        <v>0</v>
      </c>
      <c r="FZ68" s="229">
        <v>0</v>
      </c>
      <c r="GA68" s="229">
        <v>0</v>
      </c>
      <c r="GB68" s="229">
        <v>0</v>
      </c>
      <c r="GC68" s="229">
        <v>0</v>
      </c>
      <c r="GD68" s="229">
        <v>0</v>
      </c>
      <c r="GE68" s="229">
        <v>0</v>
      </c>
      <c r="GF68" s="229">
        <v>0</v>
      </c>
      <c r="GG68" s="229">
        <v>0</v>
      </c>
      <c r="GH68" s="229">
        <v>0</v>
      </c>
      <c r="GI68" s="229">
        <v>0</v>
      </c>
      <c r="GJ68" s="229">
        <v>0</v>
      </c>
      <c r="GK68" s="229">
        <v>0</v>
      </c>
      <c r="GL68" s="229">
        <v>0</v>
      </c>
      <c r="GM68" s="229">
        <v>0</v>
      </c>
      <c r="GN68" s="229">
        <v>0</v>
      </c>
      <c r="GO68" s="229">
        <v>0</v>
      </c>
      <c r="GP68" s="229">
        <v>0</v>
      </c>
      <c r="GQ68" s="229">
        <v>0</v>
      </c>
      <c r="GR68" s="229">
        <v>0</v>
      </c>
      <c r="GS68" s="229">
        <v>0</v>
      </c>
      <c r="GT68" s="229">
        <v>0</v>
      </c>
      <c r="GU68" s="229">
        <v>0</v>
      </c>
      <c r="GV68" s="229">
        <v>0</v>
      </c>
      <c r="GW68" s="229">
        <v>0</v>
      </c>
      <c r="GX68" s="229">
        <v>0</v>
      </c>
      <c r="GY68" s="229">
        <v>0</v>
      </c>
      <c r="GZ68" s="229">
        <v>0</v>
      </c>
      <c r="HA68" s="229">
        <v>0</v>
      </c>
      <c r="HB68" s="229">
        <v>0</v>
      </c>
      <c r="HC68" s="229">
        <v>0</v>
      </c>
      <c r="HD68" s="229">
        <v>0</v>
      </c>
      <c r="HE68" s="229">
        <v>0</v>
      </c>
      <c r="HF68" s="229">
        <v>0</v>
      </c>
      <c r="HG68" s="229">
        <v>0</v>
      </c>
      <c r="HH68" s="229">
        <v>0</v>
      </c>
      <c r="HI68" s="229">
        <v>0</v>
      </c>
      <c r="HJ68" s="229">
        <v>0</v>
      </c>
      <c r="HK68" s="229">
        <v>0</v>
      </c>
      <c r="HL68" s="229">
        <v>0</v>
      </c>
      <c r="HM68" s="229">
        <v>0</v>
      </c>
      <c r="HN68" s="229">
        <v>0</v>
      </c>
      <c r="HO68" s="229">
        <v>0</v>
      </c>
      <c r="HP68" s="229">
        <v>0</v>
      </c>
      <c r="HQ68" s="229">
        <v>0</v>
      </c>
      <c r="HR68" s="229">
        <v>0</v>
      </c>
      <c r="HS68" s="229">
        <v>0</v>
      </c>
      <c r="HT68" s="229">
        <v>0</v>
      </c>
      <c r="HU68" s="229">
        <v>0</v>
      </c>
    </row>
    <row r="69" spans="1:229" ht="204">
      <c r="A69" s="227" t="s">
        <v>43</v>
      </c>
      <c r="B69" s="227" t="s">
        <v>1223</v>
      </c>
      <c r="C69" s="227" t="s">
        <v>1224</v>
      </c>
      <c r="D69" s="230" t="s">
        <v>1225</v>
      </c>
      <c r="E69" s="228"/>
      <c r="F69" s="228" t="s">
        <v>1226</v>
      </c>
      <c r="G69" s="228"/>
      <c r="H69" s="228"/>
      <c r="I69" s="228"/>
      <c r="J69" s="228"/>
      <c r="K69" s="228"/>
      <c r="L69" s="228"/>
      <c r="M69" s="228"/>
      <c r="N69" s="228"/>
      <c r="O69" s="228"/>
      <c r="P69" s="228"/>
      <c r="Q69" s="228"/>
      <c r="R69" s="228"/>
      <c r="S69" s="228"/>
      <c r="T69" s="228"/>
      <c r="U69" s="228"/>
      <c r="V69" s="228"/>
      <c r="W69" s="228"/>
      <c r="X69" s="228"/>
      <c r="Y69" s="228"/>
      <c r="Z69" s="228"/>
      <c r="AA69" s="228"/>
      <c r="AB69" s="228"/>
      <c r="AC69" s="228"/>
      <c r="AD69" s="228"/>
      <c r="AE69" s="228"/>
      <c r="AF69" s="228"/>
      <c r="AG69" s="228"/>
      <c r="AH69" s="228"/>
      <c r="AI69" s="228"/>
      <c r="AJ69" s="228"/>
      <c r="AK69" s="228"/>
      <c r="AL69" s="228"/>
      <c r="AM69" s="228"/>
      <c r="AN69" s="228"/>
      <c r="AO69" s="228"/>
      <c r="AP69" s="228"/>
      <c r="AQ69" s="228"/>
      <c r="AR69" s="228"/>
      <c r="AS69" s="228"/>
      <c r="AT69" s="228"/>
      <c r="AU69" s="228"/>
      <c r="AV69" s="228"/>
      <c r="AW69" s="228"/>
      <c r="AX69" s="228"/>
      <c r="AY69" s="228"/>
      <c r="AZ69" s="228"/>
      <c r="BA69" s="228"/>
      <c r="BB69" s="228"/>
      <c r="BC69" s="228"/>
      <c r="BD69" s="228"/>
      <c r="BE69" s="228"/>
      <c r="BF69" s="228"/>
      <c r="BG69" s="228"/>
      <c r="BH69" s="228"/>
      <c r="BI69" s="228"/>
      <c r="BJ69" s="228"/>
      <c r="BK69" s="228"/>
      <c r="BL69" s="228"/>
      <c r="BM69" s="228"/>
      <c r="BN69" s="228"/>
      <c r="BO69" s="228"/>
      <c r="BP69" s="228"/>
      <c r="BQ69" s="228"/>
      <c r="BR69" s="228"/>
      <c r="BS69" s="228"/>
      <c r="BT69" s="228"/>
      <c r="BU69" s="228"/>
      <c r="BV69" s="228"/>
      <c r="BW69" s="228"/>
      <c r="BX69" s="228"/>
      <c r="BY69" s="228"/>
      <c r="BZ69" s="228"/>
      <c r="CA69" s="228"/>
      <c r="CB69" s="228"/>
      <c r="CC69" s="228"/>
      <c r="CD69" s="228"/>
      <c r="CE69" s="228"/>
      <c r="CF69" s="228"/>
      <c r="CG69" s="228"/>
      <c r="CH69" s="228"/>
      <c r="CI69" s="228"/>
      <c r="CJ69" s="228"/>
      <c r="CK69" s="228"/>
      <c r="CL69" s="228"/>
      <c r="CM69" s="228"/>
      <c r="CN69" s="228"/>
      <c r="CO69" s="228"/>
      <c r="CP69" s="228"/>
      <c r="CQ69" s="228"/>
      <c r="CR69" s="228"/>
      <c r="CS69" s="228"/>
      <c r="CT69" s="228"/>
      <c r="CU69" s="228"/>
      <c r="CV69" s="228"/>
      <c r="CW69" s="228"/>
      <c r="CX69" s="228"/>
      <c r="CY69" s="228"/>
      <c r="CZ69" s="228"/>
      <c r="DA69" s="228"/>
      <c r="DB69" s="228"/>
      <c r="DC69" s="228"/>
      <c r="DD69" s="228"/>
      <c r="DE69" s="228"/>
      <c r="DF69" s="228"/>
      <c r="DG69" s="228"/>
      <c r="DH69" s="228"/>
      <c r="DI69" s="228"/>
      <c r="DJ69" s="228"/>
      <c r="DK69" s="228"/>
      <c r="DL69" s="228"/>
      <c r="DM69" s="229">
        <v>7.1</v>
      </c>
      <c r="DN69" s="229">
        <v>0</v>
      </c>
      <c r="DO69" s="229">
        <v>7.1</v>
      </c>
      <c r="DP69" s="229">
        <v>0</v>
      </c>
      <c r="DQ69" s="229">
        <v>0</v>
      </c>
      <c r="DR69" s="229">
        <v>0</v>
      </c>
      <c r="DS69" s="229">
        <v>0</v>
      </c>
      <c r="DT69" s="229">
        <v>0</v>
      </c>
      <c r="DU69" s="229">
        <v>0</v>
      </c>
      <c r="DV69" s="229">
        <v>0</v>
      </c>
      <c r="DW69" s="229">
        <v>0</v>
      </c>
      <c r="DX69" s="229">
        <v>0</v>
      </c>
      <c r="DY69" s="229">
        <v>0</v>
      </c>
      <c r="DZ69" s="229">
        <v>0</v>
      </c>
      <c r="EA69" s="229">
        <v>0</v>
      </c>
      <c r="EB69" s="229">
        <v>0</v>
      </c>
      <c r="EC69" s="229">
        <v>0</v>
      </c>
      <c r="ED69" s="229">
        <v>0</v>
      </c>
      <c r="EE69" s="229">
        <v>0</v>
      </c>
      <c r="EF69" s="229">
        <v>0</v>
      </c>
      <c r="EG69" s="229">
        <v>0</v>
      </c>
      <c r="EH69" s="229">
        <v>0</v>
      </c>
      <c r="EI69" s="229">
        <v>0</v>
      </c>
      <c r="EJ69" s="229">
        <v>0</v>
      </c>
      <c r="EK69" s="229">
        <v>0</v>
      </c>
      <c r="EL69" s="229">
        <v>0</v>
      </c>
      <c r="EM69" s="229">
        <v>0</v>
      </c>
      <c r="EN69" s="229">
        <v>0</v>
      </c>
      <c r="EO69" s="229">
        <v>0</v>
      </c>
      <c r="EP69" s="229">
        <v>0</v>
      </c>
      <c r="EQ69" s="229">
        <v>0</v>
      </c>
      <c r="ER69" s="229">
        <v>0</v>
      </c>
      <c r="ES69" s="229">
        <v>0</v>
      </c>
      <c r="ET69" s="229">
        <v>0</v>
      </c>
      <c r="EU69" s="229">
        <v>0</v>
      </c>
      <c r="EV69" s="229">
        <v>0</v>
      </c>
      <c r="EW69" s="229">
        <v>0</v>
      </c>
      <c r="EX69" s="229">
        <v>0</v>
      </c>
      <c r="EY69" s="229">
        <v>0</v>
      </c>
      <c r="EZ69" s="229">
        <v>0</v>
      </c>
      <c r="FA69" s="229">
        <v>0</v>
      </c>
      <c r="FB69" s="229">
        <v>0</v>
      </c>
      <c r="FC69" s="229">
        <v>0</v>
      </c>
      <c r="FD69" s="229">
        <v>0</v>
      </c>
      <c r="FE69" s="229">
        <v>0</v>
      </c>
      <c r="FF69" s="229">
        <v>0</v>
      </c>
      <c r="FG69" s="229">
        <v>0</v>
      </c>
      <c r="FH69" s="229">
        <v>0</v>
      </c>
      <c r="FI69" s="229">
        <v>0</v>
      </c>
      <c r="FJ69" s="229">
        <v>0</v>
      </c>
      <c r="FK69" s="229">
        <v>0</v>
      </c>
      <c r="FL69" s="229">
        <v>0</v>
      </c>
      <c r="FM69" s="229">
        <v>0</v>
      </c>
      <c r="FN69" s="229">
        <v>0</v>
      </c>
      <c r="FO69" s="229">
        <v>0</v>
      </c>
      <c r="FP69" s="229">
        <v>0</v>
      </c>
      <c r="FQ69" s="229">
        <v>0</v>
      </c>
      <c r="FR69" s="229">
        <v>0</v>
      </c>
      <c r="FS69" s="229">
        <v>0</v>
      </c>
      <c r="FT69" s="229">
        <v>0</v>
      </c>
      <c r="FU69" s="229">
        <v>0</v>
      </c>
      <c r="FV69" s="229">
        <v>0</v>
      </c>
      <c r="FW69" s="229">
        <v>0</v>
      </c>
      <c r="FX69" s="229">
        <v>0</v>
      </c>
      <c r="FY69" s="229">
        <v>0</v>
      </c>
      <c r="FZ69" s="229">
        <v>0</v>
      </c>
      <c r="GA69" s="229">
        <v>0</v>
      </c>
      <c r="GB69" s="229">
        <v>0</v>
      </c>
      <c r="GC69" s="229">
        <v>0</v>
      </c>
      <c r="GD69" s="229">
        <v>0</v>
      </c>
      <c r="GE69" s="229">
        <v>0</v>
      </c>
      <c r="GF69" s="229">
        <v>0</v>
      </c>
      <c r="GG69" s="229">
        <v>0</v>
      </c>
      <c r="GH69" s="229">
        <v>0</v>
      </c>
      <c r="GI69" s="229">
        <v>0</v>
      </c>
      <c r="GJ69" s="229">
        <v>0</v>
      </c>
      <c r="GK69" s="229">
        <v>0</v>
      </c>
      <c r="GL69" s="229">
        <v>0</v>
      </c>
      <c r="GM69" s="229">
        <v>0</v>
      </c>
      <c r="GN69" s="229">
        <v>0</v>
      </c>
      <c r="GO69" s="229">
        <v>0</v>
      </c>
      <c r="GP69" s="229">
        <v>0</v>
      </c>
      <c r="GQ69" s="229">
        <v>0</v>
      </c>
      <c r="GR69" s="229">
        <v>0</v>
      </c>
      <c r="GS69" s="229">
        <v>0</v>
      </c>
      <c r="GT69" s="229">
        <v>0</v>
      </c>
      <c r="GU69" s="229">
        <v>0</v>
      </c>
      <c r="GV69" s="229">
        <v>0</v>
      </c>
      <c r="GW69" s="229">
        <v>0</v>
      </c>
      <c r="GX69" s="229">
        <v>0</v>
      </c>
      <c r="GY69" s="229">
        <v>0</v>
      </c>
      <c r="GZ69" s="229">
        <v>0</v>
      </c>
      <c r="HA69" s="229">
        <v>0</v>
      </c>
      <c r="HB69" s="229">
        <v>0</v>
      </c>
      <c r="HC69" s="229">
        <v>0</v>
      </c>
      <c r="HD69" s="229">
        <v>0</v>
      </c>
      <c r="HE69" s="229">
        <v>0</v>
      </c>
      <c r="HF69" s="229">
        <v>0</v>
      </c>
      <c r="HG69" s="229">
        <v>0</v>
      </c>
      <c r="HH69" s="229">
        <v>0</v>
      </c>
      <c r="HI69" s="229">
        <v>0</v>
      </c>
      <c r="HJ69" s="229">
        <v>0</v>
      </c>
      <c r="HK69" s="229">
        <v>0</v>
      </c>
      <c r="HL69" s="229">
        <v>0</v>
      </c>
      <c r="HM69" s="229">
        <v>0</v>
      </c>
      <c r="HN69" s="229">
        <v>0</v>
      </c>
      <c r="HO69" s="229">
        <v>0</v>
      </c>
      <c r="HP69" s="229">
        <v>0</v>
      </c>
      <c r="HQ69" s="229">
        <v>0</v>
      </c>
      <c r="HR69" s="229">
        <v>0</v>
      </c>
      <c r="HS69" s="229">
        <v>0</v>
      </c>
      <c r="HT69" s="229">
        <v>0</v>
      </c>
      <c r="HU69" s="229">
        <v>0</v>
      </c>
    </row>
    <row r="70" spans="1:229" ht="25.5">
      <c r="A70" s="227" t="s">
        <v>43</v>
      </c>
      <c r="B70" s="227" t="s">
        <v>1227</v>
      </c>
      <c r="C70" s="227" t="s">
        <v>1228</v>
      </c>
      <c r="D70" s="228" t="s">
        <v>1229</v>
      </c>
      <c r="E70" s="228"/>
      <c r="F70" s="228"/>
      <c r="G70" s="228"/>
      <c r="H70" s="228"/>
      <c r="I70" s="228"/>
      <c r="J70" s="228"/>
      <c r="K70" s="228"/>
      <c r="L70" s="228"/>
      <c r="M70" s="228"/>
      <c r="N70" s="228"/>
      <c r="O70" s="228"/>
      <c r="P70" s="228"/>
      <c r="Q70" s="228"/>
      <c r="R70" s="228"/>
      <c r="S70" s="228"/>
      <c r="T70" s="228"/>
      <c r="U70" s="228"/>
      <c r="V70" s="228"/>
      <c r="W70" s="228"/>
      <c r="X70" s="228"/>
      <c r="Y70" s="228"/>
      <c r="Z70" s="228"/>
      <c r="AA70" s="228"/>
      <c r="AB70" s="228"/>
      <c r="AC70" s="228"/>
      <c r="AD70" s="228"/>
      <c r="AE70" s="228"/>
      <c r="AF70" s="228"/>
      <c r="AG70" s="228"/>
      <c r="AH70" s="228"/>
      <c r="AI70" s="228"/>
      <c r="AJ70" s="228"/>
      <c r="AK70" s="228"/>
      <c r="AL70" s="228"/>
      <c r="AM70" s="228"/>
      <c r="AN70" s="228"/>
      <c r="AO70" s="228"/>
      <c r="AP70" s="228"/>
      <c r="AQ70" s="228"/>
      <c r="AR70" s="228"/>
      <c r="AS70" s="228"/>
      <c r="AT70" s="228"/>
      <c r="AU70" s="228"/>
      <c r="AV70" s="228"/>
      <c r="AW70" s="228"/>
      <c r="AX70" s="228"/>
      <c r="AY70" s="228"/>
      <c r="AZ70" s="228"/>
      <c r="BA70" s="228"/>
      <c r="BB70" s="228"/>
      <c r="BC70" s="228"/>
      <c r="BD70" s="228"/>
      <c r="BE70" s="228"/>
      <c r="BF70" s="228"/>
      <c r="BG70" s="228"/>
      <c r="BH70" s="228"/>
      <c r="BI70" s="228"/>
      <c r="BJ70" s="228"/>
      <c r="BK70" s="228"/>
      <c r="BL70" s="228"/>
      <c r="BM70" s="228"/>
      <c r="BN70" s="228"/>
      <c r="BO70" s="228"/>
      <c r="BP70" s="228"/>
      <c r="BQ70" s="228"/>
      <c r="BR70" s="228"/>
      <c r="BS70" s="228"/>
      <c r="BT70" s="228"/>
      <c r="BU70" s="228"/>
      <c r="BV70" s="228"/>
      <c r="BW70" s="228"/>
      <c r="BX70" s="228"/>
      <c r="BY70" s="228"/>
      <c r="BZ70" s="228"/>
      <c r="CA70" s="228"/>
      <c r="CB70" s="228"/>
      <c r="CC70" s="228"/>
      <c r="CD70" s="228"/>
      <c r="CE70" s="228"/>
      <c r="CF70" s="228"/>
      <c r="CG70" s="228"/>
      <c r="CH70" s="228"/>
      <c r="CI70" s="228"/>
      <c r="CJ70" s="228"/>
      <c r="CK70" s="228"/>
      <c r="CL70" s="228"/>
      <c r="CM70" s="228"/>
      <c r="CN70" s="228"/>
      <c r="CO70" s="228"/>
      <c r="CP70" s="228"/>
      <c r="CQ70" s="228"/>
      <c r="CR70" s="228"/>
      <c r="CS70" s="228"/>
      <c r="CT70" s="228"/>
      <c r="CU70" s="228"/>
      <c r="CV70" s="228"/>
      <c r="CW70" s="228"/>
      <c r="CX70" s="228"/>
      <c r="CY70" s="228"/>
      <c r="CZ70" s="228"/>
      <c r="DA70" s="228"/>
      <c r="DB70" s="228"/>
      <c r="DC70" s="228"/>
      <c r="DD70" s="228"/>
      <c r="DE70" s="228"/>
      <c r="DF70" s="228"/>
      <c r="DG70" s="228"/>
      <c r="DH70" s="228"/>
      <c r="DI70" s="228"/>
      <c r="DJ70" s="228"/>
      <c r="DK70" s="228"/>
      <c r="DL70" s="228"/>
      <c r="DM70" s="229">
        <v>8.9</v>
      </c>
      <c r="DN70" s="229">
        <v>0</v>
      </c>
      <c r="DO70" s="229">
        <v>0</v>
      </c>
      <c r="DP70" s="229">
        <v>0</v>
      </c>
      <c r="DQ70" s="229">
        <v>0</v>
      </c>
      <c r="DR70" s="229">
        <v>0</v>
      </c>
      <c r="DS70" s="229">
        <v>0</v>
      </c>
      <c r="DT70" s="229">
        <v>0</v>
      </c>
      <c r="DU70" s="229">
        <v>0</v>
      </c>
      <c r="DV70" s="229">
        <v>0</v>
      </c>
      <c r="DW70" s="229">
        <v>0</v>
      </c>
      <c r="DX70" s="229">
        <v>0</v>
      </c>
      <c r="DY70" s="229">
        <v>0</v>
      </c>
      <c r="DZ70" s="229">
        <v>0</v>
      </c>
      <c r="EA70" s="229">
        <v>0</v>
      </c>
      <c r="EB70" s="229">
        <v>0</v>
      </c>
      <c r="EC70" s="229">
        <v>0</v>
      </c>
      <c r="ED70" s="229">
        <v>0</v>
      </c>
      <c r="EE70" s="229">
        <v>0</v>
      </c>
      <c r="EF70" s="229">
        <v>0</v>
      </c>
      <c r="EG70" s="229">
        <v>0</v>
      </c>
      <c r="EH70" s="229">
        <v>0</v>
      </c>
      <c r="EI70" s="229">
        <v>0</v>
      </c>
      <c r="EJ70" s="229">
        <v>0</v>
      </c>
      <c r="EK70" s="229">
        <v>0</v>
      </c>
      <c r="EL70" s="229">
        <v>0</v>
      </c>
      <c r="EM70" s="229">
        <v>0</v>
      </c>
      <c r="EN70" s="229">
        <v>0</v>
      </c>
      <c r="EO70" s="229">
        <v>0</v>
      </c>
      <c r="EP70" s="229">
        <v>0</v>
      </c>
      <c r="EQ70" s="229">
        <v>0</v>
      </c>
      <c r="ER70" s="229">
        <v>0</v>
      </c>
      <c r="ES70" s="229">
        <v>0</v>
      </c>
      <c r="ET70" s="229">
        <v>0</v>
      </c>
      <c r="EU70" s="229">
        <v>0</v>
      </c>
      <c r="EV70" s="229">
        <v>0</v>
      </c>
      <c r="EW70" s="229">
        <v>0</v>
      </c>
      <c r="EX70" s="229">
        <v>0</v>
      </c>
      <c r="EY70" s="229">
        <v>0</v>
      </c>
      <c r="EZ70" s="229">
        <v>0</v>
      </c>
      <c r="FA70" s="229">
        <v>0</v>
      </c>
      <c r="FB70" s="229">
        <v>0</v>
      </c>
      <c r="FC70" s="229">
        <v>0</v>
      </c>
      <c r="FD70" s="229">
        <v>0</v>
      </c>
      <c r="FE70" s="229">
        <v>0</v>
      </c>
      <c r="FF70" s="229">
        <v>0</v>
      </c>
      <c r="FG70" s="229">
        <v>0</v>
      </c>
      <c r="FH70" s="229">
        <v>0</v>
      </c>
      <c r="FI70" s="229">
        <v>0</v>
      </c>
      <c r="FJ70" s="229">
        <v>0</v>
      </c>
      <c r="FK70" s="229">
        <v>0</v>
      </c>
      <c r="FL70" s="229">
        <v>0</v>
      </c>
      <c r="FM70" s="229">
        <v>0</v>
      </c>
      <c r="FN70" s="229">
        <v>0</v>
      </c>
      <c r="FO70" s="229">
        <v>0</v>
      </c>
      <c r="FP70" s="229">
        <v>0</v>
      </c>
      <c r="FQ70" s="229">
        <v>0</v>
      </c>
      <c r="FR70" s="229">
        <v>0</v>
      </c>
      <c r="FS70" s="229">
        <v>0</v>
      </c>
      <c r="FT70" s="229">
        <v>0</v>
      </c>
      <c r="FU70" s="229">
        <v>0</v>
      </c>
      <c r="FV70" s="229">
        <v>0</v>
      </c>
      <c r="FW70" s="229">
        <v>0</v>
      </c>
      <c r="FX70" s="229">
        <v>0</v>
      </c>
      <c r="FY70" s="229">
        <v>0</v>
      </c>
      <c r="FZ70" s="229">
        <v>0</v>
      </c>
      <c r="GA70" s="229">
        <v>0</v>
      </c>
      <c r="GB70" s="229">
        <v>0</v>
      </c>
      <c r="GC70" s="229">
        <v>0</v>
      </c>
      <c r="GD70" s="229">
        <v>0</v>
      </c>
      <c r="GE70" s="229">
        <v>0</v>
      </c>
      <c r="GF70" s="229">
        <v>0</v>
      </c>
      <c r="GG70" s="229">
        <v>0</v>
      </c>
      <c r="GH70" s="229">
        <v>0</v>
      </c>
      <c r="GI70" s="229">
        <v>0</v>
      </c>
      <c r="GJ70" s="229">
        <v>0</v>
      </c>
      <c r="GK70" s="229">
        <v>0</v>
      </c>
      <c r="GL70" s="229">
        <v>0</v>
      </c>
      <c r="GM70" s="229">
        <v>0</v>
      </c>
      <c r="GN70" s="229">
        <v>0</v>
      </c>
      <c r="GO70" s="229">
        <v>0</v>
      </c>
      <c r="GP70" s="229">
        <v>0</v>
      </c>
      <c r="GQ70" s="229">
        <v>0</v>
      </c>
      <c r="GR70" s="229">
        <v>0</v>
      </c>
      <c r="GS70" s="229">
        <v>0</v>
      </c>
      <c r="GT70" s="229">
        <v>0</v>
      </c>
      <c r="GU70" s="229">
        <v>0</v>
      </c>
      <c r="GV70" s="229">
        <v>0</v>
      </c>
      <c r="GW70" s="229">
        <v>0</v>
      </c>
      <c r="GX70" s="229">
        <v>0</v>
      </c>
      <c r="GY70" s="229">
        <v>0</v>
      </c>
      <c r="GZ70" s="229">
        <v>0</v>
      </c>
      <c r="HA70" s="229">
        <v>0</v>
      </c>
      <c r="HB70" s="229">
        <v>0</v>
      </c>
      <c r="HC70" s="229">
        <v>0</v>
      </c>
      <c r="HD70" s="229">
        <v>0</v>
      </c>
      <c r="HE70" s="229">
        <v>0</v>
      </c>
      <c r="HF70" s="229">
        <v>0</v>
      </c>
      <c r="HG70" s="229">
        <v>0</v>
      </c>
      <c r="HH70" s="229">
        <v>0</v>
      </c>
      <c r="HI70" s="229">
        <v>0</v>
      </c>
      <c r="HJ70" s="229">
        <v>0</v>
      </c>
      <c r="HK70" s="229">
        <v>0</v>
      </c>
      <c r="HL70" s="229">
        <v>0</v>
      </c>
      <c r="HM70" s="229">
        <v>0</v>
      </c>
      <c r="HN70" s="229">
        <v>0</v>
      </c>
      <c r="HO70" s="229">
        <v>0</v>
      </c>
      <c r="HP70" s="229">
        <v>0</v>
      </c>
      <c r="HQ70" s="229">
        <v>0</v>
      </c>
      <c r="HR70" s="229">
        <v>0</v>
      </c>
      <c r="HS70" s="229">
        <v>0</v>
      </c>
      <c r="HT70" s="229">
        <v>0</v>
      </c>
      <c r="HU70" s="229">
        <v>0</v>
      </c>
    </row>
    <row r="71" spans="1:229" ht="165.75">
      <c r="A71" s="227" t="s">
        <v>43</v>
      </c>
      <c r="B71" s="227" t="s">
        <v>1230</v>
      </c>
      <c r="C71" s="227" t="s">
        <v>1231</v>
      </c>
      <c r="D71" s="228" t="s">
        <v>1232</v>
      </c>
      <c r="E71" s="230" t="s">
        <v>1233</v>
      </c>
      <c r="F71" s="228" t="s">
        <v>1234</v>
      </c>
      <c r="G71" s="228"/>
      <c r="H71" s="230" t="s">
        <v>1235</v>
      </c>
      <c r="I71" s="228"/>
      <c r="J71" s="228" t="s">
        <v>1236</v>
      </c>
      <c r="K71" s="228" t="s">
        <v>1237</v>
      </c>
      <c r="L71" s="228" t="s">
        <v>1238</v>
      </c>
      <c r="M71" s="230" t="s">
        <v>1239</v>
      </c>
      <c r="N71" s="228" t="s">
        <v>1240</v>
      </c>
      <c r="O71" s="228"/>
      <c r="P71" s="228"/>
      <c r="Q71" s="228"/>
      <c r="R71" s="228"/>
      <c r="S71" s="228"/>
      <c r="T71" s="228"/>
      <c r="U71" s="228"/>
      <c r="V71" s="228"/>
      <c r="W71" s="228"/>
      <c r="X71" s="228"/>
      <c r="Y71" s="228"/>
      <c r="Z71" s="228"/>
      <c r="AA71" s="228"/>
      <c r="AB71" s="228"/>
      <c r="AC71" s="228"/>
      <c r="AD71" s="228"/>
      <c r="AE71" s="228"/>
      <c r="AF71" s="228"/>
      <c r="AG71" s="228"/>
      <c r="AH71" s="228"/>
      <c r="AI71" s="228"/>
      <c r="AJ71" s="228"/>
      <c r="AK71" s="228"/>
      <c r="AL71" s="228"/>
      <c r="AM71" s="228"/>
      <c r="AN71" s="228"/>
      <c r="AO71" s="228"/>
      <c r="AP71" s="228"/>
      <c r="AQ71" s="228"/>
      <c r="AR71" s="228"/>
      <c r="AS71" s="228"/>
      <c r="AT71" s="228"/>
      <c r="AU71" s="228"/>
      <c r="AV71" s="228"/>
      <c r="AW71" s="228"/>
      <c r="AX71" s="228"/>
      <c r="AY71" s="228"/>
      <c r="AZ71" s="228"/>
      <c r="BA71" s="228"/>
      <c r="BB71" s="228"/>
      <c r="BC71" s="228"/>
      <c r="BD71" s="228"/>
      <c r="BE71" s="228"/>
      <c r="BF71" s="228"/>
      <c r="BG71" s="228"/>
      <c r="BH71" s="228"/>
      <c r="BI71" s="228"/>
      <c r="BJ71" s="228"/>
      <c r="BK71" s="228"/>
      <c r="BL71" s="228"/>
      <c r="BM71" s="228"/>
      <c r="BN71" s="228"/>
      <c r="BO71" s="228"/>
      <c r="BP71" s="228"/>
      <c r="BQ71" s="228"/>
      <c r="BR71" s="228"/>
      <c r="BS71" s="228"/>
      <c r="BT71" s="228"/>
      <c r="BU71" s="228"/>
      <c r="BV71" s="228"/>
      <c r="BW71" s="228"/>
      <c r="BX71" s="228"/>
      <c r="BY71" s="228"/>
      <c r="BZ71" s="228"/>
      <c r="CA71" s="228"/>
      <c r="CB71" s="228"/>
      <c r="CC71" s="228"/>
      <c r="CD71" s="228"/>
      <c r="CE71" s="228"/>
      <c r="CF71" s="228"/>
      <c r="CG71" s="228"/>
      <c r="CH71" s="228"/>
      <c r="CI71" s="228"/>
      <c r="CJ71" s="228"/>
      <c r="CK71" s="228"/>
      <c r="CL71" s="228"/>
      <c r="CM71" s="228"/>
      <c r="CN71" s="228"/>
      <c r="CO71" s="228"/>
      <c r="CP71" s="228"/>
      <c r="CQ71" s="228"/>
      <c r="CR71" s="228"/>
      <c r="CS71" s="228"/>
      <c r="CT71" s="228"/>
      <c r="CU71" s="228"/>
      <c r="CV71" s="228"/>
      <c r="CW71" s="228"/>
      <c r="CX71" s="228"/>
      <c r="CY71" s="228"/>
      <c r="CZ71" s="228"/>
      <c r="DA71" s="228"/>
      <c r="DB71" s="228"/>
      <c r="DC71" s="228"/>
      <c r="DD71" s="228"/>
      <c r="DE71" s="228"/>
      <c r="DF71" s="228"/>
      <c r="DG71" s="228"/>
      <c r="DH71" s="228"/>
      <c r="DI71" s="228"/>
      <c r="DJ71" s="228"/>
      <c r="DK71" s="228"/>
      <c r="DL71" s="228"/>
      <c r="DM71" s="229">
        <v>8.4</v>
      </c>
      <c r="DN71" s="229">
        <v>7.8</v>
      </c>
      <c r="DO71" s="229">
        <v>5.5</v>
      </c>
      <c r="DP71" s="229">
        <v>0</v>
      </c>
      <c r="DQ71" s="229">
        <v>5.6</v>
      </c>
      <c r="DR71" s="229">
        <v>0</v>
      </c>
      <c r="DS71" s="229">
        <v>5.8</v>
      </c>
      <c r="DT71" s="229">
        <v>4.5999999999999996</v>
      </c>
      <c r="DU71" s="229">
        <v>7.4</v>
      </c>
      <c r="DV71" s="229">
        <v>6.5</v>
      </c>
      <c r="DW71" s="229">
        <v>6.9</v>
      </c>
      <c r="DX71" s="229">
        <v>0</v>
      </c>
      <c r="DY71" s="229">
        <v>0</v>
      </c>
      <c r="DZ71" s="229">
        <v>0</v>
      </c>
      <c r="EA71" s="229">
        <v>0</v>
      </c>
      <c r="EB71" s="229">
        <v>0</v>
      </c>
      <c r="EC71" s="229">
        <v>0</v>
      </c>
      <c r="ED71" s="229">
        <v>0</v>
      </c>
      <c r="EE71" s="229">
        <v>0</v>
      </c>
      <c r="EF71" s="229">
        <v>0</v>
      </c>
      <c r="EG71" s="229">
        <v>0</v>
      </c>
      <c r="EH71" s="229">
        <v>0</v>
      </c>
      <c r="EI71" s="229">
        <v>0</v>
      </c>
      <c r="EJ71" s="229">
        <v>0</v>
      </c>
      <c r="EK71" s="229">
        <v>0</v>
      </c>
      <c r="EL71" s="229">
        <v>0</v>
      </c>
      <c r="EM71" s="229">
        <v>0</v>
      </c>
      <c r="EN71" s="229">
        <v>0</v>
      </c>
      <c r="EO71" s="229">
        <v>0</v>
      </c>
      <c r="EP71" s="229">
        <v>0</v>
      </c>
      <c r="EQ71" s="229">
        <v>0</v>
      </c>
      <c r="ER71" s="229">
        <v>0</v>
      </c>
      <c r="ES71" s="229">
        <v>0</v>
      </c>
      <c r="ET71" s="229">
        <v>0</v>
      </c>
      <c r="EU71" s="229">
        <v>0</v>
      </c>
      <c r="EV71" s="229">
        <v>0</v>
      </c>
      <c r="EW71" s="229">
        <v>0</v>
      </c>
      <c r="EX71" s="229">
        <v>0</v>
      </c>
      <c r="EY71" s="229">
        <v>0</v>
      </c>
      <c r="EZ71" s="229">
        <v>0</v>
      </c>
      <c r="FA71" s="229">
        <v>0</v>
      </c>
      <c r="FB71" s="229">
        <v>0</v>
      </c>
      <c r="FC71" s="229">
        <v>0</v>
      </c>
      <c r="FD71" s="229">
        <v>0</v>
      </c>
      <c r="FE71" s="229">
        <v>0</v>
      </c>
      <c r="FF71" s="229">
        <v>0</v>
      </c>
      <c r="FG71" s="229">
        <v>0</v>
      </c>
      <c r="FH71" s="229">
        <v>0</v>
      </c>
      <c r="FI71" s="229">
        <v>0</v>
      </c>
      <c r="FJ71" s="229">
        <v>0</v>
      </c>
      <c r="FK71" s="229">
        <v>0</v>
      </c>
      <c r="FL71" s="229">
        <v>0</v>
      </c>
      <c r="FM71" s="229">
        <v>0</v>
      </c>
      <c r="FN71" s="229">
        <v>0</v>
      </c>
      <c r="FO71" s="229">
        <v>0</v>
      </c>
      <c r="FP71" s="229">
        <v>0</v>
      </c>
      <c r="FQ71" s="229">
        <v>0</v>
      </c>
      <c r="FR71" s="229">
        <v>0</v>
      </c>
      <c r="FS71" s="229">
        <v>0</v>
      </c>
      <c r="FT71" s="229">
        <v>0</v>
      </c>
      <c r="FU71" s="229">
        <v>0</v>
      </c>
      <c r="FV71" s="229">
        <v>0</v>
      </c>
      <c r="FW71" s="229">
        <v>0</v>
      </c>
      <c r="FX71" s="229">
        <v>0</v>
      </c>
      <c r="FY71" s="229">
        <v>0</v>
      </c>
      <c r="FZ71" s="229">
        <v>0</v>
      </c>
      <c r="GA71" s="229">
        <v>0</v>
      </c>
      <c r="GB71" s="229">
        <v>0</v>
      </c>
      <c r="GC71" s="229">
        <v>0</v>
      </c>
      <c r="GD71" s="229">
        <v>0</v>
      </c>
      <c r="GE71" s="229">
        <v>0</v>
      </c>
      <c r="GF71" s="229">
        <v>0</v>
      </c>
      <c r="GG71" s="229">
        <v>0</v>
      </c>
      <c r="GH71" s="229">
        <v>0</v>
      </c>
      <c r="GI71" s="229">
        <v>0</v>
      </c>
      <c r="GJ71" s="229">
        <v>0</v>
      </c>
      <c r="GK71" s="229">
        <v>0</v>
      </c>
      <c r="GL71" s="229">
        <v>0</v>
      </c>
      <c r="GM71" s="229">
        <v>0</v>
      </c>
      <c r="GN71" s="229">
        <v>0</v>
      </c>
      <c r="GO71" s="229">
        <v>0</v>
      </c>
      <c r="GP71" s="229">
        <v>0</v>
      </c>
      <c r="GQ71" s="229">
        <v>0</v>
      </c>
      <c r="GR71" s="229">
        <v>0</v>
      </c>
      <c r="GS71" s="229">
        <v>0</v>
      </c>
      <c r="GT71" s="229">
        <v>0</v>
      </c>
      <c r="GU71" s="229">
        <v>0</v>
      </c>
      <c r="GV71" s="229">
        <v>0</v>
      </c>
      <c r="GW71" s="229">
        <v>0</v>
      </c>
      <c r="GX71" s="229">
        <v>0</v>
      </c>
      <c r="GY71" s="229">
        <v>0</v>
      </c>
      <c r="GZ71" s="229">
        <v>0</v>
      </c>
      <c r="HA71" s="229">
        <v>0</v>
      </c>
      <c r="HB71" s="229">
        <v>0</v>
      </c>
      <c r="HC71" s="229">
        <v>0</v>
      </c>
      <c r="HD71" s="229">
        <v>0</v>
      </c>
      <c r="HE71" s="229">
        <v>0</v>
      </c>
      <c r="HF71" s="229">
        <v>0</v>
      </c>
      <c r="HG71" s="229">
        <v>0</v>
      </c>
      <c r="HH71" s="229">
        <v>0</v>
      </c>
      <c r="HI71" s="229">
        <v>0</v>
      </c>
      <c r="HJ71" s="229">
        <v>0</v>
      </c>
      <c r="HK71" s="229">
        <v>0</v>
      </c>
      <c r="HL71" s="229">
        <v>0</v>
      </c>
      <c r="HM71" s="229">
        <v>0</v>
      </c>
      <c r="HN71" s="229">
        <v>0</v>
      </c>
      <c r="HO71" s="229">
        <v>0</v>
      </c>
      <c r="HP71" s="229">
        <v>0</v>
      </c>
      <c r="HQ71" s="229">
        <v>0</v>
      </c>
      <c r="HR71" s="229">
        <v>0</v>
      </c>
      <c r="HS71" s="229">
        <v>0</v>
      </c>
      <c r="HT71" s="229">
        <v>0</v>
      </c>
      <c r="HU71" s="229">
        <v>0</v>
      </c>
    </row>
    <row r="72" spans="1:229" ht="63.75">
      <c r="A72" s="227" t="s">
        <v>43</v>
      </c>
      <c r="B72" s="227" t="s">
        <v>1241</v>
      </c>
      <c r="C72" s="227" t="s">
        <v>1242</v>
      </c>
      <c r="D72" s="230" t="s">
        <v>1243</v>
      </c>
      <c r="E72" s="228" t="s">
        <v>1244</v>
      </c>
      <c r="F72" s="228" t="s">
        <v>1245</v>
      </c>
      <c r="G72" s="228"/>
      <c r="H72" s="228"/>
      <c r="I72" s="228"/>
      <c r="J72" s="228"/>
      <c r="K72" s="228"/>
      <c r="L72" s="228"/>
      <c r="M72" s="228"/>
      <c r="N72" s="228"/>
      <c r="O72" s="228"/>
      <c r="P72" s="228"/>
      <c r="Q72" s="228"/>
      <c r="R72" s="228"/>
      <c r="S72" s="228"/>
      <c r="T72" s="228"/>
      <c r="U72" s="228"/>
      <c r="V72" s="228"/>
      <c r="W72" s="228"/>
      <c r="X72" s="228"/>
      <c r="Y72" s="228"/>
      <c r="Z72" s="228"/>
      <c r="AA72" s="228"/>
      <c r="AB72" s="228"/>
      <c r="AC72" s="228"/>
      <c r="AD72" s="228"/>
      <c r="AE72" s="228"/>
      <c r="AF72" s="228"/>
      <c r="AG72" s="228"/>
      <c r="AH72" s="228"/>
      <c r="AI72" s="228"/>
      <c r="AJ72" s="228"/>
      <c r="AK72" s="228"/>
      <c r="AL72" s="228"/>
      <c r="AM72" s="228"/>
      <c r="AN72" s="228"/>
      <c r="AO72" s="228"/>
      <c r="AP72" s="228"/>
      <c r="AQ72" s="228"/>
      <c r="AR72" s="228"/>
      <c r="AS72" s="228"/>
      <c r="AT72" s="228"/>
      <c r="AU72" s="228"/>
      <c r="AV72" s="228"/>
      <c r="AW72" s="228"/>
      <c r="AX72" s="228"/>
      <c r="AY72" s="228"/>
      <c r="AZ72" s="228"/>
      <c r="BA72" s="228"/>
      <c r="BB72" s="228"/>
      <c r="BC72" s="228"/>
      <c r="BD72" s="228"/>
      <c r="BE72" s="228"/>
      <c r="BF72" s="228"/>
      <c r="BG72" s="228"/>
      <c r="BH72" s="228"/>
      <c r="BI72" s="228"/>
      <c r="BJ72" s="228"/>
      <c r="BK72" s="228"/>
      <c r="BL72" s="228"/>
      <c r="BM72" s="228"/>
      <c r="BN72" s="228"/>
      <c r="BO72" s="228"/>
      <c r="BP72" s="228"/>
      <c r="BQ72" s="228"/>
      <c r="BR72" s="228"/>
      <c r="BS72" s="228"/>
      <c r="BT72" s="228"/>
      <c r="BU72" s="228"/>
      <c r="BV72" s="228"/>
      <c r="BW72" s="228"/>
      <c r="BX72" s="228"/>
      <c r="BY72" s="228"/>
      <c r="BZ72" s="228"/>
      <c r="CA72" s="228"/>
      <c r="CB72" s="228"/>
      <c r="CC72" s="228"/>
      <c r="CD72" s="228"/>
      <c r="CE72" s="228"/>
      <c r="CF72" s="228"/>
      <c r="CG72" s="228"/>
      <c r="CH72" s="228"/>
      <c r="CI72" s="228"/>
      <c r="CJ72" s="228"/>
      <c r="CK72" s="228"/>
      <c r="CL72" s="228"/>
      <c r="CM72" s="228"/>
      <c r="CN72" s="228"/>
      <c r="CO72" s="228"/>
      <c r="CP72" s="228"/>
      <c r="CQ72" s="228"/>
      <c r="CR72" s="228"/>
      <c r="CS72" s="228"/>
      <c r="CT72" s="228"/>
      <c r="CU72" s="228"/>
      <c r="CV72" s="228"/>
      <c r="CW72" s="228"/>
      <c r="CX72" s="228"/>
      <c r="CY72" s="228"/>
      <c r="CZ72" s="228"/>
      <c r="DA72" s="228"/>
      <c r="DB72" s="228"/>
      <c r="DC72" s="228"/>
      <c r="DD72" s="228"/>
      <c r="DE72" s="228"/>
      <c r="DF72" s="228"/>
      <c r="DG72" s="228"/>
      <c r="DH72" s="228"/>
      <c r="DI72" s="228"/>
      <c r="DJ72" s="228"/>
      <c r="DK72" s="228"/>
      <c r="DL72" s="228"/>
      <c r="DM72" s="229">
        <v>7.5</v>
      </c>
      <c r="DN72" s="229">
        <v>7.5</v>
      </c>
      <c r="DO72" s="229">
        <v>7</v>
      </c>
      <c r="DP72" s="229">
        <v>0</v>
      </c>
      <c r="DQ72" s="229">
        <v>0</v>
      </c>
      <c r="DR72" s="229">
        <v>0</v>
      </c>
      <c r="DS72" s="229">
        <v>0</v>
      </c>
      <c r="DT72" s="229">
        <v>0</v>
      </c>
      <c r="DU72" s="229">
        <v>0</v>
      </c>
      <c r="DV72" s="229">
        <v>0</v>
      </c>
      <c r="DW72" s="229">
        <v>0</v>
      </c>
      <c r="DX72" s="229">
        <v>0</v>
      </c>
      <c r="DY72" s="229">
        <v>0</v>
      </c>
      <c r="DZ72" s="229">
        <v>0</v>
      </c>
      <c r="EA72" s="229">
        <v>0</v>
      </c>
      <c r="EB72" s="229">
        <v>0</v>
      </c>
      <c r="EC72" s="229">
        <v>0</v>
      </c>
      <c r="ED72" s="229">
        <v>0</v>
      </c>
      <c r="EE72" s="229">
        <v>0</v>
      </c>
      <c r="EF72" s="229">
        <v>0</v>
      </c>
      <c r="EG72" s="229">
        <v>0</v>
      </c>
      <c r="EH72" s="229">
        <v>0</v>
      </c>
      <c r="EI72" s="229">
        <v>0</v>
      </c>
      <c r="EJ72" s="229">
        <v>0</v>
      </c>
      <c r="EK72" s="229">
        <v>0</v>
      </c>
      <c r="EL72" s="229">
        <v>0</v>
      </c>
      <c r="EM72" s="229">
        <v>0</v>
      </c>
      <c r="EN72" s="229">
        <v>0</v>
      </c>
      <c r="EO72" s="229">
        <v>0</v>
      </c>
      <c r="EP72" s="229">
        <v>0</v>
      </c>
      <c r="EQ72" s="229">
        <v>0</v>
      </c>
      <c r="ER72" s="229">
        <v>0</v>
      </c>
      <c r="ES72" s="229">
        <v>0</v>
      </c>
      <c r="ET72" s="229">
        <v>0</v>
      </c>
      <c r="EU72" s="229">
        <v>0</v>
      </c>
      <c r="EV72" s="229">
        <v>0</v>
      </c>
      <c r="EW72" s="229">
        <v>0</v>
      </c>
      <c r="EX72" s="229">
        <v>0</v>
      </c>
      <c r="EY72" s="229">
        <v>0</v>
      </c>
      <c r="EZ72" s="229">
        <v>0</v>
      </c>
      <c r="FA72" s="229">
        <v>0</v>
      </c>
      <c r="FB72" s="229">
        <v>0</v>
      </c>
      <c r="FC72" s="229">
        <v>0</v>
      </c>
      <c r="FD72" s="229">
        <v>0</v>
      </c>
      <c r="FE72" s="229">
        <v>0</v>
      </c>
      <c r="FF72" s="229">
        <v>0</v>
      </c>
      <c r="FG72" s="229">
        <v>0</v>
      </c>
      <c r="FH72" s="229">
        <v>0</v>
      </c>
      <c r="FI72" s="229">
        <v>0</v>
      </c>
      <c r="FJ72" s="229">
        <v>0</v>
      </c>
      <c r="FK72" s="229">
        <v>0</v>
      </c>
      <c r="FL72" s="229">
        <v>0</v>
      </c>
      <c r="FM72" s="229">
        <v>0</v>
      </c>
      <c r="FN72" s="229">
        <v>0</v>
      </c>
      <c r="FO72" s="229">
        <v>0</v>
      </c>
      <c r="FP72" s="229">
        <v>0</v>
      </c>
      <c r="FQ72" s="229">
        <v>0</v>
      </c>
      <c r="FR72" s="229">
        <v>0</v>
      </c>
      <c r="FS72" s="229">
        <v>0</v>
      </c>
      <c r="FT72" s="229">
        <v>0</v>
      </c>
      <c r="FU72" s="229">
        <v>0</v>
      </c>
      <c r="FV72" s="229">
        <v>0</v>
      </c>
      <c r="FW72" s="229">
        <v>0</v>
      </c>
      <c r="FX72" s="229">
        <v>0</v>
      </c>
      <c r="FY72" s="229">
        <v>0</v>
      </c>
      <c r="FZ72" s="229">
        <v>0</v>
      </c>
      <c r="GA72" s="229">
        <v>0</v>
      </c>
      <c r="GB72" s="229">
        <v>0</v>
      </c>
      <c r="GC72" s="229">
        <v>0</v>
      </c>
      <c r="GD72" s="229">
        <v>0</v>
      </c>
      <c r="GE72" s="229">
        <v>0</v>
      </c>
      <c r="GF72" s="229">
        <v>0</v>
      </c>
      <c r="GG72" s="229">
        <v>0</v>
      </c>
      <c r="GH72" s="229">
        <v>0</v>
      </c>
      <c r="GI72" s="229">
        <v>0</v>
      </c>
      <c r="GJ72" s="229">
        <v>0</v>
      </c>
      <c r="GK72" s="229">
        <v>0</v>
      </c>
      <c r="GL72" s="229">
        <v>0</v>
      </c>
      <c r="GM72" s="229">
        <v>0</v>
      </c>
      <c r="GN72" s="229">
        <v>0</v>
      </c>
      <c r="GO72" s="229">
        <v>0</v>
      </c>
      <c r="GP72" s="229">
        <v>0</v>
      </c>
      <c r="GQ72" s="229">
        <v>0</v>
      </c>
      <c r="GR72" s="229">
        <v>0</v>
      </c>
      <c r="GS72" s="229">
        <v>0</v>
      </c>
      <c r="GT72" s="229">
        <v>0</v>
      </c>
      <c r="GU72" s="229">
        <v>0</v>
      </c>
      <c r="GV72" s="229">
        <v>0</v>
      </c>
      <c r="GW72" s="229">
        <v>0</v>
      </c>
      <c r="GX72" s="229">
        <v>0</v>
      </c>
      <c r="GY72" s="229">
        <v>0</v>
      </c>
      <c r="GZ72" s="229">
        <v>0</v>
      </c>
      <c r="HA72" s="229">
        <v>0</v>
      </c>
      <c r="HB72" s="229">
        <v>0</v>
      </c>
      <c r="HC72" s="229">
        <v>0</v>
      </c>
      <c r="HD72" s="229">
        <v>0</v>
      </c>
      <c r="HE72" s="229">
        <v>0</v>
      </c>
      <c r="HF72" s="229">
        <v>0</v>
      </c>
      <c r="HG72" s="229">
        <v>0</v>
      </c>
      <c r="HH72" s="229">
        <v>0</v>
      </c>
      <c r="HI72" s="229">
        <v>0</v>
      </c>
      <c r="HJ72" s="229">
        <v>0</v>
      </c>
      <c r="HK72" s="229">
        <v>0</v>
      </c>
      <c r="HL72" s="229">
        <v>0</v>
      </c>
      <c r="HM72" s="229">
        <v>0</v>
      </c>
      <c r="HN72" s="229">
        <v>0</v>
      </c>
      <c r="HO72" s="229">
        <v>0</v>
      </c>
      <c r="HP72" s="229">
        <v>0</v>
      </c>
      <c r="HQ72" s="229">
        <v>0</v>
      </c>
      <c r="HR72" s="229">
        <v>0</v>
      </c>
      <c r="HS72" s="229">
        <v>0</v>
      </c>
      <c r="HT72" s="229">
        <v>0</v>
      </c>
      <c r="HU72" s="229">
        <v>0</v>
      </c>
    </row>
    <row r="73" spans="1:229" ht="127.5">
      <c r="A73" s="227" t="s">
        <v>43</v>
      </c>
      <c r="B73" s="227" t="s">
        <v>1246</v>
      </c>
      <c r="C73" s="227" t="s">
        <v>1247</v>
      </c>
      <c r="D73" s="228" t="s">
        <v>1248</v>
      </c>
      <c r="E73" s="230" t="s">
        <v>1249</v>
      </c>
      <c r="F73" s="228" t="s">
        <v>1250</v>
      </c>
      <c r="G73" s="228"/>
      <c r="H73" s="230"/>
      <c r="I73" s="228"/>
      <c r="J73" s="230" t="s">
        <v>1251</v>
      </c>
      <c r="K73" s="228" t="s">
        <v>1252</v>
      </c>
      <c r="L73" s="228"/>
      <c r="M73" s="228" t="s">
        <v>1253</v>
      </c>
      <c r="N73" s="228"/>
      <c r="O73" s="228" t="s">
        <v>1254</v>
      </c>
      <c r="P73" s="230" t="s">
        <v>1255</v>
      </c>
      <c r="Q73" s="230" t="s">
        <v>1256</v>
      </c>
      <c r="R73" s="230" t="s">
        <v>1257</v>
      </c>
      <c r="S73" s="228" t="s">
        <v>1258</v>
      </c>
      <c r="T73" s="230" t="s">
        <v>1259</v>
      </c>
      <c r="U73" s="228" t="s">
        <v>1260</v>
      </c>
      <c r="V73" s="228" t="s">
        <v>1261</v>
      </c>
      <c r="W73" s="228" t="s">
        <v>1262</v>
      </c>
      <c r="X73" s="228" t="s">
        <v>1263</v>
      </c>
      <c r="Y73" s="228" t="s">
        <v>1264</v>
      </c>
      <c r="Z73" s="228" t="s">
        <v>1265</v>
      </c>
      <c r="AA73" s="228" t="s">
        <v>1266</v>
      </c>
      <c r="AB73" s="228" t="s">
        <v>1267</v>
      </c>
      <c r="AC73" s="228" t="s">
        <v>1268</v>
      </c>
      <c r="AD73" s="228" t="s">
        <v>1269</v>
      </c>
      <c r="AE73" s="228"/>
      <c r="AF73" s="228"/>
      <c r="AG73" s="228"/>
      <c r="AH73" s="228"/>
      <c r="AI73" s="228"/>
      <c r="AJ73" s="228"/>
      <c r="AK73" s="228"/>
      <c r="AL73" s="228"/>
      <c r="AM73" s="228"/>
      <c r="AN73" s="228"/>
      <c r="AO73" s="228"/>
      <c r="AP73" s="228"/>
      <c r="AQ73" s="228"/>
      <c r="AR73" s="228"/>
      <c r="AS73" s="228"/>
      <c r="AT73" s="228"/>
      <c r="AU73" s="228"/>
      <c r="AV73" s="228"/>
      <c r="AW73" s="228"/>
      <c r="AX73" s="228"/>
      <c r="AY73" s="228"/>
      <c r="AZ73" s="228"/>
      <c r="BA73" s="228"/>
      <c r="BB73" s="228"/>
      <c r="BC73" s="228"/>
      <c r="BD73" s="228"/>
      <c r="BE73" s="228"/>
      <c r="BF73" s="228"/>
      <c r="BG73" s="228"/>
      <c r="BH73" s="228"/>
      <c r="BI73" s="228"/>
      <c r="BJ73" s="228"/>
      <c r="BK73" s="228"/>
      <c r="BL73" s="228"/>
      <c r="BM73" s="228"/>
      <c r="BN73" s="228"/>
      <c r="BO73" s="228"/>
      <c r="BP73" s="228"/>
      <c r="BQ73" s="228"/>
      <c r="BR73" s="228"/>
      <c r="BS73" s="228"/>
      <c r="BT73" s="228"/>
      <c r="BU73" s="228"/>
      <c r="BV73" s="228"/>
      <c r="BW73" s="228"/>
      <c r="BX73" s="228"/>
      <c r="BY73" s="228"/>
      <c r="BZ73" s="228"/>
      <c r="CA73" s="228"/>
      <c r="CB73" s="228"/>
      <c r="CC73" s="228"/>
      <c r="CD73" s="228"/>
      <c r="CE73" s="228"/>
      <c r="CF73" s="228"/>
      <c r="CG73" s="228"/>
      <c r="CH73" s="228"/>
      <c r="CI73" s="228"/>
      <c r="CJ73" s="228"/>
      <c r="CK73" s="228"/>
      <c r="CL73" s="228"/>
      <c r="CM73" s="228"/>
      <c r="CN73" s="228"/>
      <c r="CO73" s="228"/>
      <c r="CP73" s="228"/>
      <c r="CQ73" s="228"/>
      <c r="CR73" s="228"/>
      <c r="CS73" s="228"/>
      <c r="CT73" s="228"/>
      <c r="CU73" s="228"/>
      <c r="CV73" s="228"/>
      <c r="CW73" s="228"/>
      <c r="CX73" s="228"/>
      <c r="CY73" s="228"/>
      <c r="CZ73" s="228"/>
      <c r="DA73" s="228"/>
      <c r="DB73" s="228"/>
      <c r="DC73" s="228"/>
      <c r="DD73" s="228"/>
      <c r="DE73" s="228"/>
      <c r="DF73" s="228"/>
      <c r="DG73" s="228"/>
      <c r="DH73" s="228"/>
      <c r="DI73" s="228"/>
      <c r="DJ73" s="228"/>
      <c r="DK73" s="228"/>
      <c r="DL73" s="228"/>
      <c r="DM73" s="229">
        <v>6.2</v>
      </c>
      <c r="DN73" s="229">
        <v>7.4</v>
      </c>
      <c r="DO73" s="229">
        <v>6.8</v>
      </c>
      <c r="DP73" s="229">
        <v>0</v>
      </c>
      <c r="DQ73" s="229">
        <v>0</v>
      </c>
      <c r="DR73" s="229">
        <v>0</v>
      </c>
      <c r="DS73" s="229">
        <v>5.3</v>
      </c>
      <c r="DT73" s="229">
        <v>5.3</v>
      </c>
      <c r="DU73" s="229">
        <v>0</v>
      </c>
      <c r="DV73" s="229">
        <v>5.7</v>
      </c>
      <c r="DW73" s="229">
        <v>0</v>
      </c>
      <c r="DX73" s="229">
        <v>14.6</v>
      </c>
      <c r="DY73" s="229">
        <v>6.6</v>
      </c>
      <c r="DZ73" s="229">
        <v>6.2</v>
      </c>
      <c r="EA73" s="229">
        <v>8</v>
      </c>
      <c r="EB73" s="229">
        <v>8</v>
      </c>
      <c r="EC73" s="229">
        <v>9.6999999999999993</v>
      </c>
      <c r="ED73" s="229">
        <v>4.5999999999999996</v>
      </c>
      <c r="EE73" s="229">
        <v>10.5</v>
      </c>
      <c r="EF73" s="229">
        <v>6.2</v>
      </c>
      <c r="EG73" s="229">
        <v>6.7</v>
      </c>
      <c r="EH73" s="229">
        <v>0</v>
      </c>
      <c r="EI73" s="229">
        <v>0</v>
      </c>
      <c r="EJ73" s="229">
        <v>0</v>
      </c>
      <c r="EK73" s="229">
        <v>8.5</v>
      </c>
      <c r="EL73" s="229">
        <v>0</v>
      </c>
      <c r="EM73" s="229">
        <v>10.9</v>
      </c>
      <c r="EN73" s="229">
        <v>0</v>
      </c>
      <c r="EO73" s="229">
        <v>0</v>
      </c>
      <c r="EP73" s="229">
        <v>0</v>
      </c>
      <c r="EQ73" s="229">
        <v>0</v>
      </c>
      <c r="ER73" s="229">
        <v>0</v>
      </c>
      <c r="ES73" s="229">
        <v>0</v>
      </c>
      <c r="ET73" s="229">
        <v>0</v>
      </c>
      <c r="EU73" s="229">
        <v>0</v>
      </c>
      <c r="EV73" s="229">
        <v>0</v>
      </c>
      <c r="EW73" s="229">
        <v>0</v>
      </c>
      <c r="EX73" s="229">
        <v>0</v>
      </c>
      <c r="EY73" s="229">
        <v>0</v>
      </c>
      <c r="EZ73" s="229">
        <v>0</v>
      </c>
      <c r="FA73" s="229">
        <v>0</v>
      </c>
      <c r="FB73" s="229">
        <v>0</v>
      </c>
      <c r="FC73" s="229">
        <v>0</v>
      </c>
      <c r="FD73" s="229">
        <v>0</v>
      </c>
      <c r="FE73" s="229">
        <v>0</v>
      </c>
      <c r="FF73" s="229">
        <v>0</v>
      </c>
      <c r="FG73" s="229">
        <v>0</v>
      </c>
      <c r="FH73" s="229">
        <v>0</v>
      </c>
      <c r="FI73" s="229">
        <v>0</v>
      </c>
      <c r="FJ73" s="229">
        <v>0</v>
      </c>
      <c r="FK73" s="229">
        <v>0</v>
      </c>
      <c r="FL73" s="229">
        <v>0</v>
      </c>
      <c r="FM73" s="229">
        <v>0</v>
      </c>
      <c r="FN73" s="229">
        <v>0</v>
      </c>
      <c r="FO73" s="229">
        <v>0</v>
      </c>
      <c r="FP73" s="229">
        <v>0</v>
      </c>
      <c r="FQ73" s="229">
        <v>0</v>
      </c>
      <c r="FR73" s="229">
        <v>0</v>
      </c>
      <c r="FS73" s="229">
        <v>0</v>
      </c>
      <c r="FT73" s="229">
        <v>0</v>
      </c>
      <c r="FU73" s="229">
        <v>0</v>
      </c>
      <c r="FV73" s="229">
        <v>0</v>
      </c>
      <c r="FW73" s="229">
        <v>0</v>
      </c>
      <c r="FX73" s="229">
        <v>0</v>
      </c>
      <c r="FY73" s="229">
        <v>0</v>
      </c>
      <c r="FZ73" s="229">
        <v>0</v>
      </c>
      <c r="GA73" s="229">
        <v>0</v>
      </c>
      <c r="GB73" s="229">
        <v>0</v>
      </c>
      <c r="GC73" s="229">
        <v>0</v>
      </c>
      <c r="GD73" s="229">
        <v>0</v>
      </c>
      <c r="GE73" s="229">
        <v>0</v>
      </c>
      <c r="GF73" s="229">
        <v>0</v>
      </c>
      <c r="GG73" s="229">
        <v>0</v>
      </c>
      <c r="GH73" s="229">
        <v>0</v>
      </c>
      <c r="GI73" s="229">
        <v>0</v>
      </c>
      <c r="GJ73" s="229">
        <v>0</v>
      </c>
      <c r="GK73" s="229">
        <v>0</v>
      </c>
      <c r="GL73" s="229">
        <v>0</v>
      </c>
      <c r="GM73" s="229">
        <v>0</v>
      </c>
      <c r="GN73" s="229">
        <v>0</v>
      </c>
      <c r="GO73" s="229">
        <v>0</v>
      </c>
      <c r="GP73" s="229">
        <v>0</v>
      </c>
      <c r="GQ73" s="229">
        <v>0</v>
      </c>
      <c r="GR73" s="229">
        <v>0</v>
      </c>
      <c r="GS73" s="229">
        <v>0</v>
      </c>
      <c r="GT73" s="229">
        <v>0</v>
      </c>
      <c r="GU73" s="229">
        <v>0</v>
      </c>
      <c r="GV73" s="229">
        <v>0</v>
      </c>
      <c r="GW73" s="229">
        <v>0</v>
      </c>
      <c r="GX73" s="229">
        <v>0</v>
      </c>
      <c r="GY73" s="229">
        <v>0</v>
      </c>
      <c r="GZ73" s="229">
        <v>0</v>
      </c>
      <c r="HA73" s="229">
        <v>0</v>
      </c>
      <c r="HB73" s="229">
        <v>0</v>
      </c>
      <c r="HC73" s="229">
        <v>0</v>
      </c>
      <c r="HD73" s="229">
        <v>0</v>
      </c>
      <c r="HE73" s="229">
        <v>0</v>
      </c>
      <c r="HF73" s="229">
        <v>0</v>
      </c>
      <c r="HG73" s="229">
        <v>0</v>
      </c>
      <c r="HH73" s="229">
        <v>0</v>
      </c>
      <c r="HI73" s="229">
        <v>0</v>
      </c>
      <c r="HJ73" s="229">
        <v>0</v>
      </c>
      <c r="HK73" s="229">
        <v>0</v>
      </c>
      <c r="HL73" s="229">
        <v>0</v>
      </c>
      <c r="HM73" s="229">
        <v>0</v>
      </c>
      <c r="HN73" s="229">
        <v>0</v>
      </c>
      <c r="HO73" s="229">
        <v>0</v>
      </c>
      <c r="HP73" s="229">
        <v>0</v>
      </c>
      <c r="HQ73" s="229">
        <v>0</v>
      </c>
      <c r="HR73" s="229">
        <v>0</v>
      </c>
      <c r="HS73" s="229">
        <v>0</v>
      </c>
      <c r="HT73" s="229">
        <v>0</v>
      </c>
      <c r="HU73" s="229">
        <v>0</v>
      </c>
    </row>
    <row r="74" spans="1:229" ht="38.25">
      <c r="A74" s="227" t="s">
        <v>43</v>
      </c>
      <c r="B74" s="227" t="s">
        <v>1270</v>
      </c>
      <c r="C74" s="227" t="s">
        <v>1271</v>
      </c>
      <c r="D74" s="230" t="s">
        <v>1272</v>
      </c>
      <c r="E74" s="228" t="s">
        <v>1273</v>
      </c>
      <c r="F74" s="228" t="s">
        <v>1274</v>
      </c>
      <c r="G74" s="228"/>
      <c r="H74" s="228"/>
      <c r="I74" s="228"/>
      <c r="J74" s="228"/>
      <c r="K74" s="228"/>
      <c r="L74" s="228"/>
      <c r="M74" s="228"/>
      <c r="N74" s="228"/>
      <c r="O74" s="228"/>
      <c r="P74" s="228"/>
      <c r="Q74" s="228"/>
      <c r="R74" s="228"/>
      <c r="S74" s="228"/>
      <c r="T74" s="228"/>
      <c r="U74" s="228"/>
      <c r="V74" s="228"/>
      <c r="W74" s="228"/>
      <c r="X74" s="228"/>
      <c r="Y74" s="228"/>
      <c r="Z74" s="228"/>
      <c r="AA74" s="228"/>
      <c r="AB74" s="228"/>
      <c r="AC74" s="228"/>
      <c r="AD74" s="228"/>
      <c r="AE74" s="228"/>
      <c r="AF74" s="228"/>
      <c r="AG74" s="228"/>
      <c r="AH74" s="228"/>
      <c r="AI74" s="228"/>
      <c r="AJ74" s="228"/>
      <c r="AK74" s="228"/>
      <c r="AL74" s="228"/>
      <c r="AM74" s="228"/>
      <c r="AN74" s="228"/>
      <c r="AO74" s="228"/>
      <c r="AP74" s="228"/>
      <c r="AQ74" s="228"/>
      <c r="AR74" s="228"/>
      <c r="AS74" s="228"/>
      <c r="AT74" s="228"/>
      <c r="AU74" s="228"/>
      <c r="AV74" s="228"/>
      <c r="AW74" s="228"/>
      <c r="AX74" s="228"/>
      <c r="AY74" s="228"/>
      <c r="AZ74" s="228"/>
      <c r="BA74" s="228"/>
      <c r="BB74" s="228"/>
      <c r="BC74" s="228"/>
      <c r="BD74" s="228"/>
      <c r="BE74" s="228"/>
      <c r="BF74" s="228"/>
      <c r="BG74" s="228"/>
      <c r="BH74" s="228"/>
      <c r="BI74" s="228"/>
      <c r="BJ74" s="228"/>
      <c r="BK74" s="228"/>
      <c r="BL74" s="228"/>
      <c r="BM74" s="228"/>
      <c r="BN74" s="228"/>
      <c r="BO74" s="228"/>
      <c r="BP74" s="228"/>
      <c r="BQ74" s="228"/>
      <c r="BR74" s="228"/>
      <c r="BS74" s="228"/>
      <c r="BT74" s="228"/>
      <c r="BU74" s="228"/>
      <c r="BV74" s="228"/>
      <c r="BW74" s="228"/>
      <c r="BX74" s="228"/>
      <c r="BY74" s="228"/>
      <c r="BZ74" s="228"/>
      <c r="CA74" s="228"/>
      <c r="CB74" s="228"/>
      <c r="CC74" s="228"/>
      <c r="CD74" s="228"/>
      <c r="CE74" s="228"/>
      <c r="CF74" s="228"/>
      <c r="CG74" s="228"/>
      <c r="CH74" s="228"/>
      <c r="CI74" s="228"/>
      <c r="CJ74" s="228"/>
      <c r="CK74" s="228"/>
      <c r="CL74" s="228"/>
      <c r="CM74" s="228"/>
      <c r="CN74" s="228"/>
      <c r="CO74" s="228"/>
      <c r="CP74" s="228"/>
      <c r="CQ74" s="228"/>
      <c r="CR74" s="228"/>
      <c r="CS74" s="228"/>
      <c r="CT74" s="228"/>
      <c r="CU74" s="228"/>
      <c r="CV74" s="228"/>
      <c r="CW74" s="228"/>
      <c r="CX74" s="228"/>
      <c r="CY74" s="228"/>
      <c r="CZ74" s="228"/>
      <c r="DA74" s="228"/>
      <c r="DB74" s="228"/>
      <c r="DC74" s="228"/>
      <c r="DD74" s="228"/>
      <c r="DE74" s="228"/>
      <c r="DF74" s="228"/>
      <c r="DG74" s="228"/>
      <c r="DH74" s="228"/>
      <c r="DI74" s="228"/>
      <c r="DJ74" s="228"/>
      <c r="DK74" s="228"/>
      <c r="DL74" s="228"/>
      <c r="DM74" s="229">
        <v>3.2</v>
      </c>
      <c r="DN74" s="229">
        <v>3.3</v>
      </c>
      <c r="DO74" s="229">
        <v>3.4</v>
      </c>
      <c r="DP74" s="229">
        <v>0</v>
      </c>
      <c r="DQ74" s="229">
        <v>0</v>
      </c>
      <c r="DR74" s="229">
        <v>0</v>
      </c>
      <c r="DS74" s="229">
        <v>0</v>
      </c>
      <c r="DT74" s="229">
        <v>0</v>
      </c>
      <c r="DU74" s="229">
        <v>0</v>
      </c>
      <c r="DV74" s="229">
        <v>0</v>
      </c>
      <c r="DW74" s="229">
        <v>0</v>
      </c>
      <c r="DX74" s="229">
        <v>0</v>
      </c>
      <c r="DY74" s="229">
        <v>0</v>
      </c>
      <c r="DZ74" s="229">
        <v>0</v>
      </c>
      <c r="EA74" s="229">
        <v>0</v>
      </c>
      <c r="EB74" s="229">
        <v>0</v>
      </c>
      <c r="EC74" s="229">
        <v>0</v>
      </c>
      <c r="ED74" s="229">
        <v>0</v>
      </c>
      <c r="EE74" s="229">
        <v>0</v>
      </c>
      <c r="EF74" s="229">
        <v>0</v>
      </c>
      <c r="EG74" s="229">
        <v>0</v>
      </c>
      <c r="EH74" s="229">
        <v>0</v>
      </c>
      <c r="EI74" s="229">
        <v>0</v>
      </c>
      <c r="EJ74" s="229">
        <v>0</v>
      </c>
      <c r="EK74" s="229">
        <v>0</v>
      </c>
      <c r="EL74" s="229">
        <v>0</v>
      </c>
      <c r="EM74" s="229">
        <v>0</v>
      </c>
      <c r="EN74" s="229">
        <v>0</v>
      </c>
      <c r="EO74" s="229">
        <v>0</v>
      </c>
      <c r="EP74" s="229">
        <v>0</v>
      </c>
      <c r="EQ74" s="229">
        <v>0</v>
      </c>
      <c r="ER74" s="229">
        <v>0</v>
      </c>
      <c r="ES74" s="229">
        <v>0</v>
      </c>
      <c r="ET74" s="229">
        <v>0</v>
      </c>
      <c r="EU74" s="229">
        <v>0</v>
      </c>
      <c r="EV74" s="229">
        <v>0</v>
      </c>
      <c r="EW74" s="229">
        <v>0</v>
      </c>
      <c r="EX74" s="229">
        <v>0</v>
      </c>
      <c r="EY74" s="229">
        <v>0</v>
      </c>
      <c r="EZ74" s="229">
        <v>0</v>
      </c>
      <c r="FA74" s="229">
        <v>0</v>
      </c>
      <c r="FB74" s="229">
        <v>0</v>
      </c>
      <c r="FC74" s="229">
        <v>0</v>
      </c>
      <c r="FD74" s="229">
        <v>0</v>
      </c>
      <c r="FE74" s="229">
        <v>0</v>
      </c>
      <c r="FF74" s="229">
        <v>0</v>
      </c>
      <c r="FG74" s="229">
        <v>0</v>
      </c>
      <c r="FH74" s="229">
        <v>0</v>
      </c>
      <c r="FI74" s="229">
        <v>0</v>
      </c>
      <c r="FJ74" s="229">
        <v>0</v>
      </c>
      <c r="FK74" s="229">
        <v>0</v>
      </c>
      <c r="FL74" s="229">
        <v>0</v>
      </c>
      <c r="FM74" s="229">
        <v>0</v>
      </c>
      <c r="FN74" s="229">
        <v>0</v>
      </c>
      <c r="FO74" s="229">
        <v>0</v>
      </c>
      <c r="FP74" s="229">
        <v>0</v>
      </c>
      <c r="FQ74" s="229">
        <v>0</v>
      </c>
      <c r="FR74" s="229">
        <v>0</v>
      </c>
      <c r="FS74" s="229">
        <v>0</v>
      </c>
      <c r="FT74" s="229">
        <v>0</v>
      </c>
      <c r="FU74" s="229">
        <v>0</v>
      </c>
      <c r="FV74" s="229">
        <v>0</v>
      </c>
      <c r="FW74" s="229">
        <v>0</v>
      </c>
      <c r="FX74" s="229">
        <v>0</v>
      </c>
      <c r="FY74" s="229">
        <v>0</v>
      </c>
      <c r="FZ74" s="229">
        <v>0</v>
      </c>
      <c r="GA74" s="229">
        <v>0</v>
      </c>
      <c r="GB74" s="229">
        <v>0</v>
      </c>
      <c r="GC74" s="229">
        <v>0</v>
      </c>
      <c r="GD74" s="229">
        <v>0</v>
      </c>
      <c r="GE74" s="229">
        <v>0</v>
      </c>
      <c r="GF74" s="229">
        <v>0</v>
      </c>
      <c r="GG74" s="229">
        <v>0</v>
      </c>
      <c r="GH74" s="229">
        <v>0</v>
      </c>
      <c r="GI74" s="229">
        <v>0</v>
      </c>
      <c r="GJ74" s="229">
        <v>0</v>
      </c>
      <c r="GK74" s="229">
        <v>0</v>
      </c>
      <c r="GL74" s="229">
        <v>0</v>
      </c>
      <c r="GM74" s="229">
        <v>0</v>
      </c>
      <c r="GN74" s="229">
        <v>0</v>
      </c>
      <c r="GO74" s="229">
        <v>0</v>
      </c>
      <c r="GP74" s="229">
        <v>0</v>
      </c>
      <c r="GQ74" s="229">
        <v>0</v>
      </c>
      <c r="GR74" s="229">
        <v>0</v>
      </c>
      <c r="GS74" s="229">
        <v>0</v>
      </c>
      <c r="GT74" s="229">
        <v>0</v>
      </c>
      <c r="GU74" s="229">
        <v>0</v>
      </c>
      <c r="GV74" s="229">
        <v>0</v>
      </c>
      <c r="GW74" s="229">
        <v>0</v>
      </c>
      <c r="GX74" s="229">
        <v>0</v>
      </c>
      <c r="GY74" s="229">
        <v>0</v>
      </c>
      <c r="GZ74" s="229">
        <v>0</v>
      </c>
      <c r="HA74" s="229">
        <v>0</v>
      </c>
      <c r="HB74" s="229">
        <v>0</v>
      </c>
      <c r="HC74" s="229">
        <v>0</v>
      </c>
      <c r="HD74" s="229">
        <v>0</v>
      </c>
      <c r="HE74" s="229">
        <v>0</v>
      </c>
      <c r="HF74" s="229">
        <v>0</v>
      </c>
      <c r="HG74" s="229">
        <v>0</v>
      </c>
      <c r="HH74" s="229">
        <v>0</v>
      </c>
      <c r="HI74" s="229">
        <v>0</v>
      </c>
      <c r="HJ74" s="229">
        <v>0</v>
      </c>
      <c r="HK74" s="229">
        <v>0</v>
      </c>
      <c r="HL74" s="229">
        <v>0</v>
      </c>
      <c r="HM74" s="229">
        <v>0</v>
      </c>
      <c r="HN74" s="229">
        <v>0</v>
      </c>
      <c r="HO74" s="229">
        <v>0</v>
      </c>
      <c r="HP74" s="229">
        <v>0</v>
      </c>
      <c r="HQ74" s="229">
        <v>0</v>
      </c>
      <c r="HR74" s="229">
        <v>0</v>
      </c>
      <c r="HS74" s="229">
        <v>0</v>
      </c>
      <c r="HT74" s="229">
        <v>0</v>
      </c>
      <c r="HU74" s="229">
        <v>0</v>
      </c>
    </row>
    <row r="75" spans="1:229" ht="63.75">
      <c r="A75" s="227" t="s">
        <v>43</v>
      </c>
      <c r="B75" s="227" t="s">
        <v>1275</v>
      </c>
      <c r="C75" s="227" t="s">
        <v>1276</v>
      </c>
      <c r="D75" s="230" t="s">
        <v>1277</v>
      </c>
      <c r="E75" s="228"/>
      <c r="F75" s="228"/>
      <c r="G75" s="230" t="s">
        <v>1278</v>
      </c>
      <c r="H75" s="228"/>
      <c r="I75" s="228"/>
      <c r="J75" s="228"/>
      <c r="K75" s="230" t="s">
        <v>1279</v>
      </c>
      <c r="L75" s="228" t="s">
        <v>1280</v>
      </c>
      <c r="M75" s="228"/>
      <c r="N75" s="228"/>
      <c r="O75" s="228"/>
      <c r="P75" s="228"/>
      <c r="Q75" s="228"/>
      <c r="R75" s="228"/>
      <c r="S75" s="228"/>
      <c r="T75" s="228"/>
      <c r="U75" s="228"/>
      <c r="V75" s="228"/>
      <c r="W75" s="228"/>
      <c r="X75" s="228"/>
      <c r="Y75" s="228"/>
      <c r="Z75" s="228"/>
      <c r="AA75" s="228"/>
      <c r="AB75" s="228"/>
      <c r="AC75" s="228"/>
      <c r="AD75" s="228"/>
      <c r="AE75" s="228"/>
      <c r="AF75" s="228"/>
      <c r="AG75" s="228"/>
      <c r="AH75" s="228"/>
      <c r="AI75" s="228"/>
      <c r="AJ75" s="228"/>
      <c r="AK75" s="228"/>
      <c r="AL75" s="228"/>
      <c r="AM75" s="228"/>
      <c r="AN75" s="228"/>
      <c r="AO75" s="228"/>
      <c r="AP75" s="228"/>
      <c r="AQ75" s="228"/>
      <c r="AR75" s="228"/>
      <c r="AS75" s="228"/>
      <c r="AT75" s="228"/>
      <c r="AU75" s="228"/>
      <c r="AV75" s="228"/>
      <c r="AW75" s="228"/>
      <c r="AX75" s="228"/>
      <c r="AY75" s="228"/>
      <c r="AZ75" s="228"/>
      <c r="BA75" s="228"/>
      <c r="BB75" s="228"/>
      <c r="BC75" s="228"/>
      <c r="BD75" s="228"/>
      <c r="BE75" s="228"/>
      <c r="BF75" s="228"/>
      <c r="BG75" s="228"/>
      <c r="BH75" s="228"/>
      <c r="BI75" s="228"/>
      <c r="BJ75" s="228"/>
      <c r="BK75" s="228"/>
      <c r="BL75" s="228"/>
      <c r="BM75" s="228"/>
      <c r="BN75" s="228"/>
      <c r="BO75" s="228"/>
      <c r="BP75" s="228"/>
      <c r="BQ75" s="228"/>
      <c r="BR75" s="228"/>
      <c r="BS75" s="228"/>
      <c r="BT75" s="228"/>
      <c r="BU75" s="228"/>
      <c r="BV75" s="228"/>
      <c r="BW75" s="228"/>
      <c r="BX75" s="228"/>
      <c r="BY75" s="228"/>
      <c r="BZ75" s="228"/>
      <c r="CA75" s="228"/>
      <c r="CB75" s="228"/>
      <c r="CC75" s="228"/>
      <c r="CD75" s="228"/>
      <c r="CE75" s="228"/>
      <c r="CF75" s="228"/>
      <c r="CG75" s="228"/>
      <c r="CH75" s="228"/>
      <c r="CI75" s="228"/>
      <c r="CJ75" s="228"/>
      <c r="CK75" s="228"/>
      <c r="CL75" s="228"/>
      <c r="CM75" s="228"/>
      <c r="CN75" s="228"/>
      <c r="CO75" s="228"/>
      <c r="CP75" s="228"/>
      <c r="CQ75" s="228"/>
      <c r="CR75" s="228"/>
      <c r="CS75" s="228"/>
      <c r="CT75" s="228"/>
      <c r="CU75" s="228"/>
      <c r="CV75" s="228"/>
      <c r="CW75" s="228"/>
      <c r="CX75" s="228"/>
      <c r="CY75" s="228"/>
      <c r="CZ75" s="228"/>
      <c r="DA75" s="228"/>
      <c r="DB75" s="228"/>
      <c r="DC75" s="228"/>
      <c r="DD75" s="228"/>
      <c r="DE75" s="228"/>
      <c r="DF75" s="228"/>
      <c r="DG75" s="228"/>
      <c r="DH75" s="228"/>
      <c r="DI75" s="228"/>
      <c r="DJ75" s="228"/>
      <c r="DK75" s="228"/>
      <c r="DL75" s="228"/>
      <c r="DM75" s="229">
        <v>8.6999999999999993</v>
      </c>
      <c r="DN75" s="229">
        <v>0</v>
      </c>
      <c r="DO75" s="229">
        <v>0</v>
      </c>
      <c r="DP75" s="229">
        <v>7.5</v>
      </c>
      <c r="DQ75" s="229">
        <v>0</v>
      </c>
      <c r="DR75" s="229">
        <v>0</v>
      </c>
      <c r="DS75" s="229">
        <v>0</v>
      </c>
      <c r="DT75" s="229">
        <v>7.8</v>
      </c>
      <c r="DU75" s="229">
        <v>5.3</v>
      </c>
      <c r="DV75" s="229">
        <v>0</v>
      </c>
      <c r="DW75" s="229">
        <v>0</v>
      </c>
      <c r="DX75" s="229">
        <v>0</v>
      </c>
      <c r="DY75" s="229">
        <v>0</v>
      </c>
      <c r="DZ75" s="229">
        <v>0</v>
      </c>
      <c r="EA75" s="229">
        <v>0</v>
      </c>
      <c r="EB75" s="229">
        <v>0</v>
      </c>
      <c r="EC75" s="229">
        <v>0</v>
      </c>
      <c r="ED75" s="229">
        <v>0</v>
      </c>
      <c r="EE75" s="229">
        <v>0</v>
      </c>
      <c r="EF75" s="229">
        <v>0</v>
      </c>
      <c r="EG75" s="229">
        <v>0</v>
      </c>
      <c r="EH75" s="229">
        <v>0</v>
      </c>
      <c r="EI75" s="229">
        <v>0</v>
      </c>
      <c r="EJ75" s="229">
        <v>0</v>
      </c>
      <c r="EK75" s="229">
        <v>0</v>
      </c>
      <c r="EL75" s="229">
        <v>0</v>
      </c>
      <c r="EM75" s="229">
        <v>0</v>
      </c>
      <c r="EN75" s="229">
        <v>0</v>
      </c>
      <c r="EO75" s="229">
        <v>0</v>
      </c>
      <c r="EP75" s="229">
        <v>0</v>
      </c>
      <c r="EQ75" s="229">
        <v>0</v>
      </c>
      <c r="ER75" s="229">
        <v>0</v>
      </c>
      <c r="ES75" s="229">
        <v>0</v>
      </c>
      <c r="ET75" s="229">
        <v>0</v>
      </c>
      <c r="EU75" s="229">
        <v>0</v>
      </c>
      <c r="EV75" s="229">
        <v>0</v>
      </c>
      <c r="EW75" s="229">
        <v>0</v>
      </c>
      <c r="EX75" s="229">
        <v>0</v>
      </c>
      <c r="EY75" s="229">
        <v>0</v>
      </c>
      <c r="EZ75" s="229">
        <v>0</v>
      </c>
      <c r="FA75" s="229">
        <v>0</v>
      </c>
      <c r="FB75" s="229">
        <v>0</v>
      </c>
      <c r="FC75" s="229">
        <v>0</v>
      </c>
      <c r="FD75" s="229">
        <v>0</v>
      </c>
      <c r="FE75" s="229">
        <v>0</v>
      </c>
      <c r="FF75" s="229">
        <v>0</v>
      </c>
      <c r="FG75" s="229">
        <v>0</v>
      </c>
      <c r="FH75" s="229">
        <v>0</v>
      </c>
      <c r="FI75" s="229">
        <v>0</v>
      </c>
      <c r="FJ75" s="229">
        <v>0</v>
      </c>
      <c r="FK75" s="229">
        <v>0</v>
      </c>
      <c r="FL75" s="229">
        <v>0</v>
      </c>
      <c r="FM75" s="229">
        <v>0</v>
      </c>
      <c r="FN75" s="229">
        <v>0</v>
      </c>
      <c r="FO75" s="229">
        <v>0</v>
      </c>
      <c r="FP75" s="229">
        <v>0</v>
      </c>
      <c r="FQ75" s="229">
        <v>0</v>
      </c>
      <c r="FR75" s="229">
        <v>0</v>
      </c>
      <c r="FS75" s="229">
        <v>0</v>
      </c>
      <c r="FT75" s="229">
        <v>0</v>
      </c>
      <c r="FU75" s="229">
        <v>0</v>
      </c>
      <c r="FV75" s="229">
        <v>0</v>
      </c>
      <c r="FW75" s="229">
        <v>0</v>
      </c>
      <c r="FX75" s="229">
        <v>0</v>
      </c>
      <c r="FY75" s="229">
        <v>0</v>
      </c>
      <c r="FZ75" s="229">
        <v>0</v>
      </c>
      <c r="GA75" s="229">
        <v>0</v>
      </c>
      <c r="GB75" s="229">
        <v>0</v>
      </c>
      <c r="GC75" s="229">
        <v>0</v>
      </c>
      <c r="GD75" s="229">
        <v>0</v>
      </c>
      <c r="GE75" s="229">
        <v>0</v>
      </c>
      <c r="GF75" s="229">
        <v>0</v>
      </c>
      <c r="GG75" s="229">
        <v>0</v>
      </c>
      <c r="GH75" s="229">
        <v>0</v>
      </c>
      <c r="GI75" s="229">
        <v>0</v>
      </c>
      <c r="GJ75" s="229">
        <v>0</v>
      </c>
      <c r="GK75" s="229">
        <v>0</v>
      </c>
      <c r="GL75" s="229">
        <v>0</v>
      </c>
      <c r="GM75" s="229">
        <v>0</v>
      </c>
      <c r="GN75" s="229">
        <v>0</v>
      </c>
      <c r="GO75" s="229">
        <v>0</v>
      </c>
      <c r="GP75" s="229">
        <v>0</v>
      </c>
      <c r="GQ75" s="229">
        <v>0</v>
      </c>
      <c r="GR75" s="229">
        <v>0</v>
      </c>
      <c r="GS75" s="229">
        <v>0</v>
      </c>
      <c r="GT75" s="229">
        <v>0</v>
      </c>
      <c r="GU75" s="229">
        <v>0</v>
      </c>
      <c r="GV75" s="229">
        <v>0</v>
      </c>
      <c r="GW75" s="229">
        <v>0</v>
      </c>
      <c r="GX75" s="229">
        <v>0</v>
      </c>
      <c r="GY75" s="229">
        <v>0</v>
      </c>
      <c r="GZ75" s="229">
        <v>0</v>
      </c>
      <c r="HA75" s="229">
        <v>0</v>
      </c>
      <c r="HB75" s="229">
        <v>0</v>
      </c>
      <c r="HC75" s="229">
        <v>0</v>
      </c>
      <c r="HD75" s="229">
        <v>0</v>
      </c>
      <c r="HE75" s="229">
        <v>0</v>
      </c>
      <c r="HF75" s="229">
        <v>0</v>
      </c>
      <c r="HG75" s="229">
        <v>0</v>
      </c>
      <c r="HH75" s="229">
        <v>0</v>
      </c>
      <c r="HI75" s="229">
        <v>0</v>
      </c>
      <c r="HJ75" s="229">
        <v>0</v>
      </c>
      <c r="HK75" s="229">
        <v>0</v>
      </c>
      <c r="HL75" s="229">
        <v>0</v>
      </c>
      <c r="HM75" s="229">
        <v>0</v>
      </c>
      <c r="HN75" s="229">
        <v>0</v>
      </c>
      <c r="HO75" s="229">
        <v>0</v>
      </c>
      <c r="HP75" s="229">
        <v>0</v>
      </c>
      <c r="HQ75" s="229">
        <v>0</v>
      </c>
      <c r="HR75" s="229">
        <v>0</v>
      </c>
      <c r="HS75" s="229">
        <v>0</v>
      </c>
      <c r="HT75" s="229">
        <v>0</v>
      </c>
      <c r="HU75" s="229">
        <v>0</v>
      </c>
    </row>
    <row r="76" spans="1:229" ht="63.75">
      <c r="A76" s="227" t="s">
        <v>43</v>
      </c>
      <c r="B76" s="227" t="s">
        <v>1281</v>
      </c>
      <c r="C76" s="227" t="s">
        <v>1282</v>
      </c>
      <c r="D76" s="228"/>
      <c r="E76" s="228"/>
      <c r="F76" s="228"/>
      <c r="G76" s="230"/>
      <c r="H76" s="228"/>
      <c r="I76" s="228"/>
      <c r="J76" s="230"/>
      <c r="K76" s="228"/>
      <c r="L76" s="228"/>
      <c r="M76" s="228"/>
      <c r="N76" s="230" t="s">
        <v>1283</v>
      </c>
      <c r="O76" s="228" t="s">
        <v>1284</v>
      </c>
      <c r="P76" s="228" t="s">
        <v>1285</v>
      </c>
      <c r="Q76" s="230" t="s">
        <v>1286</v>
      </c>
      <c r="R76" s="230" t="s">
        <v>1287</v>
      </c>
      <c r="S76" s="228" t="s">
        <v>1288</v>
      </c>
      <c r="T76" s="228"/>
      <c r="U76" s="228"/>
      <c r="V76" s="228"/>
      <c r="W76" s="228"/>
      <c r="X76" s="228"/>
      <c r="Y76" s="228"/>
      <c r="Z76" s="228"/>
      <c r="AA76" s="228"/>
      <c r="AB76" s="228"/>
      <c r="AC76" s="228"/>
      <c r="AD76" s="228"/>
      <c r="AE76" s="228"/>
      <c r="AF76" s="228"/>
      <c r="AG76" s="228"/>
      <c r="AH76" s="228"/>
      <c r="AI76" s="228"/>
      <c r="AJ76" s="228"/>
      <c r="AK76" s="228"/>
      <c r="AL76" s="228"/>
      <c r="AM76" s="228"/>
      <c r="AN76" s="228"/>
      <c r="AO76" s="228"/>
      <c r="AP76" s="228"/>
      <c r="AQ76" s="228"/>
      <c r="AR76" s="228"/>
      <c r="AS76" s="228"/>
      <c r="AT76" s="228"/>
      <c r="AU76" s="228"/>
      <c r="AV76" s="228"/>
      <c r="AW76" s="228"/>
      <c r="AX76" s="228"/>
      <c r="AY76" s="228"/>
      <c r="AZ76" s="228"/>
      <c r="BA76" s="228"/>
      <c r="BB76" s="228"/>
      <c r="BC76" s="228"/>
      <c r="BD76" s="228"/>
      <c r="BE76" s="228"/>
      <c r="BF76" s="228"/>
      <c r="BG76" s="228"/>
      <c r="BH76" s="228"/>
      <c r="BI76" s="228"/>
      <c r="BJ76" s="228"/>
      <c r="BK76" s="228"/>
      <c r="BL76" s="228"/>
      <c r="BM76" s="228"/>
      <c r="BN76" s="228"/>
      <c r="BO76" s="228"/>
      <c r="BP76" s="228"/>
      <c r="BQ76" s="228"/>
      <c r="BR76" s="228"/>
      <c r="BS76" s="228"/>
      <c r="BT76" s="228"/>
      <c r="BU76" s="228"/>
      <c r="BV76" s="228"/>
      <c r="BW76" s="228"/>
      <c r="BX76" s="228"/>
      <c r="BY76" s="228"/>
      <c r="BZ76" s="228"/>
      <c r="CA76" s="228"/>
      <c r="CB76" s="228"/>
      <c r="CC76" s="228"/>
      <c r="CD76" s="228"/>
      <c r="CE76" s="228"/>
      <c r="CF76" s="228"/>
      <c r="CG76" s="228"/>
      <c r="CH76" s="228"/>
      <c r="CI76" s="228"/>
      <c r="CJ76" s="228"/>
      <c r="CK76" s="228"/>
      <c r="CL76" s="228"/>
      <c r="CM76" s="228"/>
      <c r="CN76" s="228"/>
      <c r="CO76" s="228"/>
      <c r="CP76" s="228"/>
      <c r="CQ76" s="228"/>
      <c r="CR76" s="228"/>
      <c r="CS76" s="228"/>
      <c r="CT76" s="228"/>
      <c r="CU76" s="228"/>
      <c r="CV76" s="228"/>
      <c r="CW76" s="228"/>
      <c r="CX76" s="228"/>
      <c r="CY76" s="228"/>
      <c r="CZ76" s="228"/>
      <c r="DA76" s="228"/>
      <c r="DB76" s="228"/>
      <c r="DC76" s="228"/>
      <c r="DD76" s="228"/>
      <c r="DE76" s="228"/>
      <c r="DF76" s="228"/>
      <c r="DG76" s="228"/>
      <c r="DH76" s="228"/>
      <c r="DI76" s="228"/>
      <c r="DJ76" s="228"/>
      <c r="DK76" s="228"/>
      <c r="DL76" s="228"/>
      <c r="DM76" s="229">
        <v>0</v>
      </c>
      <c r="DN76" s="229">
        <v>0</v>
      </c>
      <c r="DO76" s="229">
        <v>0</v>
      </c>
      <c r="DP76" s="229">
        <v>0</v>
      </c>
      <c r="DQ76" s="229">
        <v>0</v>
      </c>
      <c r="DR76" s="229">
        <v>0</v>
      </c>
      <c r="DS76" s="229">
        <v>0</v>
      </c>
      <c r="DT76" s="229">
        <v>0</v>
      </c>
      <c r="DU76" s="229">
        <v>0</v>
      </c>
      <c r="DV76" s="229">
        <v>0</v>
      </c>
      <c r="DW76" s="229">
        <v>5.9</v>
      </c>
      <c r="DX76" s="229">
        <v>3.6</v>
      </c>
      <c r="DY76" s="229">
        <v>6.8</v>
      </c>
      <c r="DZ76" s="229">
        <v>5.3</v>
      </c>
      <c r="EA76" s="229">
        <v>7.3</v>
      </c>
      <c r="EB76" s="229">
        <v>6.8</v>
      </c>
      <c r="EC76" s="229">
        <v>0</v>
      </c>
      <c r="ED76" s="229">
        <v>0</v>
      </c>
      <c r="EE76" s="229">
        <v>0</v>
      </c>
      <c r="EF76" s="229">
        <v>0</v>
      </c>
      <c r="EG76" s="229">
        <v>0</v>
      </c>
      <c r="EH76" s="229">
        <v>0</v>
      </c>
      <c r="EI76" s="229">
        <v>0</v>
      </c>
      <c r="EJ76" s="229">
        <v>0</v>
      </c>
      <c r="EK76" s="229">
        <v>0</v>
      </c>
      <c r="EL76" s="229">
        <v>0</v>
      </c>
      <c r="EM76" s="229">
        <v>0</v>
      </c>
      <c r="EN76" s="229">
        <v>0</v>
      </c>
      <c r="EO76" s="229">
        <v>0</v>
      </c>
      <c r="EP76" s="229">
        <v>0</v>
      </c>
      <c r="EQ76" s="229">
        <v>0</v>
      </c>
      <c r="ER76" s="229">
        <v>0</v>
      </c>
      <c r="ES76" s="229">
        <v>0</v>
      </c>
      <c r="ET76" s="229">
        <v>0</v>
      </c>
      <c r="EU76" s="229">
        <v>0</v>
      </c>
      <c r="EV76" s="229">
        <v>0</v>
      </c>
      <c r="EW76" s="229">
        <v>0</v>
      </c>
      <c r="EX76" s="229">
        <v>0</v>
      </c>
      <c r="EY76" s="229">
        <v>0</v>
      </c>
      <c r="EZ76" s="229">
        <v>0</v>
      </c>
      <c r="FA76" s="229">
        <v>0</v>
      </c>
      <c r="FB76" s="229">
        <v>0</v>
      </c>
      <c r="FC76" s="229">
        <v>0</v>
      </c>
      <c r="FD76" s="229">
        <v>0</v>
      </c>
      <c r="FE76" s="229">
        <v>0</v>
      </c>
      <c r="FF76" s="229">
        <v>0</v>
      </c>
      <c r="FG76" s="229">
        <v>0</v>
      </c>
      <c r="FH76" s="229">
        <v>0</v>
      </c>
      <c r="FI76" s="229">
        <v>0</v>
      </c>
      <c r="FJ76" s="229">
        <v>0</v>
      </c>
      <c r="FK76" s="229">
        <v>0</v>
      </c>
      <c r="FL76" s="229">
        <v>0</v>
      </c>
      <c r="FM76" s="229">
        <v>0</v>
      </c>
      <c r="FN76" s="229">
        <v>0</v>
      </c>
      <c r="FO76" s="229">
        <v>0</v>
      </c>
      <c r="FP76" s="229">
        <v>0</v>
      </c>
      <c r="FQ76" s="229">
        <v>0</v>
      </c>
      <c r="FR76" s="229">
        <v>0</v>
      </c>
      <c r="FS76" s="229">
        <v>0</v>
      </c>
      <c r="FT76" s="229">
        <v>0</v>
      </c>
      <c r="FU76" s="229">
        <v>0</v>
      </c>
      <c r="FV76" s="229">
        <v>0</v>
      </c>
      <c r="FW76" s="229">
        <v>0</v>
      </c>
      <c r="FX76" s="229">
        <v>0</v>
      </c>
      <c r="FY76" s="229">
        <v>0</v>
      </c>
      <c r="FZ76" s="229">
        <v>0</v>
      </c>
      <c r="GA76" s="229">
        <v>0</v>
      </c>
      <c r="GB76" s="229">
        <v>0</v>
      </c>
      <c r="GC76" s="229">
        <v>0</v>
      </c>
      <c r="GD76" s="229">
        <v>0</v>
      </c>
      <c r="GE76" s="229">
        <v>0</v>
      </c>
      <c r="GF76" s="229">
        <v>0</v>
      </c>
      <c r="GG76" s="229">
        <v>0</v>
      </c>
      <c r="GH76" s="229">
        <v>0</v>
      </c>
      <c r="GI76" s="229">
        <v>0</v>
      </c>
      <c r="GJ76" s="229">
        <v>0</v>
      </c>
      <c r="GK76" s="229">
        <v>0</v>
      </c>
      <c r="GL76" s="229">
        <v>0</v>
      </c>
      <c r="GM76" s="229">
        <v>0</v>
      </c>
      <c r="GN76" s="229">
        <v>0</v>
      </c>
      <c r="GO76" s="229">
        <v>0</v>
      </c>
      <c r="GP76" s="229">
        <v>0</v>
      </c>
      <c r="GQ76" s="229">
        <v>0</v>
      </c>
      <c r="GR76" s="229">
        <v>0</v>
      </c>
      <c r="GS76" s="229">
        <v>0</v>
      </c>
      <c r="GT76" s="229">
        <v>0</v>
      </c>
      <c r="GU76" s="229">
        <v>0</v>
      </c>
      <c r="GV76" s="229">
        <v>0</v>
      </c>
      <c r="GW76" s="229">
        <v>0</v>
      </c>
      <c r="GX76" s="229">
        <v>0</v>
      </c>
      <c r="GY76" s="229">
        <v>0</v>
      </c>
      <c r="GZ76" s="229">
        <v>0</v>
      </c>
      <c r="HA76" s="229">
        <v>0</v>
      </c>
      <c r="HB76" s="229">
        <v>0</v>
      </c>
      <c r="HC76" s="229">
        <v>0</v>
      </c>
      <c r="HD76" s="229">
        <v>0</v>
      </c>
      <c r="HE76" s="229">
        <v>0</v>
      </c>
      <c r="HF76" s="229">
        <v>0</v>
      </c>
      <c r="HG76" s="229">
        <v>0</v>
      </c>
      <c r="HH76" s="229">
        <v>0</v>
      </c>
      <c r="HI76" s="229">
        <v>0</v>
      </c>
      <c r="HJ76" s="229">
        <v>0</v>
      </c>
      <c r="HK76" s="229">
        <v>0</v>
      </c>
      <c r="HL76" s="229">
        <v>0</v>
      </c>
      <c r="HM76" s="229">
        <v>0</v>
      </c>
      <c r="HN76" s="229">
        <v>0</v>
      </c>
      <c r="HO76" s="229">
        <v>0</v>
      </c>
      <c r="HP76" s="229">
        <v>0</v>
      </c>
      <c r="HQ76" s="229">
        <v>0</v>
      </c>
      <c r="HR76" s="229">
        <v>0</v>
      </c>
      <c r="HS76" s="229">
        <v>0</v>
      </c>
      <c r="HT76" s="229">
        <v>0</v>
      </c>
      <c r="HU76" s="229">
        <v>0</v>
      </c>
    </row>
    <row r="77" spans="1:229" ht="89.25">
      <c r="A77" s="227" t="s">
        <v>43</v>
      </c>
      <c r="B77" s="227" t="s">
        <v>1281</v>
      </c>
      <c r="C77" s="227" t="s">
        <v>1289</v>
      </c>
      <c r="D77" s="228"/>
      <c r="E77" s="230" t="s">
        <v>1290</v>
      </c>
      <c r="F77" s="228"/>
      <c r="G77" s="228"/>
      <c r="H77" s="230" t="s">
        <v>1291</v>
      </c>
      <c r="I77" s="228"/>
      <c r="J77" s="228"/>
      <c r="K77" s="228"/>
      <c r="L77" s="230" t="s">
        <v>1292</v>
      </c>
      <c r="M77" s="228" t="s">
        <v>1293</v>
      </c>
      <c r="N77" s="228" t="s">
        <v>1294</v>
      </c>
      <c r="O77" s="228" t="s">
        <v>1295</v>
      </c>
      <c r="P77" s="228"/>
      <c r="Q77" s="228"/>
      <c r="R77" s="228"/>
      <c r="S77" s="228"/>
      <c r="T77" s="228"/>
      <c r="U77" s="228"/>
      <c r="V77" s="228"/>
      <c r="W77" s="228"/>
      <c r="X77" s="228"/>
      <c r="Y77" s="228"/>
      <c r="Z77" s="228"/>
      <c r="AA77" s="228"/>
      <c r="AB77" s="228"/>
      <c r="AC77" s="228"/>
      <c r="AD77" s="228"/>
      <c r="AE77" s="228"/>
      <c r="AF77" s="228"/>
      <c r="AG77" s="228"/>
      <c r="AH77" s="228"/>
      <c r="AI77" s="228"/>
      <c r="AJ77" s="228"/>
      <c r="AK77" s="228"/>
      <c r="AL77" s="228"/>
      <c r="AM77" s="228"/>
      <c r="AN77" s="228"/>
      <c r="AO77" s="228"/>
      <c r="AP77" s="228"/>
      <c r="AQ77" s="228"/>
      <c r="AR77" s="228"/>
      <c r="AS77" s="228"/>
      <c r="AT77" s="228"/>
      <c r="AU77" s="228"/>
      <c r="AV77" s="228"/>
      <c r="AW77" s="228"/>
      <c r="AX77" s="228"/>
      <c r="AY77" s="228"/>
      <c r="AZ77" s="228"/>
      <c r="BA77" s="228"/>
      <c r="BB77" s="228"/>
      <c r="BC77" s="228"/>
      <c r="BD77" s="228"/>
      <c r="BE77" s="228"/>
      <c r="BF77" s="228"/>
      <c r="BG77" s="228"/>
      <c r="BH77" s="228"/>
      <c r="BI77" s="228"/>
      <c r="BJ77" s="228"/>
      <c r="BK77" s="228"/>
      <c r="BL77" s="228"/>
      <c r="BM77" s="228"/>
      <c r="BN77" s="228"/>
      <c r="BO77" s="228"/>
      <c r="BP77" s="228"/>
      <c r="BQ77" s="228"/>
      <c r="BR77" s="228"/>
      <c r="BS77" s="228"/>
      <c r="BT77" s="228"/>
      <c r="BU77" s="228"/>
      <c r="BV77" s="228"/>
      <c r="BW77" s="228"/>
      <c r="BX77" s="228"/>
      <c r="BY77" s="228"/>
      <c r="BZ77" s="228"/>
      <c r="CA77" s="228"/>
      <c r="CB77" s="228"/>
      <c r="CC77" s="228"/>
      <c r="CD77" s="228"/>
      <c r="CE77" s="228"/>
      <c r="CF77" s="228"/>
      <c r="CG77" s="228"/>
      <c r="CH77" s="228"/>
      <c r="CI77" s="228"/>
      <c r="CJ77" s="228"/>
      <c r="CK77" s="228"/>
      <c r="CL77" s="228"/>
      <c r="CM77" s="228"/>
      <c r="CN77" s="228"/>
      <c r="CO77" s="228"/>
      <c r="CP77" s="228"/>
      <c r="CQ77" s="228"/>
      <c r="CR77" s="228"/>
      <c r="CS77" s="228"/>
      <c r="CT77" s="228"/>
      <c r="CU77" s="228"/>
      <c r="CV77" s="228"/>
      <c r="CW77" s="228"/>
      <c r="CX77" s="228"/>
      <c r="CY77" s="228"/>
      <c r="CZ77" s="228"/>
      <c r="DA77" s="228"/>
      <c r="DB77" s="228"/>
      <c r="DC77" s="228"/>
      <c r="DD77" s="228"/>
      <c r="DE77" s="228"/>
      <c r="DF77" s="228"/>
      <c r="DG77" s="228"/>
      <c r="DH77" s="228"/>
      <c r="DI77" s="228"/>
      <c r="DJ77" s="228"/>
      <c r="DK77" s="228"/>
      <c r="DL77" s="228"/>
      <c r="DM77" s="229">
        <v>0</v>
      </c>
      <c r="DN77" s="229">
        <v>8.3000000000000007</v>
      </c>
      <c r="DO77" s="229">
        <v>0</v>
      </c>
      <c r="DP77" s="229">
        <v>0</v>
      </c>
      <c r="DQ77" s="229">
        <v>11</v>
      </c>
      <c r="DR77" s="229">
        <v>0</v>
      </c>
      <c r="DS77" s="229">
        <v>0</v>
      </c>
      <c r="DT77" s="229">
        <v>0</v>
      </c>
      <c r="DU77" s="229">
        <v>6.2</v>
      </c>
      <c r="DV77" s="229">
        <v>7</v>
      </c>
      <c r="DW77" s="229">
        <v>7.4</v>
      </c>
      <c r="DX77" s="229">
        <v>3.6</v>
      </c>
      <c r="DY77" s="229">
        <v>0</v>
      </c>
      <c r="DZ77" s="229">
        <v>0</v>
      </c>
      <c r="EA77" s="229">
        <v>0</v>
      </c>
      <c r="EB77" s="229">
        <v>0</v>
      </c>
      <c r="EC77" s="229">
        <v>0</v>
      </c>
      <c r="ED77" s="229">
        <v>0</v>
      </c>
      <c r="EE77" s="229">
        <v>0</v>
      </c>
      <c r="EF77" s="229">
        <v>0</v>
      </c>
      <c r="EG77" s="229">
        <v>0</v>
      </c>
      <c r="EH77" s="229">
        <v>0</v>
      </c>
      <c r="EI77" s="229">
        <v>0</v>
      </c>
      <c r="EJ77" s="229">
        <v>0</v>
      </c>
      <c r="EK77" s="229">
        <v>0</v>
      </c>
      <c r="EL77" s="229">
        <v>0</v>
      </c>
      <c r="EM77" s="229">
        <v>0</v>
      </c>
      <c r="EN77" s="229">
        <v>0</v>
      </c>
      <c r="EO77" s="229">
        <v>0</v>
      </c>
      <c r="EP77" s="229">
        <v>0</v>
      </c>
      <c r="EQ77" s="229">
        <v>0</v>
      </c>
      <c r="ER77" s="229">
        <v>0</v>
      </c>
      <c r="ES77" s="229">
        <v>0</v>
      </c>
      <c r="ET77" s="229">
        <v>0</v>
      </c>
      <c r="EU77" s="229">
        <v>0</v>
      </c>
      <c r="EV77" s="229">
        <v>0</v>
      </c>
      <c r="EW77" s="229">
        <v>0</v>
      </c>
      <c r="EX77" s="229">
        <v>0</v>
      </c>
      <c r="EY77" s="229">
        <v>0</v>
      </c>
      <c r="EZ77" s="229">
        <v>0</v>
      </c>
      <c r="FA77" s="229">
        <v>0</v>
      </c>
      <c r="FB77" s="229">
        <v>0</v>
      </c>
      <c r="FC77" s="229">
        <v>0</v>
      </c>
      <c r="FD77" s="229">
        <v>0</v>
      </c>
      <c r="FE77" s="229">
        <v>0</v>
      </c>
      <c r="FF77" s="229">
        <v>0</v>
      </c>
      <c r="FG77" s="229">
        <v>0</v>
      </c>
      <c r="FH77" s="229">
        <v>0</v>
      </c>
      <c r="FI77" s="229">
        <v>0</v>
      </c>
      <c r="FJ77" s="229">
        <v>0</v>
      </c>
      <c r="FK77" s="229">
        <v>0</v>
      </c>
      <c r="FL77" s="229">
        <v>0</v>
      </c>
      <c r="FM77" s="229">
        <v>0</v>
      </c>
      <c r="FN77" s="229">
        <v>0</v>
      </c>
      <c r="FO77" s="229">
        <v>0</v>
      </c>
      <c r="FP77" s="229">
        <v>0</v>
      </c>
      <c r="FQ77" s="229">
        <v>0</v>
      </c>
      <c r="FR77" s="229">
        <v>0</v>
      </c>
      <c r="FS77" s="229">
        <v>0</v>
      </c>
      <c r="FT77" s="229">
        <v>0</v>
      </c>
      <c r="FU77" s="229">
        <v>0</v>
      </c>
      <c r="FV77" s="229">
        <v>0</v>
      </c>
      <c r="FW77" s="229">
        <v>0</v>
      </c>
      <c r="FX77" s="229">
        <v>0</v>
      </c>
      <c r="FY77" s="229">
        <v>0</v>
      </c>
      <c r="FZ77" s="229">
        <v>0</v>
      </c>
      <c r="GA77" s="229">
        <v>0</v>
      </c>
      <c r="GB77" s="229">
        <v>0</v>
      </c>
      <c r="GC77" s="229">
        <v>0</v>
      </c>
      <c r="GD77" s="229">
        <v>0</v>
      </c>
      <c r="GE77" s="229">
        <v>0</v>
      </c>
      <c r="GF77" s="229">
        <v>0</v>
      </c>
      <c r="GG77" s="229">
        <v>0</v>
      </c>
      <c r="GH77" s="229">
        <v>0</v>
      </c>
      <c r="GI77" s="229">
        <v>0</v>
      </c>
      <c r="GJ77" s="229">
        <v>0</v>
      </c>
      <c r="GK77" s="229">
        <v>0</v>
      </c>
      <c r="GL77" s="229">
        <v>0</v>
      </c>
      <c r="GM77" s="229">
        <v>0</v>
      </c>
      <c r="GN77" s="229">
        <v>0</v>
      </c>
      <c r="GO77" s="229">
        <v>0</v>
      </c>
      <c r="GP77" s="229">
        <v>0</v>
      </c>
      <c r="GQ77" s="229">
        <v>0</v>
      </c>
      <c r="GR77" s="229">
        <v>0</v>
      </c>
      <c r="GS77" s="229">
        <v>0</v>
      </c>
      <c r="GT77" s="229">
        <v>0</v>
      </c>
      <c r="GU77" s="229">
        <v>0</v>
      </c>
      <c r="GV77" s="229">
        <v>0</v>
      </c>
      <c r="GW77" s="229">
        <v>0</v>
      </c>
      <c r="GX77" s="229">
        <v>0</v>
      </c>
      <c r="GY77" s="229">
        <v>0</v>
      </c>
      <c r="GZ77" s="229">
        <v>0</v>
      </c>
      <c r="HA77" s="229">
        <v>0</v>
      </c>
      <c r="HB77" s="229">
        <v>0</v>
      </c>
      <c r="HC77" s="229">
        <v>0</v>
      </c>
      <c r="HD77" s="229">
        <v>0</v>
      </c>
      <c r="HE77" s="229">
        <v>0</v>
      </c>
      <c r="HF77" s="229">
        <v>0</v>
      </c>
      <c r="HG77" s="229">
        <v>0</v>
      </c>
      <c r="HH77" s="229">
        <v>0</v>
      </c>
      <c r="HI77" s="229">
        <v>0</v>
      </c>
      <c r="HJ77" s="229">
        <v>0</v>
      </c>
      <c r="HK77" s="229">
        <v>0</v>
      </c>
      <c r="HL77" s="229">
        <v>0</v>
      </c>
      <c r="HM77" s="229">
        <v>0</v>
      </c>
      <c r="HN77" s="229">
        <v>0</v>
      </c>
      <c r="HO77" s="229">
        <v>0</v>
      </c>
      <c r="HP77" s="229">
        <v>0</v>
      </c>
      <c r="HQ77" s="229">
        <v>0</v>
      </c>
      <c r="HR77" s="229">
        <v>0</v>
      </c>
      <c r="HS77" s="229">
        <v>0</v>
      </c>
      <c r="HT77" s="229">
        <v>0</v>
      </c>
      <c r="HU77" s="229">
        <v>0</v>
      </c>
    </row>
    <row r="78" spans="1:229" ht="191.25">
      <c r="A78" s="227" t="s">
        <v>43</v>
      </c>
      <c r="B78" s="227" t="s">
        <v>1296</v>
      </c>
      <c r="C78" s="227" t="s">
        <v>1297</v>
      </c>
      <c r="D78" s="228"/>
      <c r="E78" s="228" t="s">
        <v>1298</v>
      </c>
      <c r="F78" s="228" t="s">
        <v>1299</v>
      </c>
      <c r="G78" s="230" t="s">
        <v>1300</v>
      </c>
      <c r="H78" s="230" t="s">
        <v>1301</v>
      </c>
      <c r="I78" s="228" t="s">
        <v>1302</v>
      </c>
      <c r="J78" s="228"/>
      <c r="K78" s="228"/>
      <c r="L78" s="228"/>
      <c r="M78" s="228"/>
      <c r="N78" s="228"/>
      <c r="O78" s="228"/>
      <c r="P78" s="228"/>
      <c r="Q78" s="228"/>
      <c r="R78" s="228"/>
      <c r="S78" s="228"/>
      <c r="T78" s="228"/>
      <c r="U78" s="228"/>
      <c r="V78" s="228"/>
      <c r="W78" s="228"/>
      <c r="X78" s="228"/>
      <c r="Y78" s="228"/>
      <c r="Z78" s="228"/>
      <c r="AA78" s="228"/>
      <c r="AB78" s="228"/>
      <c r="AC78" s="228"/>
      <c r="AD78" s="228"/>
      <c r="AE78" s="228"/>
      <c r="AF78" s="228"/>
      <c r="AG78" s="228"/>
      <c r="AH78" s="228"/>
      <c r="AI78" s="228"/>
      <c r="AJ78" s="228"/>
      <c r="AK78" s="228"/>
      <c r="AL78" s="228"/>
      <c r="AM78" s="228"/>
      <c r="AN78" s="228"/>
      <c r="AO78" s="228"/>
      <c r="AP78" s="228"/>
      <c r="AQ78" s="228"/>
      <c r="AR78" s="228"/>
      <c r="AS78" s="228"/>
      <c r="AT78" s="228"/>
      <c r="AU78" s="228"/>
      <c r="AV78" s="228"/>
      <c r="AW78" s="228"/>
      <c r="AX78" s="228"/>
      <c r="AY78" s="228"/>
      <c r="AZ78" s="228"/>
      <c r="BA78" s="228"/>
      <c r="BB78" s="228"/>
      <c r="BC78" s="228"/>
      <c r="BD78" s="228"/>
      <c r="BE78" s="228"/>
      <c r="BF78" s="228"/>
      <c r="BG78" s="228"/>
      <c r="BH78" s="228"/>
      <c r="BI78" s="228"/>
      <c r="BJ78" s="228"/>
      <c r="BK78" s="228"/>
      <c r="BL78" s="228"/>
      <c r="BM78" s="228"/>
      <c r="BN78" s="228"/>
      <c r="BO78" s="228"/>
      <c r="BP78" s="228"/>
      <c r="BQ78" s="228"/>
      <c r="BR78" s="228"/>
      <c r="BS78" s="228"/>
      <c r="BT78" s="228"/>
      <c r="BU78" s="228"/>
      <c r="BV78" s="228"/>
      <c r="BW78" s="228"/>
      <c r="BX78" s="228"/>
      <c r="BY78" s="228"/>
      <c r="BZ78" s="228"/>
      <c r="CA78" s="228"/>
      <c r="CB78" s="228"/>
      <c r="CC78" s="228"/>
      <c r="CD78" s="228"/>
      <c r="CE78" s="228"/>
      <c r="CF78" s="228"/>
      <c r="CG78" s="228"/>
      <c r="CH78" s="228"/>
      <c r="CI78" s="228"/>
      <c r="CJ78" s="228"/>
      <c r="CK78" s="228"/>
      <c r="CL78" s="228"/>
      <c r="CM78" s="228"/>
      <c r="CN78" s="228"/>
      <c r="CO78" s="228"/>
      <c r="CP78" s="228"/>
      <c r="CQ78" s="228"/>
      <c r="CR78" s="228"/>
      <c r="CS78" s="228"/>
      <c r="CT78" s="228"/>
      <c r="CU78" s="228"/>
      <c r="CV78" s="228"/>
      <c r="CW78" s="228"/>
      <c r="CX78" s="228"/>
      <c r="CY78" s="228"/>
      <c r="CZ78" s="228"/>
      <c r="DA78" s="228"/>
      <c r="DB78" s="228"/>
      <c r="DC78" s="228"/>
      <c r="DD78" s="228"/>
      <c r="DE78" s="228"/>
      <c r="DF78" s="228"/>
      <c r="DG78" s="228"/>
      <c r="DH78" s="228"/>
      <c r="DI78" s="228"/>
      <c r="DJ78" s="228"/>
      <c r="DK78" s="228"/>
      <c r="DL78" s="228"/>
      <c r="DM78" s="229">
        <v>0</v>
      </c>
      <c r="DN78" s="229">
        <v>13.8</v>
      </c>
      <c r="DO78" s="229">
        <v>7.2</v>
      </c>
      <c r="DP78" s="229">
        <v>6.8</v>
      </c>
      <c r="DQ78" s="229">
        <v>13.5</v>
      </c>
      <c r="DR78" s="229">
        <v>20.2</v>
      </c>
      <c r="DS78" s="229">
        <v>0</v>
      </c>
      <c r="DT78" s="229">
        <v>0</v>
      </c>
      <c r="DU78" s="229">
        <v>0</v>
      </c>
      <c r="DV78" s="229">
        <v>0</v>
      </c>
      <c r="DW78" s="229">
        <v>0</v>
      </c>
      <c r="DX78" s="229">
        <v>0</v>
      </c>
      <c r="DY78" s="229">
        <v>0</v>
      </c>
      <c r="DZ78" s="229">
        <v>0</v>
      </c>
      <c r="EA78" s="229">
        <v>0</v>
      </c>
      <c r="EB78" s="229">
        <v>0</v>
      </c>
      <c r="EC78" s="229">
        <v>0</v>
      </c>
      <c r="ED78" s="229">
        <v>0</v>
      </c>
      <c r="EE78" s="229">
        <v>0</v>
      </c>
      <c r="EF78" s="229">
        <v>0</v>
      </c>
      <c r="EG78" s="229">
        <v>0</v>
      </c>
      <c r="EH78" s="229">
        <v>0</v>
      </c>
      <c r="EI78" s="229">
        <v>0</v>
      </c>
      <c r="EJ78" s="229">
        <v>0</v>
      </c>
      <c r="EK78" s="229">
        <v>0</v>
      </c>
      <c r="EL78" s="229">
        <v>0</v>
      </c>
      <c r="EM78" s="229">
        <v>0</v>
      </c>
      <c r="EN78" s="229">
        <v>0</v>
      </c>
      <c r="EO78" s="229">
        <v>0</v>
      </c>
      <c r="EP78" s="229">
        <v>0</v>
      </c>
      <c r="EQ78" s="229">
        <v>0</v>
      </c>
      <c r="ER78" s="229">
        <v>0</v>
      </c>
      <c r="ES78" s="229">
        <v>0</v>
      </c>
      <c r="ET78" s="229">
        <v>0</v>
      </c>
      <c r="EU78" s="229">
        <v>0</v>
      </c>
      <c r="EV78" s="229">
        <v>0</v>
      </c>
      <c r="EW78" s="229">
        <v>0</v>
      </c>
      <c r="EX78" s="229">
        <v>0</v>
      </c>
      <c r="EY78" s="229">
        <v>0</v>
      </c>
      <c r="EZ78" s="229">
        <v>0</v>
      </c>
      <c r="FA78" s="229">
        <v>0</v>
      </c>
      <c r="FB78" s="229">
        <v>0</v>
      </c>
      <c r="FC78" s="229">
        <v>0</v>
      </c>
      <c r="FD78" s="229">
        <v>0</v>
      </c>
      <c r="FE78" s="229">
        <v>0</v>
      </c>
      <c r="FF78" s="229">
        <v>0</v>
      </c>
      <c r="FG78" s="229">
        <v>0</v>
      </c>
      <c r="FH78" s="229">
        <v>0</v>
      </c>
      <c r="FI78" s="229">
        <v>0</v>
      </c>
      <c r="FJ78" s="229">
        <v>0</v>
      </c>
      <c r="FK78" s="229">
        <v>0</v>
      </c>
      <c r="FL78" s="229">
        <v>0</v>
      </c>
      <c r="FM78" s="229">
        <v>0</v>
      </c>
      <c r="FN78" s="229">
        <v>0</v>
      </c>
      <c r="FO78" s="229">
        <v>0</v>
      </c>
      <c r="FP78" s="229">
        <v>0</v>
      </c>
      <c r="FQ78" s="229">
        <v>0</v>
      </c>
      <c r="FR78" s="229">
        <v>0</v>
      </c>
      <c r="FS78" s="229">
        <v>0</v>
      </c>
      <c r="FT78" s="229">
        <v>0</v>
      </c>
      <c r="FU78" s="229">
        <v>0</v>
      </c>
      <c r="FV78" s="229">
        <v>0</v>
      </c>
      <c r="FW78" s="229">
        <v>0</v>
      </c>
      <c r="FX78" s="229">
        <v>0</v>
      </c>
      <c r="FY78" s="229">
        <v>0</v>
      </c>
      <c r="FZ78" s="229">
        <v>0</v>
      </c>
      <c r="GA78" s="229">
        <v>0</v>
      </c>
      <c r="GB78" s="229">
        <v>0</v>
      </c>
      <c r="GC78" s="229">
        <v>0</v>
      </c>
      <c r="GD78" s="229">
        <v>0</v>
      </c>
      <c r="GE78" s="229">
        <v>0</v>
      </c>
      <c r="GF78" s="229">
        <v>0</v>
      </c>
      <c r="GG78" s="229">
        <v>0</v>
      </c>
      <c r="GH78" s="229">
        <v>0</v>
      </c>
      <c r="GI78" s="229">
        <v>0</v>
      </c>
      <c r="GJ78" s="229">
        <v>0</v>
      </c>
      <c r="GK78" s="229">
        <v>0</v>
      </c>
      <c r="GL78" s="229">
        <v>0</v>
      </c>
      <c r="GM78" s="229">
        <v>0</v>
      </c>
      <c r="GN78" s="229">
        <v>0</v>
      </c>
      <c r="GO78" s="229">
        <v>0</v>
      </c>
      <c r="GP78" s="229">
        <v>0</v>
      </c>
      <c r="GQ78" s="229">
        <v>0</v>
      </c>
      <c r="GR78" s="229">
        <v>0</v>
      </c>
      <c r="GS78" s="229">
        <v>0</v>
      </c>
      <c r="GT78" s="229">
        <v>0</v>
      </c>
      <c r="GU78" s="229">
        <v>0</v>
      </c>
      <c r="GV78" s="229">
        <v>0</v>
      </c>
      <c r="GW78" s="229">
        <v>0</v>
      </c>
      <c r="GX78" s="229">
        <v>0</v>
      </c>
      <c r="GY78" s="229">
        <v>0</v>
      </c>
      <c r="GZ78" s="229">
        <v>0</v>
      </c>
      <c r="HA78" s="229">
        <v>0</v>
      </c>
      <c r="HB78" s="229">
        <v>0</v>
      </c>
      <c r="HC78" s="229">
        <v>0</v>
      </c>
      <c r="HD78" s="229">
        <v>0</v>
      </c>
      <c r="HE78" s="229">
        <v>0</v>
      </c>
      <c r="HF78" s="229">
        <v>0</v>
      </c>
      <c r="HG78" s="229">
        <v>0</v>
      </c>
      <c r="HH78" s="229">
        <v>0</v>
      </c>
      <c r="HI78" s="229">
        <v>0</v>
      </c>
      <c r="HJ78" s="229">
        <v>0</v>
      </c>
      <c r="HK78" s="229">
        <v>0</v>
      </c>
      <c r="HL78" s="229">
        <v>0</v>
      </c>
      <c r="HM78" s="229">
        <v>0</v>
      </c>
      <c r="HN78" s="229">
        <v>0</v>
      </c>
      <c r="HO78" s="229">
        <v>0</v>
      </c>
      <c r="HP78" s="229">
        <v>0</v>
      </c>
      <c r="HQ78" s="229">
        <v>0</v>
      </c>
      <c r="HR78" s="229">
        <v>0</v>
      </c>
      <c r="HS78" s="229">
        <v>0</v>
      </c>
      <c r="HT78" s="229">
        <v>0</v>
      </c>
      <c r="HU78" s="229">
        <v>0</v>
      </c>
    </row>
    <row r="79" spans="1:229" ht="63.75">
      <c r="A79" s="227" t="s">
        <v>43</v>
      </c>
      <c r="B79" s="227" t="s">
        <v>1296</v>
      </c>
      <c r="C79" s="227" t="s">
        <v>1303</v>
      </c>
      <c r="D79" s="230" t="s">
        <v>1304</v>
      </c>
      <c r="E79" s="230" t="s">
        <v>1305</v>
      </c>
      <c r="F79" s="228" t="s">
        <v>1306</v>
      </c>
      <c r="G79" s="230" t="s">
        <v>1307</v>
      </c>
      <c r="H79" s="230" t="s">
        <v>1308</v>
      </c>
      <c r="I79" s="228" t="s">
        <v>1309</v>
      </c>
      <c r="J79" s="230" t="s">
        <v>1310</v>
      </c>
      <c r="K79" s="228" t="s">
        <v>1311</v>
      </c>
      <c r="L79" s="228" t="s">
        <v>1312</v>
      </c>
      <c r="M79" s="228"/>
      <c r="N79" s="228"/>
      <c r="O79" s="228"/>
      <c r="P79" s="228"/>
      <c r="Q79" s="228"/>
      <c r="R79" s="228"/>
      <c r="S79" s="228"/>
      <c r="T79" s="228"/>
      <c r="U79" s="228"/>
      <c r="V79" s="228"/>
      <c r="W79" s="228"/>
      <c r="X79" s="228"/>
      <c r="Y79" s="228"/>
      <c r="Z79" s="228"/>
      <c r="AA79" s="228"/>
      <c r="AB79" s="228"/>
      <c r="AC79" s="228"/>
      <c r="AD79" s="228"/>
      <c r="AE79" s="228"/>
      <c r="AF79" s="228"/>
      <c r="AG79" s="228"/>
      <c r="AH79" s="228"/>
      <c r="AI79" s="228"/>
      <c r="AJ79" s="228"/>
      <c r="AK79" s="228"/>
      <c r="AL79" s="228"/>
      <c r="AM79" s="228"/>
      <c r="AN79" s="228"/>
      <c r="AO79" s="228"/>
      <c r="AP79" s="228"/>
      <c r="AQ79" s="228"/>
      <c r="AR79" s="228"/>
      <c r="AS79" s="228"/>
      <c r="AT79" s="228"/>
      <c r="AU79" s="228"/>
      <c r="AV79" s="228"/>
      <c r="AW79" s="228"/>
      <c r="AX79" s="228"/>
      <c r="AY79" s="228"/>
      <c r="AZ79" s="228"/>
      <c r="BA79" s="228"/>
      <c r="BB79" s="228"/>
      <c r="BC79" s="228"/>
      <c r="BD79" s="228"/>
      <c r="BE79" s="228"/>
      <c r="BF79" s="228"/>
      <c r="BG79" s="228"/>
      <c r="BH79" s="228"/>
      <c r="BI79" s="228"/>
      <c r="BJ79" s="228"/>
      <c r="BK79" s="228"/>
      <c r="BL79" s="228"/>
      <c r="BM79" s="228"/>
      <c r="BN79" s="228"/>
      <c r="BO79" s="228"/>
      <c r="BP79" s="228"/>
      <c r="BQ79" s="228"/>
      <c r="BR79" s="228"/>
      <c r="BS79" s="228"/>
      <c r="BT79" s="228"/>
      <c r="BU79" s="228"/>
      <c r="BV79" s="228"/>
      <c r="BW79" s="228"/>
      <c r="BX79" s="228"/>
      <c r="BY79" s="228"/>
      <c r="BZ79" s="228"/>
      <c r="CA79" s="228"/>
      <c r="CB79" s="228"/>
      <c r="CC79" s="228"/>
      <c r="CD79" s="228"/>
      <c r="CE79" s="228"/>
      <c r="CF79" s="228"/>
      <c r="CG79" s="228"/>
      <c r="CH79" s="228"/>
      <c r="CI79" s="228"/>
      <c r="CJ79" s="228"/>
      <c r="CK79" s="228"/>
      <c r="CL79" s="228"/>
      <c r="CM79" s="228"/>
      <c r="CN79" s="228"/>
      <c r="CO79" s="228"/>
      <c r="CP79" s="228"/>
      <c r="CQ79" s="228"/>
      <c r="CR79" s="228"/>
      <c r="CS79" s="228"/>
      <c r="CT79" s="228"/>
      <c r="CU79" s="228"/>
      <c r="CV79" s="228"/>
      <c r="CW79" s="228"/>
      <c r="CX79" s="228"/>
      <c r="CY79" s="228"/>
      <c r="CZ79" s="228"/>
      <c r="DA79" s="228"/>
      <c r="DB79" s="228"/>
      <c r="DC79" s="228"/>
      <c r="DD79" s="228"/>
      <c r="DE79" s="228"/>
      <c r="DF79" s="228"/>
      <c r="DG79" s="228"/>
      <c r="DH79" s="228"/>
      <c r="DI79" s="228"/>
      <c r="DJ79" s="228"/>
      <c r="DK79" s="228"/>
      <c r="DL79" s="228"/>
      <c r="DM79" s="229">
        <v>10.199999999999999</v>
      </c>
      <c r="DN79" s="229">
        <v>6.3</v>
      </c>
      <c r="DO79" s="229">
        <v>6.9</v>
      </c>
      <c r="DP79" s="229">
        <v>10.199999999999999</v>
      </c>
      <c r="DQ79" s="229">
        <v>17.399999999999999</v>
      </c>
      <c r="DR79" s="229">
        <v>14.8</v>
      </c>
      <c r="DS79" s="229">
        <v>6.3</v>
      </c>
      <c r="DT79" s="229">
        <v>11.6</v>
      </c>
      <c r="DU79" s="229">
        <v>12.8</v>
      </c>
      <c r="DV79" s="229">
        <v>0</v>
      </c>
      <c r="DW79" s="229">
        <v>0</v>
      </c>
      <c r="DX79" s="229">
        <v>0</v>
      </c>
      <c r="DY79" s="229">
        <v>0</v>
      </c>
      <c r="DZ79" s="229">
        <v>0</v>
      </c>
      <c r="EA79" s="229">
        <v>0</v>
      </c>
      <c r="EB79" s="229">
        <v>0</v>
      </c>
      <c r="EC79" s="229">
        <v>0</v>
      </c>
      <c r="ED79" s="229">
        <v>0</v>
      </c>
      <c r="EE79" s="229">
        <v>0</v>
      </c>
      <c r="EF79" s="229">
        <v>0</v>
      </c>
      <c r="EG79" s="229">
        <v>0</v>
      </c>
      <c r="EH79" s="229">
        <v>0</v>
      </c>
      <c r="EI79" s="229">
        <v>0</v>
      </c>
      <c r="EJ79" s="229">
        <v>0</v>
      </c>
      <c r="EK79" s="229">
        <v>0</v>
      </c>
      <c r="EL79" s="229">
        <v>0</v>
      </c>
      <c r="EM79" s="229">
        <v>0</v>
      </c>
      <c r="EN79" s="229">
        <v>0</v>
      </c>
      <c r="EO79" s="229">
        <v>0</v>
      </c>
      <c r="EP79" s="229">
        <v>0</v>
      </c>
      <c r="EQ79" s="229">
        <v>0</v>
      </c>
      <c r="ER79" s="229">
        <v>0</v>
      </c>
      <c r="ES79" s="229">
        <v>0</v>
      </c>
      <c r="ET79" s="229">
        <v>0</v>
      </c>
      <c r="EU79" s="229">
        <v>0</v>
      </c>
      <c r="EV79" s="229">
        <v>0</v>
      </c>
      <c r="EW79" s="229">
        <v>0</v>
      </c>
      <c r="EX79" s="229">
        <v>0</v>
      </c>
      <c r="EY79" s="229">
        <v>0</v>
      </c>
      <c r="EZ79" s="229">
        <v>0</v>
      </c>
      <c r="FA79" s="229">
        <v>0</v>
      </c>
      <c r="FB79" s="229">
        <v>0</v>
      </c>
      <c r="FC79" s="229">
        <v>0</v>
      </c>
      <c r="FD79" s="229">
        <v>0</v>
      </c>
      <c r="FE79" s="229">
        <v>0</v>
      </c>
      <c r="FF79" s="229">
        <v>0</v>
      </c>
      <c r="FG79" s="229">
        <v>0</v>
      </c>
      <c r="FH79" s="229">
        <v>0</v>
      </c>
      <c r="FI79" s="229">
        <v>0</v>
      </c>
      <c r="FJ79" s="229">
        <v>0</v>
      </c>
      <c r="FK79" s="229">
        <v>0</v>
      </c>
      <c r="FL79" s="229">
        <v>0</v>
      </c>
      <c r="FM79" s="229">
        <v>0</v>
      </c>
      <c r="FN79" s="229">
        <v>0</v>
      </c>
      <c r="FO79" s="229">
        <v>0</v>
      </c>
      <c r="FP79" s="229">
        <v>0</v>
      </c>
      <c r="FQ79" s="229">
        <v>0</v>
      </c>
      <c r="FR79" s="229">
        <v>0</v>
      </c>
      <c r="FS79" s="229">
        <v>0</v>
      </c>
      <c r="FT79" s="229">
        <v>0</v>
      </c>
      <c r="FU79" s="229">
        <v>0</v>
      </c>
      <c r="FV79" s="229">
        <v>0</v>
      </c>
      <c r="FW79" s="229">
        <v>0</v>
      </c>
      <c r="FX79" s="229">
        <v>0</v>
      </c>
      <c r="FY79" s="229">
        <v>0</v>
      </c>
      <c r="FZ79" s="229">
        <v>0</v>
      </c>
      <c r="GA79" s="229">
        <v>0</v>
      </c>
      <c r="GB79" s="229">
        <v>0</v>
      </c>
      <c r="GC79" s="229">
        <v>0</v>
      </c>
      <c r="GD79" s="229">
        <v>0</v>
      </c>
      <c r="GE79" s="229">
        <v>0</v>
      </c>
      <c r="GF79" s="229">
        <v>0</v>
      </c>
      <c r="GG79" s="229">
        <v>0</v>
      </c>
      <c r="GH79" s="229">
        <v>0</v>
      </c>
      <c r="GI79" s="229">
        <v>0</v>
      </c>
      <c r="GJ79" s="229">
        <v>0</v>
      </c>
      <c r="GK79" s="229">
        <v>0</v>
      </c>
      <c r="GL79" s="229">
        <v>0</v>
      </c>
      <c r="GM79" s="229">
        <v>0</v>
      </c>
      <c r="GN79" s="229">
        <v>0</v>
      </c>
      <c r="GO79" s="229">
        <v>0</v>
      </c>
      <c r="GP79" s="229">
        <v>0</v>
      </c>
      <c r="GQ79" s="229">
        <v>0</v>
      </c>
      <c r="GR79" s="229">
        <v>0</v>
      </c>
      <c r="GS79" s="229">
        <v>0</v>
      </c>
      <c r="GT79" s="229">
        <v>0</v>
      </c>
      <c r="GU79" s="229">
        <v>0</v>
      </c>
      <c r="GV79" s="229">
        <v>0</v>
      </c>
      <c r="GW79" s="229">
        <v>0</v>
      </c>
      <c r="GX79" s="229">
        <v>0</v>
      </c>
      <c r="GY79" s="229">
        <v>0</v>
      </c>
      <c r="GZ79" s="229">
        <v>0</v>
      </c>
      <c r="HA79" s="229">
        <v>0</v>
      </c>
      <c r="HB79" s="229">
        <v>0</v>
      </c>
      <c r="HC79" s="229">
        <v>0</v>
      </c>
      <c r="HD79" s="229">
        <v>0</v>
      </c>
      <c r="HE79" s="229">
        <v>0</v>
      </c>
      <c r="HF79" s="229">
        <v>0</v>
      </c>
      <c r="HG79" s="229">
        <v>0</v>
      </c>
      <c r="HH79" s="229">
        <v>0</v>
      </c>
      <c r="HI79" s="229">
        <v>0</v>
      </c>
      <c r="HJ79" s="229">
        <v>0</v>
      </c>
      <c r="HK79" s="229">
        <v>0</v>
      </c>
      <c r="HL79" s="229">
        <v>0</v>
      </c>
      <c r="HM79" s="229">
        <v>0</v>
      </c>
      <c r="HN79" s="229">
        <v>0</v>
      </c>
      <c r="HO79" s="229">
        <v>0</v>
      </c>
      <c r="HP79" s="229">
        <v>0</v>
      </c>
      <c r="HQ79" s="229">
        <v>0</v>
      </c>
      <c r="HR79" s="229">
        <v>0</v>
      </c>
      <c r="HS79" s="229">
        <v>0</v>
      </c>
      <c r="HT79" s="229">
        <v>0</v>
      </c>
      <c r="HU79" s="229">
        <v>0</v>
      </c>
    </row>
    <row r="80" spans="1:229" ht="204">
      <c r="A80" s="227" t="s">
        <v>43</v>
      </c>
      <c r="B80" s="227" t="s">
        <v>1313</v>
      </c>
      <c r="C80" s="227" t="s">
        <v>1314</v>
      </c>
      <c r="D80" s="228"/>
      <c r="E80" s="228" t="s">
        <v>1315</v>
      </c>
      <c r="F80" s="228" t="s">
        <v>1316</v>
      </c>
      <c r="G80" s="228"/>
      <c r="H80" s="228"/>
      <c r="I80" s="228"/>
      <c r="J80" s="228"/>
      <c r="K80" s="228"/>
      <c r="L80" s="228"/>
      <c r="M80" s="230" t="s">
        <v>1317</v>
      </c>
      <c r="N80" s="228" t="s">
        <v>1318</v>
      </c>
      <c r="O80" s="228" t="s">
        <v>1319</v>
      </c>
      <c r="P80" s="230" t="s">
        <v>1320</v>
      </c>
      <c r="Q80" s="230" t="s">
        <v>1321</v>
      </c>
      <c r="R80" s="228" t="s">
        <v>1322</v>
      </c>
      <c r="S80" s="228"/>
      <c r="T80" s="228" t="s">
        <v>1323</v>
      </c>
      <c r="U80" s="228" t="s">
        <v>1324</v>
      </c>
      <c r="V80" s="228" t="s">
        <v>1325</v>
      </c>
      <c r="W80" s="228" t="s">
        <v>1326</v>
      </c>
      <c r="X80" s="228" t="s">
        <v>1327</v>
      </c>
      <c r="Y80" s="228" t="s">
        <v>1328</v>
      </c>
      <c r="Z80" s="230" t="s">
        <v>1329</v>
      </c>
      <c r="AA80" s="228" t="s">
        <v>1330</v>
      </c>
      <c r="AB80" s="228" t="s">
        <v>1331</v>
      </c>
      <c r="AC80" s="228" t="s">
        <v>1332</v>
      </c>
      <c r="AD80" s="230" t="s">
        <v>1333</v>
      </c>
      <c r="AE80" s="228" t="s">
        <v>1334</v>
      </c>
      <c r="AF80" s="228"/>
      <c r="AG80" s="228"/>
      <c r="AH80" s="228"/>
      <c r="AI80" s="228"/>
      <c r="AJ80" s="228"/>
      <c r="AK80" s="228"/>
      <c r="AL80" s="228"/>
      <c r="AM80" s="228"/>
      <c r="AN80" s="228"/>
      <c r="AO80" s="228"/>
      <c r="AP80" s="228"/>
      <c r="AQ80" s="228"/>
      <c r="AR80" s="228"/>
      <c r="AS80" s="228"/>
      <c r="AT80" s="228"/>
      <c r="AU80" s="228"/>
      <c r="AV80" s="228"/>
      <c r="AW80" s="228"/>
      <c r="AX80" s="228"/>
      <c r="AY80" s="228"/>
      <c r="AZ80" s="228"/>
      <c r="BA80" s="228"/>
      <c r="BB80" s="228"/>
      <c r="BC80" s="228"/>
      <c r="BD80" s="228"/>
      <c r="BE80" s="228"/>
      <c r="BF80" s="228"/>
      <c r="BG80" s="228"/>
      <c r="BH80" s="228"/>
      <c r="BI80" s="228"/>
      <c r="BJ80" s="228"/>
      <c r="BK80" s="228"/>
      <c r="BL80" s="228"/>
      <c r="BM80" s="228"/>
      <c r="BN80" s="228"/>
      <c r="BO80" s="228"/>
      <c r="BP80" s="228"/>
      <c r="BQ80" s="228"/>
      <c r="BR80" s="228"/>
      <c r="BS80" s="228"/>
      <c r="BT80" s="228"/>
      <c r="BU80" s="228"/>
      <c r="BV80" s="228"/>
      <c r="BW80" s="228"/>
      <c r="BX80" s="228"/>
      <c r="BY80" s="228"/>
      <c r="BZ80" s="228"/>
      <c r="CA80" s="228"/>
      <c r="CB80" s="228"/>
      <c r="CC80" s="228"/>
      <c r="CD80" s="228"/>
      <c r="CE80" s="228"/>
      <c r="CF80" s="228"/>
      <c r="CG80" s="228"/>
      <c r="CH80" s="228"/>
      <c r="CI80" s="228"/>
      <c r="CJ80" s="228"/>
      <c r="CK80" s="228"/>
      <c r="CL80" s="228"/>
      <c r="CM80" s="228"/>
      <c r="CN80" s="228"/>
      <c r="CO80" s="228"/>
      <c r="CP80" s="228"/>
      <c r="CQ80" s="228"/>
      <c r="CR80" s="228"/>
      <c r="CS80" s="228"/>
      <c r="CT80" s="228"/>
      <c r="CU80" s="228"/>
      <c r="CV80" s="228"/>
      <c r="CW80" s="228"/>
      <c r="CX80" s="228"/>
      <c r="CY80" s="228"/>
      <c r="CZ80" s="228"/>
      <c r="DA80" s="228"/>
      <c r="DB80" s="228"/>
      <c r="DC80" s="228"/>
      <c r="DD80" s="228"/>
      <c r="DE80" s="228"/>
      <c r="DF80" s="228"/>
      <c r="DG80" s="228"/>
      <c r="DH80" s="228"/>
      <c r="DI80" s="228"/>
      <c r="DJ80" s="228"/>
      <c r="DK80" s="228"/>
      <c r="DL80" s="228"/>
      <c r="DM80" s="229">
        <v>0</v>
      </c>
      <c r="DN80" s="229">
        <v>2.2999999999999998</v>
      </c>
      <c r="DO80" s="229">
        <v>2.2999999999999998</v>
      </c>
      <c r="DP80" s="229">
        <v>0</v>
      </c>
      <c r="DQ80" s="229">
        <v>0</v>
      </c>
      <c r="DR80" s="229">
        <v>0</v>
      </c>
      <c r="DS80" s="229">
        <v>0</v>
      </c>
      <c r="DT80" s="229">
        <v>0</v>
      </c>
      <c r="DU80" s="229">
        <v>0</v>
      </c>
      <c r="DV80" s="229">
        <v>5.9</v>
      </c>
      <c r="DW80" s="229">
        <v>4.7</v>
      </c>
      <c r="DX80" s="229">
        <v>5.8</v>
      </c>
      <c r="DY80" s="229">
        <v>9.8000000000000007</v>
      </c>
      <c r="DZ80" s="229">
        <v>8.6999999999999993</v>
      </c>
      <c r="EA80" s="229">
        <v>10.9</v>
      </c>
      <c r="EB80" s="229">
        <v>0</v>
      </c>
      <c r="EC80" s="229">
        <v>0</v>
      </c>
      <c r="ED80" s="229">
        <v>0</v>
      </c>
      <c r="EE80" s="229">
        <v>0</v>
      </c>
      <c r="EF80" s="229">
        <v>0</v>
      </c>
      <c r="EG80" s="229">
        <v>0</v>
      </c>
      <c r="EH80" s="229">
        <v>0</v>
      </c>
      <c r="EI80" s="229">
        <v>6.4</v>
      </c>
      <c r="EJ80" s="229">
        <v>12.2</v>
      </c>
      <c r="EK80" s="229">
        <v>5.7</v>
      </c>
      <c r="EL80" s="229">
        <v>0</v>
      </c>
      <c r="EM80" s="229">
        <v>6.8</v>
      </c>
      <c r="EN80" s="229">
        <v>10.9</v>
      </c>
      <c r="EO80" s="229">
        <v>0</v>
      </c>
      <c r="EP80" s="229">
        <v>0</v>
      </c>
      <c r="EQ80" s="229">
        <v>0</v>
      </c>
      <c r="ER80" s="229">
        <v>0</v>
      </c>
      <c r="ES80" s="229">
        <v>0</v>
      </c>
      <c r="ET80" s="229">
        <v>0</v>
      </c>
      <c r="EU80" s="229">
        <v>0</v>
      </c>
      <c r="EV80" s="229">
        <v>0</v>
      </c>
      <c r="EW80" s="229">
        <v>0</v>
      </c>
      <c r="EX80" s="229">
        <v>0</v>
      </c>
      <c r="EY80" s="229">
        <v>0</v>
      </c>
      <c r="EZ80" s="229">
        <v>0</v>
      </c>
      <c r="FA80" s="229">
        <v>0</v>
      </c>
      <c r="FB80" s="229">
        <v>0</v>
      </c>
      <c r="FC80" s="229">
        <v>0</v>
      </c>
      <c r="FD80" s="229">
        <v>0</v>
      </c>
      <c r="FE80" s="229">
        <v>0</v>
      </c>
      <c r="FF80" s="229">
        <v>0</v>
      </c>
      <c r="FG80" s="229">
        <v>0</v>
      </c>
      <c r="FH80" s="229">
        <v>0</v>
      </c>
      <c r="FI80" s="229">
        <v>0</v>
      </c>
      <c r="FJ80" s="229">
        <v>0</v>
      </c>
      <c r="FK80" s="229">
        <v>0</v>
      </c>
      <c r="FL80" s="229">
        <v>0</v>
      </c>
      <c r="FM80" s="229">
        <v>0</v>
      </c>
      <c r="FN80" s="229">
        <v>0</v>
      </c>
      <c r="FO80" s="229">
        <v>0</v>
      </c>
      <c r="FP80" s="229">
        <v>0</v>
      </c>
      <c r="FQ80" s="229">
        <v>0</v>
      </c>
      <c r="FR80" s="229">
        <v>0</v>
      </c>
      <c r="FS80" s="229">
        <v>0</v>
      </c>
      <c r="FT80" s="229">
        <v>0</v>
      </c>
      <c r="FU80" s="229">
        <v>0</v>
      </c>
      <c r="FV80" s="229">
        <v>0</v>
      </c>
      <c r="FW80" s="229">
        <v>0</v>
      </c>
      <c r="FX80" s="229">
        <v>0</v>
      </c>
      <c r="FY80" s="229">
        <v>0</v>
      </c>
      <c r="FZ80" s="229">
        <v>0</v>
      </c>
      <c r="GA80" s="229">
        <v>0</v>
      </c>
      <c r="GB80" s="229">
        <v>0</v>
      </c>
      <c r="GC80" s="229">
        <v>0</v>
      </c>
      <c r="GD80" s="229">
        <v>0</v>
      </c>
      <c r="GE80" s="229">
        <v>0</v>
      </c>
      <c r="GF80" s="229">
        <v>0</v>
      </c>
      <c r="GG80" s="229">
        <v>0</v>
      </c>
      <c r="GH80" s="229">
        <v>0</v>
      </c>
      <c r="GI80" s="229">
        <v>0</v>
      </c>
      <c r="GJ80" s="229">
        <v>0</v>
      </c>
      <c r="GK80" s="229">
        <v>0</v>
      </c>
      <c r="GL80" s="229">
        <v>0</v>
      </c>
      <c r="GM80" s="229">
        <v>0</v>
      </c>
      <c r="GN80" s="229">
        <v>0</v>
      </c>
      <c r="GO80" s="229">
        <v>0</v>
      </c>
      <c r="GP80" s="229">
        <v>0</v>
      </c>
      <c r="GQ80" s="229">
        <v>0</v>
      </c>
      <c r="GR80" s="229">
        <v>0</v>
      </c>
      <c r="GS80" s="229">
        <v>0</v>
      </c>
      <c r="GT80" s="229">
        <v>0</v>
      </c>
      <c r="GU80" s="229">
        <v>0</v>
      </c>
      <c r="GV80" s="229">
        <v>0</v>
      </c>
      <c r="GW80" s="229">
        <v>0</v>
      </c>
      <c r="GX80" s="229">
        <v>0</v>
      </c>
      <c r="GY80" s="229">
        <v>0</v>
      </c>
      <c r="GZ80" s="229">
        <v>0</v>
      </c>
      <c r="HA80" s="229">
        <v>0</v>
      </c>
      <c r="HB80" s="229">
        <v>0</v>
      </c>
      <c r="HC80" s="229">
        <v>0</v>
      </c>
      <c r="HD80" s="229">
        <v>0</v>
      </c>
      <c r="HE80" s="229">
        <v>0</v>
      </c>
      <c r="HF80" s="229">
        <v>0</v>
      </c>
      <c r="HG80" s="229">
        <v>0</v>
      </c>
      <c r="HH80" s="229">
        <v>0</v>
      </c>
      <c r="HI80" s="229">
        <v>0</v>
      </c>
      <c r="HJ80" s="229">
        <v>0</v>
      </c>
      <c r="HK80" s="229">
        <v>0</v>
      </c>
      <c r="HL80" s="229">
        <v>0</v>
      </c>
      <c r="HM80" s="229">
        <v>0</v>
      </c>
      <c r="HN80" s="229">
        <v>0</v>
      </c>
      <c r="HO80" s="229">
        <v>0</v>
      </c>
      <c r="HP80" s="229">
        <v>0</v>
      </c>
      <c r="HQ80" s="229">
        <v>0</v>
      </c>
      <c r="HR80" s="229">
        <v>0</v>
      </c>
      <c r="HS80" s="229">
        <v>0</v>
      </c>
      <c r="HT80" s="229">
        <v>0</v>
      </c>
      <c r="HU80" s="229">
        <v>0</v>
      </c>
    </row>
    <row r="81" spans="1:229" ht="63.75">
      <c r="A81" s="227" t="s">
        <v>43</v>
      </c>
      <c r="B81" s="227" t="s">
        <v>1335</v>
      </c>
      <c r="C81" s="227" t="s">
        <v>1336</v>
      </c>
      <c r="D81" s="228"/>
      <c r="E81" s="228" t="s">
        <v>1337</v>
      </c>
      <c r="F81" s="228"/>
      <c r="G81" s="230"/>
      <c r="H81" s="228"/>
      <c r="I81" s="228" t="s">
        <v>1338</v>
      </c>
      <c r="J81" s="228"/>
      <c r="K81" s="228"/>
      <c r="L81" s="228"/>
      <c r="M81" s="228"/>
      <c r="N81" s="228"/>
      <c r="O81" s="228"/>
      <c r="P81" s="228"/>
      <c r="Q81" s="228"/>
      <c r="R81" s="228"/>
      <c r="S81" s="228"/>
      <c r="T81" s="228"/>
      <c r="U81" s="228"/>
      <c r="V81" s="228"/>
      <c r="W81" s="228"/>
      <c r="X81" s="228"/>
      <c r="Y81" s="228"/>
      <c r="Z81" s="228"/>
      <c r="AA81" s="228"/>
      <c r="AB81" s="228"/>
      <c r="AC81" s="228"/>
      <c r="AD81" s="228"/>
      <c r="AE81" s="228"/>
      <c r="AF81" s="228"/>
      <c r="AG81" s="228"/>
      <c r="AH81" s="228"/>
      <c r="AI81" s="228"/>
      <c r="AJ81" s="228"/>
      <c r="AK81" s="228"/>
      <c r="AL81" s="228"/>
      <c r="AM81" s="228"/>
      <c r="AN81" s="228"/>
      <c r="AO81" s="228"/>
      <c r="AP81" s="228"/>
      <c r="AQ81" s="228"/>
      <c r="AR81" s="228"/>
      <c r="AS81" s="228"/>
      <c r="AT81" s="228"/>
      <c r="AU81" s="228"/>
      <c r="AV81" s="228"/>
      <c r="AW81" s="228"/>
      <c r="AX81" s="228"/>
      <c r="AY81" s="228"/>
      <c r="AZ81" s="228"/>
      <c r="BA81" s="228"/>
      <c r="BB81" s="228"/>
      <c r="BC81" s="228"/>
      <c r="BD81" s="228"/>
      <c r="BE81" s="228"/>
      <c r="BF81" s="228"/>
      <c r="BG81" s="228"/>
      <c r="BH81" s="228"/>
      <c r="BI81" s="228"/>
      <c r="BJ81" s="228"/>
      <c r="BK81" s="228"/>
      <c r="BL81" s="228"/>
      <c r="BM81" s="228"/>
      <c r="BN81" s="228"/>
      <c r="BO81" s="228"/>
      <c r="BP81" s="228"/>
      <c r="BQ81" s="228"/>
      <c r="BR81" s="228"/>
      <c r="BS81" s="228"/>
      <c r="BT81" s="228"/>
      <c r="BU81" s="228"/>
      <c r="BV81" s="228"/>
      <c r="BW81" s="228"/>
      <c r="BX81" s="228"/>
      <c r="BY81" s="228"/>
      <c r="BZ81" s="228"/>
      <c r="CA81" s="228"/>
      <c r="CB81" s="228"/>
      <c r="CC81" s="228"/>
      <c r="CD81" s="228"/>
      <c r="CE81" s="228"/>
      <c r="CF81" s="228"/>
      <c r="CG81" s="228"/>
      <c r="CH81" s="228"/>
      <c r="CI81" s="228"/>
      <c r="CJ81" s="228"/>
      <c r="CK81" s="228"/>
      <c r="CL81" s="228"/>
      <c r="CM81" s="228"/>
      <c r="CN81" s="228"/>
      <c r="CO81" s="228"/>
      <c r="CP81" s="228"/>
      <c r="CQ81" s="228"/>
      <c r="CR81" s="228"/>
      <c r="CS81" s="228"/>
      <c r="CT81" s="228"/>
      <c r="CU81" s="228"/>
      <c r="CV81" s="228"/>
      <c r="CW81" s="228"/>
      <c r="CX81" s="228"/>
      <c r="CY81" s="228"/>
      <c r="CZ81" s="228"/>
      <c r="DA81" s="228"/>
      <c r="DB81" s="228"/>
      <c r="DC81" s="228"/>
      <c r="DD81" s="228"/>
      <c r="DE81" s="228"/>
      <c r="DF81" s="228"/>
      <c r="DG81" s="228"/>
      <c r="DH81" s="228"/>
      <c r="DI81" s="228"/>
      <c r="DJ81" s="228"/>
      <c r="DK81" s="228"/>
      <c r="DL81" s="228"/>
      <c r="DM81" s="229">
        <v>0</v>
      </c>
      <c r="DN81" s="229">
        <v>7.2</v>
      </c>
      <c r="DO81" s="229">
        <v>0</v>
      </c>
      <c r="DP81" s="229">
        <v>0</v>
      </c>
      <c r="DQ81" s="229">
        <v>0</v>
      </c>
      <c r="DR81" s="229">
        <v>5.6</v>
      </c>
      <c r="DS81" s="229">
        <v>0</v>
      </c>
      <c r="DT81" s="229">
        <v>0</v>
      </c>
      <c r="DU81" s="229">
        <v>0</v>
      </c>
      <c r="DV81" s="229">
        <v>0</v>
      </c>
      <c r="DW81" s="229">
        <v>0</v>
      </c>
      <c r="DX81" s="229">
        <v>0</v>
      </c>
      <c r="DY81" s="229">
        <v>0</v>
      </c>
      <c r="DZ81" s="229">
        <v>0</v>
      </c>
      <c r="EA81" s="229">
        <v>0</v>
      </c>
      <c r="EB81" s="229">
        <v>0</v>
      </c>
      <c r="EC81" s="229">
        <v>0</v>
      </c>
      <c r="ED81" s="229">
        <v>0</v>
      </c>
      <c r="EE81" s="229">
        <v>0</v>
      </c>
      <c r="EF81" s="229">
        <v>0</v>
      </c>
      <c r="EG81" s="229">
        <v>0</v>
      </c>
      <c r="EH81" s="229">
        <v>0</v>
      </c>
      <c r="EI81" s="229">
        <v>0</v>
      </c>
      <c r="EJ81" s="229">
        <v>0</v>
      </c>
      <c r="EK81" s="229">
        <v>0</v>
      </c>
      <c r="EL81" s="229">
        <v>0</v>
      </c>
      <c r="EM81" s="229">
        <v>0</v>
      </c>
      <c r="EN81" s="229">
        <v>0</v>
      </c>
      <c r="EO81" s="229">
        <v>0</v>
      </c>
      <c r="EP81" s="229">
        <v>0</v>
      </c>
      <c r="EQ81" s="229">
        <v>0</v>
      </c>
      <c r="ER81" s="229">
        <v>0</v>
      </c>
      <c r="ES81" s="229">
        <v>0</v>
      </c>
      <c r="ET81" s="229">
        <v>0</v>
      </c>
      <c r="EU81" s="229">
        <v>0</v>
      </c>
      <c r="EV81" s="229">
        <v>0</v>
      </c>
      <c r="EW81" s="229">
        <v>0</v>
      </c>
      <c r="EX81" s="229">
        <v>0</v>
      </c>
      <c r="EY81" s="229">
        <v>0</v>
      </c>
      <c r="EZ81" s="229">
        <v>0</v>
      </c>
      <c r="FA81" s="229">
        <v>0</v>
      </c>
      <c r="FB81" s="229">
        <v>0</v>
      </c>
      <c r="FC81" s="229">
        <v>0</v>
      </c>
      <c r="FD81" s="229">
        <v>0</v>
      </c>
      <c r="FE81" s="229">
        <v>0</v>
      </c>
      <c r="FF81" s="229">
        <v>0</v>
      </c>
      <c r="FG81" s="229">
        <v>0</v>
      </c>
      <c r="FH81" s="229">
        <v>0</v>
      </c>
      <c r="FI81" s="229">
        <v>0</v>
      </c>
      <c r="FJ81" s="229">
        <v>0</v>
      </c>
      <c r="FK81" s="229">
        <v>0</v>
      </c>
      <c r="FL81" s="229">
        <v>0</v>
      </c>
      <c r="FM81" s="229">
        <v>0</v>
      </c>
      <c r="FN81" s="229">
        <v>0</v>
      </c>
      <c r="FO81" s="229">
        <v>0</v>
      </c>
      <c r="FP81" s="229">
        <v>0</v>
      </c>
      <c r="FQ81" s="229">
        <v>0</v>
      </c>
      <c r="FR81" s="229">
        <v>0</v>
      </c>
      <c r="FS81" s="229">
        <v>0</v>
      </c>
      <c r="FT81" s="229">
        <v>0</v>
      </c>
      <c r="FU81" s="229">
        <v>0</v>
      </c>
      <c r="FV81" s="229">
        <v>0</v>
      </c>
      <c r="FW81" s="229">
        <v>0</v>
      </c>
      <c r="FX81" s="229">
        <v>0</v>
      </c>
      <c r="FY81" s="229">
        <v>0</v>
      </c>
      <c r="FZ81" s="229">
        <v>0</v>
      </c>
      <c r="GA81" s="229">
        <v>0</v>
      </c>
      <c r="GB81" s="229">
        <v>0</v>
      </c>
      <c r="GC81" s="229">
        <v>0</v>
      </c>
      <c r="GD81" s="229">
        <v>0</v>
      </c>
      <c r="GE81" s="229">
        <v>0</v>
      </c>
      <c r="GF81" s="229">
        <v>0</v>
      </c>
      <c r="GG81" s="229">
        <v>0</v>
      </c>
      <c r="GH81" s="229">
        <v>0</v>
      </c>
      <c r="GI81" s="229">
        <v>0</v>
      </c>
      <c r="GJ81" s="229">
        <v>0</v>
      </c>
      <c r="GK81" s="229">
        <v>0</v>
      </c>
      <c r="GL81" s="229">
        <v>0</v>
      </c>
      <c r="GM81" s="229">
        <v>0</v>
      </c>
      <c r="GN81" s="229">
        <v>0</v>
      </c>
      <c r="GO81" s="229">
        <v>0</v>
      </c>
      <c r="GP81" s="229">
        <v>0</v>
      </c>
      <c r="GQ81" s="229">
        <v>0</v>
      </c>
      <c r="GR81" s="229">
        <v>0</v>
      </c>
      <c r="GS81" s="229">
        <v>0</v>
      </c>
      <c r="GT81" s="229">
        <v>0</v>
      </c>
      <c r="GU81" s="229">
        <v>0</v>
      </c>
      <c r="GV81" s="229">
        <v>0</v>
      </c>
      <c r="GW81" s="229">
        <v>0</v>
      </c>
      <c r="GX81" s="229">
        <v>0</v>
      </c>
      <c r="GY81" s="229">
        <v>0</v>
      </c>
      <c r="GZ81" s="229">
        <v>0</v>
      </c>
      <c r="HA81" s="229">
        <v>0</v>
      </c>
      <c r="HB81" s="229">
        <v>0</v>
      </c>
      <c r="HC81" s="229">
        <v>0</v>
      </c>
      <c r="HD81" s="229">
        <v>0</v>
      </c>
      <c r="HE81" s="229">
        <v>0</v>
      </c>
      <c r="HF81" s="229">
        <v>0</v>
      </c>
      <c r="HG81" s="229">
        <v>0</v>
      </c>
      <c r="HH81" s="229">
        <v>0</v>
      </c>
      <c r="HI81" s="229">
        <v>0</v>
      </c>
      <c r="HJ81" s="229">
        <v>0</v>
      </c>
      <c r="HK81" s="229">
        <v>0</v>
      </c>
      <c r="HL81" s="229">
        <v>0</v>
      </c>
      <c r="HM81" s="229">
        <v>0</v>
      </c>
      <c r="HN81" s="229">
        <v>0</v>
      </c>
      <c r="HO81" s="229">
        <v>0</v>
      </c>
      <c r="HP81" s="229">
        <v>0</v>
      </c>
      <c r="HQ81" s="229">
        <v>0</v>
      </c>
      <c r="HR81" s="229">
        <v>0</v>
      </c>
      <c r="HS81" s="229">
        <v>0</v>
      </c>
      <c r="HT81" s="229">
        <v>0</v>
      </c>
      <c r="HU81" s="229">
        <v>0</v>
      </c>
    </row>
    <row r="82" spans="1:229" ht="89.25">
      <c r="A82" s="227" t="s">
        <v>43</v>
      </c>
      <c r="B82" s="227" t="s">
        <v>1339</v>
      </c>
      <c r="C82" s="227" t="s">
        <v>1340</v>
      </c>
      <c r="D82" s="230" t="s">
        <v>1341</v>
      </c>
      <c r="E82" s="228"/>
      <c r="F82" s="230" t="s">
        <v>1342</v>
      </c>
      <c r="G82" s="228"/>
      <c r="H82" s="228"/>
      <c r="I82" s="228"/>
      <c r="J82" s="228"/>
      <c r="K82" s="228"/>
      <c r="L82" s="228"/>
      <c r="M82" s="228"/>
      <c r="N82" s="228"/>
      <c r="O82" s="228"/>
      <c r="P82" s="228"/>
      <c r="Q82" s="228"/>
      <c r="R82" s="228"/>
      <c r="S82" s="228"/>
      <c r="T82" s="228"/>
      <c r="U82" s="228"/>
      <c r="V82" s="228"/>
      <c r="W82" s="228"/>
      <c r="X82" s="228"/>
      <c r="Y82" s="228"/>
      <c r="Z82" s="228"/>
      <c r="AA82" s="228"/>
      <c r="AB82" s="228"/>
      <c r="AC82" s="228"/>
      <c r="AD82" s="228"/>
      <c r="AE82" s="228"/>
      <c r="AF82" s="228"/>
      <c r="AG82" s="228"/>
      <c r="AH82" s="228"/>
      <c r="AI82" s="228"/>
      <c r="AJ82" s="228"/>
      <c r="AK82" s="228"/>
      <c r="AL82" s="228"/>
      <c r="AM82" s="228"/>
      <c r="AN82" s="228"/>
      <c r="AO82" s="228"/>
      <c r="AP82" s="228"/>
      <c r="AQ82" s="228"/>
      <c r="AR82" s="228"/>
      <c r="AS82" s="228"/>
      <c r="AT82" s="228"/>
      <c r="AU82" s="228"/>
      <c r="AV82" s="228"/>
      <c r="AW82" s="228"/>
      <c r="AX82" s="228"/>
      <c r="AY82" s="228"/>
      <c r="AZ82" s="228"/>
      <c r="BA82" s="228"/>
      <c r="BB82" s="228"/>
      <c r="BC82" s="228"/>
      <c r="BD82" s="228"/>
      <c r="BE82" s="228"/>
      <c r="BF82" s="228"/>
      <c r="BG82" s="228"/>
      <c r="BH82" s="228"/>
      <c r="BI82" s="228"/>
      <c r="BJ82" s="228"/>
      <c r="BK82" s="228"/>
      <c r="BL82" s="228"/>
      <c r="BM82" s="228"/>
      <c r="BN82" s="228"/>
      <c r="BO82" s="228"/>
      <c r="BP82" s="228"/>
      <c r="BQ82" s="228"/>
      <c r="BR82" s="228"/>
      <c r="BS82" s="228"/>
      <c r="BT82" s="228"/>
      <c r="BU82" s="228"/>
      <c r="BV82" s="228"/>
      <c r="BW82" s="228"/>
      <c r="BX82" s="228"/>
      <c r="BY82" s="228"/>
      <c r="BZ82" s="228"/>
      <c r="CA82" s="228"/>
      <c r="CB82" s="228"/>
      <c r="CC82" s="228"/>
      <c r="CD82" s="228"/>
      <c r="CE82" s="228"/>
      <c r="CF82" s="228"/>
      <c r="CG82" s="228"/>
      <c r="CH82" s="228"/>
      <c r="CI82" s="228"/>
      <c r="CJ82" s="228"/>
      <c r="CK82" s="228"/>
      <c r="CL82" s="228"/>
      <c r="CM82" s="228"/>
      <c r="CN82" s="228"/>
      <c r="CO82" s="228"/>
      <c r="CP82" s="228"/>
      <c r="CQ82" s="228"/>
      <c r="CR82" s="228"/>
      <c r="CS82" s="228"/>
      <c r="CT82" s="228"/>
      <c r="CU82" s="228"/>
      <c r="CV82" s="228"/>
      <c r="CW82" s="228"/>
      <c r="CX82" s="228"/>
      <c r="CY82" s="228"/>
      <c r="CZ82" s="228"/>
      <c r="DA82" s="228"/>
      <c r="DB82" s="228"/>
      <c r="DC82" s="228"/>
      <c r="DD82" s="228"/>
      <c r="DE82" s="228"/>
      <c r="DF82" s="228"/>
      <c r="DG82" s="228"/>
      <c r="DH82" s="228"/>
      <c r="DI82" s="228"/>
      <c r="DJ82" s="228"/>
      <c r="DK82" s="228"/>
      <c r="DL82" s="228"/>
      <c r="DM82" s="229">
        <v>7.3</v>
      </c>
      <c r="DN82" s="229">
        <v>0</v>
      </c>
      <c r="DO82" s="229">
        <v>8.1</v>
      </c>
      <c r="DP82" s="229">
        <v>0</v>
      </c>
      <c r="DQ82" s="229">
        <v>0</v>
      </c>
      <c r="DR82" s="229">
        <v>0</v>
      </c>
      <c r="DS82" s="229">
        <v>0</v>
      </c>
      <c r="DT82" s="229">
        <v>0</v>
      </c>
      <c r="DU82" s="229">
        <v>0</v>
      </c>
      <c r="DV82" s="229">
        <v>0</v>
      </c>
      <c r="DW82" s="229">
        <v>0</v>
      </c>
      <c r="DX82" s="229">
        <v>0</v>
      </c>
      <c r="DY82" s="229">
        <v>0</v>
      </c>
      <c r="DZ82" s="229">
        <v>0</v>
      </c>
      <c r="EA82" s="229">
        <v>0</v>
      </c>
      <c r="EB82" s="229">
        <v>0</v>
      </c>
      <c r="EC82" s="229">
        <v>0</v>
      </c>
      <c r="ED82" s="229">
        <v>0</v>
      </c>
      <c r="EE82" s="229">
        <v>0</v>
      </c>
      <c r="EF82" s="229">
        <v>0</v>
      </c>
      <c r="EG82" s="229">
        <v>0</v>
      </c>
      <c r="EH82" s="229">
        <v>0</v>
      </c>
      <c r="EI82" s="229">
        <v>0</v>
      </c>
      <c r="EJ82" s="229">
        <v>0</v>
      </c>
      <c r="EK82" s="229">
        <v>0</v>
      </c>
      <c r="EL82" s="229">
        <v>0</v>
      </c>
      <c r="EM82" s="229">
        <v>0</v>
      </c>
      <c r="EN82" s="229">
        <v>0</v>
      </c>
      <c r="EO82" s="229">
        <v>0</v>
      </c>
      <c r="EP82" s="229">
        <v>0</v>
      </c>
      <c r="EQ82" s="229">
        <v>0</v>
      </c>
      <c r="ER82" s="229">
        <v>0</v>
      </c>
      <c r="ES82" s="229">
        <v>0</v>
      </c>
      <c r="ET82" s="229">
        <v>0</v>
      </c>
      <c r="EU82" s="229">
        <v>0</v>
      </c>
      <c r="EV82" s="229">
        <v>0</v>
      </c>
      <c r="EW82" s="229">
        <v>0</v>
      </c>
      <c r="EX82" s="229">
        <v>0</v>
      </c>
      <c r="EY82" s="229">
        <v>0</v>
      </c>
      <c r="EZ82" s="229">
        <v>0</v>
      </c>
      <c r="FA82" s="229">
        <v>0</v>
      </c>
      <c r="FB82" s="229">
        <v>0</v>
      </c>
      <c r="FC82" s="229">
        <v>0</v>
      </c>
      <c r="FD82" s="229">
        <v>0</v>
      </c>
      <c r="FE82" s="229">
        <v>0</v>
      </c>
      <c r="FF82" s="229">
        <v>0</v>
      </c>
      <c r="FG82" s="229">
        <v>0</v>
      </c>
      <c r="FH82" s="229">
        <v>0</v>
      </c>
      <c r="FI82" s="229">
        <v>0</v>
      </c>
      <c r="FJ82" s="229">
        <v>0</v>
      </c>
      <c r="FK82" s="229">
        <v>0</v>
      </c>
      <c r="FL82" s="229">
        <v>0</v>
      </c>
      <c r="FM82" s="229">
        <v>0</v>
      </c>
      <c r="FN82" s="229">
        <v>0</v>
      </c>
      <c r="FO82" s="229">
        <v>0</v>
      </c>
      <c r="FP82" s="229">
        <v>0</v>
      </c>
      <c r="FQ82" s="229">
        <v>0</v>
      </c>
      <c r="FR82" s="229">
        <v>0</v>
      </c>
      <c r="FS82" s="229">
        <v>0</v>
      </c>
      <c r="FT82" s="229">
        <v>0</v>
      </c>
      <c r="FU82" s="229">
        <v>0</v>
      </c>
      <c r="FV82" s="229">
        <v>0</v>
      </c>
      <c r="FW82" s="229">
        <v>0</v>
      </c>
      <c r="FX82" s="229">
        <v>0</v>
      </c>
      <c r="FY82" s="229">
        <v>0</v>
      </c>
      <c r="FZ82" s="229">
        <v>0</v>
      </c>
      <c r="GA82" s="229">
        <v>0</v>
      </c>
      <c r="GB82" s="229">
        <v>0</v>
      </c>
      <c r="GC82" s="229">
        <v>0</v>
      </c>
      <c r="GD82" s="229">
        <v>0</v>
      </c>
      <c r="GE82" s="229">
        <v>0</v>
      </c>
      <c r="GF82" s="229">
        <v>0</v>
      </c>
      <c r="GG82" s="229">
        <v>0</v>
      </c>
      <c r="GH82" s="229">
        <v>0</v>
      </c>
      <c r="GI82" s="229">
        <v>0</v>
      </c>
      <c r="GJ82" s="229">
        <v>0</v>
      </c>
      <c r="GK82" s="229">
        <v>0</v>
      </c>
      <c r="GL82" s="229">
        <v>0</v>
      </c>
      <c r="GM82" s="229">
        <v>0</v>
      </c>
      <c r="GN82" s="229">
        <v>0</v>
      </c>
      <c r="GO82" s="229">
        <v>0</v>
      </c>
      <c r="GP82" s="229">
        <v>0</v>
      </c>
      <c r="GQ82" s="229">
        <v>0</v>
      </c>
      <c r="GR82" s="229">
        <v>0</v>
      </c>
      <c r="GS82" s="229">
        <v>0</v>
      </c>
      <c r="GT82" s="229">
        <v>0</v>
      </c>
      <c r="GU82" s="229">
        <v>0</v>
      </c>
      <c r="GV82" s="229">
        <v>0</v>
      </c>
      <c r="GW82" s="229">
        <v>0</v>
      </c>
      <c r="GX82" s="229">
        <v>0</v>
      </c>
      <c r="GY82" s="229">
        <v>0</v>
      </c>
      <c r="GZ82" s="229">
        <v>0</v>
      </c>
      <c r="HA82" s="229">
        <v>0</v>
      </c>
      <c r="HB82" s="229">
        <v>0</v>
      </c>
      <c r="HC82" s="229">
        <v>0</v>
      </c>
      <c r="HD82" s="229">
        <v>0</v>
      </c>
      <c r="HE82" s="229">
        <v>0</v>
      </c>
      <c r="HF82" s="229">
        <v>0</v>
      </c>
      <c r="HG82" s="229">
        <v>0</v>
      </c>
      <c r="HH82" s="229">
        <v>0</v>
      </c>
      <c r="HI82" s="229">
        <v>0</v>
      </c>
      <c r="HJ82" s="229">
        <v>0</v>
      </c>
      <c r="HK82" s="229">
        <v>0</v>
      </c>
      <c r="HL82" s="229">
        <v>0</v>
      </c>
      <c r="HM82" s="229">
        <v>0</v>
      </c>
      <c r="HN82" s="229">
        <v>0</v>
      </c>
      <c r="HO82" s="229">
        <v>0</v>
      </c>
      <c r="HP82" s="229">
        <v>0</v>
      </c>
      <c r="HQ82" s="229">
        <v>0</v>
      </c>
      <c r="HR82" s="229">
        <v>0</v>
      </c>
      <c r="HS82" s="229">
        <v>0</v>
      </c>
      <c r="HT82" s="229">
        <v>0</v>
      </c>
      <c r="HU82" s="229">
        <v>0</v>
      </c>
    </row>
    <row r="83" spans="1:229" ht="102">
      <c r="A83" s="227" t="s">
        <v>43</v>
      </c>
      <c r="B83" s="227" t="s">
        <v>1343</v>
      </c>
      <c r="C83" s="227" t="s">
        <v>1344</v>
      </c>
      <c r="D83" s="230" t="s">
        <v>1345</v>
      </c>
      <c r="E83" s="228"/>
      <c r="F83" s="230"/>
      <c r="G83" s="230"/>
      <c r="H83" s="230" t="s">
        <v>1346</v>
      </c>
      <c r="I83" s="228"/>
      <c r="J83" s="228"/>
      <c r="K83" s="228"/>
      <c r="L83" s="228"/>
      <c r="M83" s="228"/>
      <c r="N83" s="228"/>
      <c r="O83" s="228"/>
      <c r="P83" s="228"/>
      <c r="Q83" s="228"/>
      <c r="R83" s="228"/>
      <c r="S83" s="228"/>
      <c r="T83" s="228"/>
      <c r="U83" s="228"/>
      <c r="V83" s="228"/>
      <c r="W83" s="228"/>
      <c r="X83" s="228"/>
      <c r="Y83" s="228"/>
      <c r="Z83" s="228"/>
      <c r="AA83" s="228"/>
      <c r="AB83" s="228"/>
      <c r="AC83" s="228"/>
      <c r="AD83" s="228"/>
      <c r="AE83" s="228"/>
      <c r="AF83" s="228"/>
      <c r="AG83" s="228"/>
      <c r="AH83" s="228"/>
      <c r="AI83" s="228"/>
      <c r="AJ83" s="228"/>
      <c r="AK83" s="228"/>
      <c r="AL83" s="228"/>
      <c r="AM83" s="228"/>
      <c r="AN83" s="228"/>
      <c r="AO83" s="228"/>
      <c r="AP83" s="228"/>
      <c r="AQ83" s="228"/>
      <c r="AR83" s="228"/>
      <c r="AS83" s="228"/>
      <c r="AT83" s="228"/>
      <c r="AU83" s="228"/>
      <c r="AV83" s="228"/>
      <c r="AW83" s="228"/>
      <c r="AX83" s="228"/>
      <c r="AY83" s="228"/>
      <c r="AZ83" s="228"/>
      <c r="BA83" s="228"/>
      <c r="BB83" s="228"/>
      <c r="BC83" s="228"/>
      <c r="BD83" s="228"/>
      <c r="BE83" s="228"/>
      <c r="BF83" s="228"/>
      <c r="BG83" s="228"/>
      <c r="BH83" s="228"/>
      <c r="BI83" s="228"/>
      <c r="BJ83" s="228"/>
      <c r="BK83" s="228"/>
      <c r="BL83" s="228"/>
      <c r="BM83" s="228"/>
      <c r="BN83" s="228"/>
      <c r="BO83" s="228"/>
      <c r="BP83" s="228"/>
      <c r="BQ83" s="228"/>
      <c r="BR83" s="228"/>
      <c r="BS83" s="228"/>
      <c r="BT83" s="228"/>
      <c r="BU83" s="228"/>
      <c r="BV83" s="228"/>
      <c r="BW83" s="228"/>
      <c r="BX83" s="228"/>
      <c r="BY83" s="228"/>
      <c r="BZ83" s="228"/>
      <c r="CA83" s="228"/>
      <c r="CB83" s="228"/>
      <c r="CC83" s="228"/>
      <c r="CD83" s="228"/>
      <c r="CE83" s="228"/>
      <c r="CF83" s="228"/>
      <c r="CG83" s="228"/>
      <c r="CH83" s="228"/>
      <c r="CI83" s="228"/>
      <c r="CJ83" s="228"/>
      <c r="CK83" s="228"/>
      <c r="CL83" s="228"/>
      <c r="CM83" s="228"/>
      <c r="CN83" s="228"/>
      <c r="CO83" s="228"/>
      <c r="CP83" s="228"/>
      <c r="CQ83" s="228"/>
      <c r="CR83" s="228"/>
      <c r="CS83" s="228"/>
      <c r="CT83" s="228"/>
      <c r="CU83" s="228"/>
      <c r="CV83" s="228"/>
      <c r="CW83" s="228"/>
      <c r="CX83" s="228"/>
      <c r="CY83" s="228"/>
      <c r="CZ83" s="228"/>
      <c r="DA83" s="228"/>
      <c r="DB83" s="228"/>
      <c r="DC83" s="228"/>
      <c r="DD83" s="228"/>
      <c r="DE83" s="228"/>
      <c r="DF83" s="228"/>
      <c r="DG83" s="228"/>
      <c r="DH83" s="228"/>
      <c r="DI83" s="228"/>
      <c r="DJ83" s="228"/>
      <c r="DK83" s="228"/>
      <c r="DL83" s="228"/>
      <c r="DM83" s="229">
        <v>7.4</v>
      </c>
      <c r="DN83" s="229">
        <v>0</v>
      </c>
      <c r="DO83" s="229">
        <v>0</v>
      </c>
      <c r="DP83" s="229">
        <v>0</v>
      </c>
      <c r="DQ83" s="229">
        <v>6.1</v>
      </c>
      <c r="DR83" s="229">
        <v>0</v>
      </c>
      <c r="DS83" s="229">
        <v>0</v>
      </c>
      <c r="DT83" s="229">
        <v>0</v>
      </c>
      <c r="DU83" s="229">
        <v>0</v>
      </c>
      <c r="DV83" s="229">
        <v>0</v>
      </c>
      <c r="DW83" s="229">
        <v>0</v>
      </c>
      <c r="DX83" s="229">
        <v>0</v>
      </c>
      <c r="DY83" s="229">
        <v>0</v>
      </c>
      <c r="DZ83" s="229">
        <v>0</v>
      </c>
      <c r="EA83" s="229">
        <v>0</v>
      </c>
      <c r="EB83" s="229">
        <v>0</v>
      </c>
      <c r="EC83" s="229">
        <v>0</v>
      </c>
      <c r="ED83" s="229">
        <v>0</v>
      </c>
      <c r="EE83" s="229">
        <v>0</v>
      </c>
      <c r="EF83" s="229">
        <v>0</v>
      </c>
      <c r="EG83" s="229">
        <v>0</v>
      </c>
      <c r="EH83" s="229">
        <v>0</v>
      </c>
      <c r="EI83" s="229">
        <v>0</v>
      </c>
      <c r="EJ83" s="229">
        <v>0</v>
      </c>
      <c r="EK83" s="229">
        <v>0</v>
      </c>
      <c r="EL83" s="229">
        <v>0</v>
      </c>
      <c r="EM83" s="229">
        <v>0</v>
      </c>
      <c r="EN83" s="229">
        <v>0</v>
      </c>
      <c r="EO83" s="229">
        <v>0</v>
      </c>
      <c r="EP83" s="229">
        <v>0</v>
      </c>
      <c r="EQ83" s="229">
        <v>0</v>
      </c>
      <c r="ER83" s="229">
        <v>0</v>
      </c>
      <c r="ES83" s="229">
        <v>0</v>
      </c>
      <c r="ET83" s="229">
        <v>0</v>
      </c>
      <c r="EU83" s="229">
        <v>0</v>
      </c>
      <c r="EV83" s="229">
        <v>0</v>
      </c>
      <c r="EW83" s="229">
        <v>0</v>
      </c>
      <c r="EX83" s="229">
        <v>0</v>
      </c>
      <c r="EY83" s="229">
        <v>0</v>
      </c>
      <c r="EZ83" s="229">
        <v>0</v>
      </c>
      <c r="FA83" s="229">
        <v>0</v>
      </c>
      <c r="FB83" s="229">
        <v>0</v>
      </c>
      <c r="FC83" s="229">
        <v>0</v>
      </c>
      <c r="FD83" s="229">
        <v>0</v>
      </c>
      <c r="FE83" s="229">
        <v>0</v>
      </c>
      <c r="FF83" s="229">
        <v>0</v>
      </c>
      <c r="FG83" s="229">
        <v>0</v>
      </c>
      <c r="FH83" s="229">
        <v>0</v>
      </c>
      <c r="FI83" s="229">
        <v>0</v>
      </c>
      <c r="FJ83" s="229">
        <v>0</v>
      </c>
      <c r="FK83" s="229">
        <v>0</v>
      </c>
      <c r="FL83" s="229">
        <v>0</v>
      </c>
      <c r="FM83" s="229">
        <v>0</v>
      </c>
      <c r="FN83" s="229">
        <v>0</v>
      </c>
      <c r="FO83" s="229">
        <v>0</v>
      </c>
      <c r="FP83" s="229">
        <v>0</v>
      </c>
      <c r="FQ83" s="229">
        <v>0</v>
      </c>
      <c r="FR83" s="229">
        <v>0</v>
      </c>
      <c r="FS83" s="229">
        <v>0</v>
      </c>
      <c r="FT83" s="229">
        <v>0</v>
      </c>
      <c r="FU83" s="229">
        <v>0</v>
      </c>
      <c r="FV83" s="229">
        <v>0</v>
      </c>
      <c r="FW83" s="229">
        <v>0</v>
      </c>
      <c r="FX83" s="229">
        <v>0</v>
      </c>
      <c r="FY83" s="229">
        <v>0</v>
      </c>
      <c r="FZ83" s="229">
        <v>0</v>
      </c>
      <c r="GA83" s="229">
        <v>0</v>
      </c>
      <c r="GB83" s="229">
        <v>0</v>
      </c>
      <c r="GC83" s="229">
        <v>0</v>
      </c>
      <c r="GD83" s="229">
        <v>0</v>
      </c>
      <c r="GE83" s="229">
        <v>0</v>
      </c>
      <c r="GF83" s="229">
        <v>0</v>
      </c>
      <c r="GG83" s="229">
        <v>0</v>
      </c>
      <c r="GH83" s="229">
        <v>0</v>
      </c>
      <c r="GI83" s="229">
        <v>0</v>
      </c>
      <c r="GJ83" s="229">
        <v>0</v>
      </c>
      <c r="GK83" s="229">
        <v>0</v>
      </c>
      <c r="GL83" s="229">
        <v>0</v>
      </c>
      <c r="GM83" s="229">
        <v>0</v>
      </c>
      <c r="GN83" s="229">
        <v>0</v>
      </c>
      <c r="GO83" s="229">
        <v>0</v>
      </c>
      <c r="GP83" s="229">
        <v>0</v>
      </c>
      <c r="GQ83" s="229">
        <v>0</v>
      </c>
      <c r="GR83" s="229">
        <v>0</v>
      </c>
      <c r="GS83" s="229">
        <v>0</v>
      </c>
      <c r="GT83" s="229">
        <v>0</v>
      </c>
      <c r="GU83" s="229">
        <v>0</v>
      </c>
      <c r="GV83" s="229">
        <v>0</v>
      </c>
      <c r="GW83" s="229">
        <v>0</v>
      </c>
      <c r="GX83" s="229">
        <v>0</v>
      </c>
      <c r="GY83" s="229">
        <v>0</v>
      </c>
      <c r="GZ83" s="229">
        <v>0</v>
      </c>
      <c r="HA83" s="229">
        <v>0</v>
      </c>
      <c r="HB83" s="229">
        <v>0</v>
      </c>
      <c r="HC83" s="229">
        <v>0</v>
      </c>
      <c r="HD83" s="229">
        <v>0</v>
      </c>
      <c r="HE83" s="229">
        <v>0</v>
      </c>
      <c r="HF83" s="229">
        <v>0</v>
      </c>
      <c r="HG83" s="229">
        <v>0</v>
      </c>
      <c r="HH83" s="229">
        <v>0</v>
      </c>
      <c r="HI83" s="229">
        <v>0</v>
      </c>
      <c r="HJ83" s="229">
        <v>0</v>
      </c>
      <c r="HK83" s="229">
        <v>0</v>
      </c>
      <c r="HL83" s="229">
        <v>0</v>
      </c>
      <c r="HM83" s="229">
        <v>0</v>
      </c>
      <c r="HN83" s="229">
        <v>0</v>
      </c>
      <c r="HO83" s="229">
        <v>0</v>
      </c>
      <c r="HP83" s="229">
        <v>0</v>
      </c>
      <c r="HQ83" s="229">
        <v>0</v>
      </c>
      <c r="HR83" s="229">
        <v>0</v>
      </c>
      <c r="HS83" s="229">
        <v>0</v>
      </c>
      <c r="HT83" s="229">
        <v>0</v>
      </c>
      <c r="HU83" s="229">
        <v>0</v>
      </c>
    </row>
    <row r="84" spans="1:229" ht="89.25">
      <c r="A84" s="227" t="s">
        <v>43</v>
      </c>
      <c r="B84" s="227" t="s">
        <v>1347</v>
      </c>
      <c r="C84" s="227" t="s">
        <v>1348</v>
      </c>
      <c r="D84" s="230" t="s">
        <v>1349</v>
      </c>
      <c r="E84" s="228"/>
      <c r="F84" s="228"/>
      <c r="G84" s="228"/>
      <c r="H84" s="228"/>
      <c r="I84" s="228"/>
      <c r="J84" s="228"/>
      <c r="K84" s="228"/>
      <c r="L84" s="228"/>
      <c r="M84" s="228"/>
      <c r="N84" s="228"/>
      <c r="O84" s="228"/>
      <c r="P84" s="228"/>
      <c r="Q84" s="228"/>
      <c r="R84" s="228"/>
      <c r="S84" s="228"/>
      <c r="T84" s="228"/>
      <c r="U84" s="228"/>
      <c r="V84" s="228"/>
      <c r="W84" s="228"/>
      <c r="X84" s="228"/>
      <c r="Y84" s="228"/>
      <c r="Z84" s="228"/>
      <c r="AA84" s="228"/>
      <c r="AB84" s="228"/>
      <c r="AC84" s="228"/>
      <c r="AD84" s="228"/>
      <c r="AE84" s="228"/>
      <c r="AF84" s="228"/>
      <c r="AG84" s="228"/>
      <c r="AH84" s="228"/>
      <c r="AI84" s="228"/>
      <c r="AJ84" s="228"/>
      <c r="AK84" s="228"/>
      <c r="AL84" s="228"/>
      <c r="AM84" s="228"/>
      <c r="AN84" s="228"/>
      <c r="AO84" s="228"/>
      <c r="AP84" s="228"/>
      <c r="AQ84" s="228"/>
      <c r="AR84" s="228"/>
      <c r="AS84" s="228"/>
      <c r="AT84" s="228"/>
      <c r="AU84" s="228"/>
      <c r="AV84" s="228"/>
      <c r="AW84" s="228"/>
      <c r="AX84" s="228"/>
      <c r="AY84" s="228"/>
      <c r="AZ84" s="228"/>
      <c r="BA84" s="228"/>
      <c r="BB84" s="228"/>
      <c r="BC84" s="228"/>
      <c r="BD84" s="228"/>
      <c r="BE84" s="228"/>
      <c r="BF84" s="228"/>
      <c r="BG84" s="228"/>
      <c r="BH84" s="228"/>
      <c r="BI84" s="228"/>
      <c r="BJ84" s="228"/>
      <c r="BK84" s="228"/>
      <c r="BL84" s="228"/>
      <c r="BM84" s="228"/>
      <c r="BN84" s="228"/>
      <c r="BO84" s="228"/>
      <c r="BP84" s="228"/>
      <c r="BQ84" s="228"/>
      <c r="BR84" s="228"/>
      <c r="BS84" s="228"/>
      <c r="BT84" s="228"/>
      <c r="BU84" s="228"/>
      <c r="BV84" s="228"/>
      <c r="BW84" s="228"/>
      <c r="BX84" s="228"/>
      <c r="BY84" s="228"/>
      <c r="BZ84" s="228"/>
      <c r="CA84" s="228"/>
      <c r="CB84" s="228"/>
      <c r="CC84" s="228"/>
      <c r="CD84" s="228"/>
      <c r="CE84" s="228"/>
      <c r="CF84" s="228"/>
      <c r="CG84" s="228"/>
      <c r="CH84" s="228"/>
      <c r="CI84" s="228"/>
      <c r="CJ84" s="228"/>
      <c r="CK84" s="228"/>
      <c r="CL84" s="228"/>
      <c r="CM84" s="228"/>
      <c r="CN84" s="228"/>
      <c r="CO84" s="228"/>
      <c r="CP84" s="228"/>
      <c r="CQ84" s="228"/>
      <c r="CR84" s="228"/>
      <c r="CS84" s="228"/>
      <c r="CT84" s="228"/>
      <c r="CU84" s="228"/>
      <c r="CV84" s="228"/>
      <c r="CW84" s="228"/>
      <c r="CX84" s="228"/>
      <c r="CY84" s="228"/>
      <c r="CZ84" s="228"/>
      <c r="DA84" s="228"/>
      <c r="DB84" s="228"/>
      <c r="DC84" s="228"/>
      <c r="DD84" s="228"/>
      <c r="DE84" s="228"/>
      <c r="DF84" s="228"/>
      <c r="DG84" s="228"/>
      <c r="DH84" s="228"/>
      <c r="DI84" s="228"/>
      <c r="DJ84" s="228"/>
      <c r="DK84" s="228"/>
      <c r="DL84" s="228"/>
      <c r="DM84" s="229">
        <v>1.9</v>
      </c>
      <c r="DN84" s="229">
        <v>0</v>
      </c>
      <c r="DO84" s="229">
        <v>0</v>
      </c>
      <c r="DP84" s="229">
        <v>0</v>
      </c>
      <c r="DQ84" s="229">
        <v>0</v>
      </c>
      <c r="DR84" s="229">
        <v>0</v>
      </c>
      <c r="DS84" s="229">
        <v>0</v>
      </c>
      <c r="DT84" s="229">
        <v>0</v>
      </c>
      <c r="DU84" s="229">
        <v>0</v>
      </c>
      <c r="DV84" s="229">
        <v>0</v>
      </c>
      <c r="DW84" s="229">
        <v>0</v>
      </c>
      <c r="DX84" s="229">
        <v>0</v>
      </c>
      <c r="DY84" s="229">
        <v>0</v>
      </c>
      <c r="DZ84" s="229">
        <v>0</v>
      </c>
      <c r="EA84" s="229">
        <v>0</v>
      </c>
      <c r="EB84" s="229">
        <v>0</v>
      </c>
      <c r="EC84" s="229">
        <v>0</v>
      </c>
      <c r="ED84" s="229">
        <v>0</v>
      </c>
      <c r="EE84" s="229">
        <v>0</v>
      </c>
      <c r="EF84" s="229">
        <v>0</v>
      </c>
      <c r="EG84" s="229">
        <v>0</v>
      </c>
      <c r="EH84" s="229">
        <v>0</v>
      </c>
      <c r="EI84" s="229">
        <v>0</v>
      </c>
      <c r="EJ84" s="229">
        <v>0</v>
      </c>
      <c r="EK84" s="229">
        <v>0</v>
      </c>
      <c r="EL84" s="229">
        <v>0</v>
      </c>
      <c r="EM84" s="229">
        <v>0</v>
      </c>
      <c r="EN84" s="229">
        <v>0</v>
      </c>
      <c r="EO84" s="229">
        <v>0</v>
      </c>
      <c r="EP84" s="229">
        <v>0</v>
      </c>
      <c r="EQ84" s="229">
        <v>0</v>
      </c>
      <c r="ER84" s="229">
        <v>0</v>
      </c>
      <c r="ES84" s="229">
        <v>0</v>
      </c>
      <c r="ET84" s="229">
        <v>0</v>
      </c>
      <c r="EU84" s="229">
        <v>0</v>
      </c>
      <c r="EV84" s="229">
        <v>0</v>
      </c>
      <c r="EW84" s="229">
        <v>0</v>
      </c>
      <c r="EX84" s="229">
        <v>0</v>
      </c>
      <c r="EY84" s="229">
        <v>0</v>
      </c>
      <c r="EZ84" s="229">
        <v>0</v>
      </c>
      <c r="FA84" s="229">
        <v>0</v>
      </c>
      <c r="FB84" s="229">
        <v>0</v>
      </c>
      <c r="FC84" s="229">
        <v>0</v>
      </c>
      <c r="FD84" s="229">
        <v>0</v>
      </c>
      <c r="FE84" s="229">
        <v>0</v>
      </c>
      <c r="FF84" s="229">
        <v>0</v>
      </c>
      <c r="FG84" s="229">
        <v>0</v>
      </c>
      <c r="FH84" s="229">
        <v>0</v>
      </c>
      <c r="FI84" s="229">
        <v>0</v>
      </c>
      <c r="FJ84" s="229">
        <v>0</v>
      </c>
      <c r="FK84" s="229">
        <v>0</v>
      </c>
      <c r="FL84" s="229">
        <v>0</v>
      </c>
      <c r="FM84" s="229">
        <v>0</v>
      </c>
      <c r="FN84" s="229">
        <v>0</v>
      </c>
      <c r="FO84" s="229">
        <v>0</v>
      </c>
      <c r="FP84" s="229">
        <v>0</v>
      </c>
      <c r="FQ84" s="229">
        <v>0</v>
      </c>
      <c r="FR84" s="229">
        <v>0</v>
      </c>
      <c r="FS84" s="229">
        <v>0</v>
      </c>
      <c r="FT84" s="229">
        <v>0</v>
      </c>
      <c r="FU84" s="229">
        <v>0</v>
      </c>
      <c r="FV84" s="229">
        <v>0</v>
      </c>
      <c r="FW84" s="229">
        <v>0</v>
      </c>
      <c r="FX84" s="229">
        <v>0</v>
      </c>
      <c r="FY84" s="229">
        <v>0</v>
      </c>
      <c r="FZ84" s="229">
        <v>0</v>
      </c>
      <c r="GA84" s="229">
        <v>0</v>
      </c>
      <c r="GB84" s="229">
        <v>0</v>
      </c>
      <c r="GC84" s="229">
        <v>0</v>
      </c>
      <c r="GD84" s="229">
        <v>0</v>
      </c>
      <c r="GE84" s="229">
        <v>0</v>
      </c>
      <c r="GF84" s="229">
        <v>0</v>
      </c>
      <c r="GG84" s="229">
        <v>0</v>
      </c>
      <c r="GH84" s="229">
        <v>0</v>
      </c>
      <c r="GI84" s="229">
        <v>0</v>
      </c>
      <c r="GJ84" s="229">
        <v>0</v>
      </c>
      <c r="GK84" s="229">
        <v>0</v>
      </c>
      <c r="GL84" s="229">
        <v>0</v>
      </c>
      <c r="GM84" s="229">
        <v>0</v>
      </c>
      <c r="GN84" s="229">
        <v>0</v>
      </c>
      <c r="GO84" s="229">
        <v>0</v>
      </c>
      <c r="GP84" s="229">
        <v>0</v>
      </c>
      <c r="GQ84" s="229">
        <v>0</v>
      </c>
      <c r="GR84" s="229">
        <v>0</v>
      </c>
      <c r="GS84" s="229">
        <v>0</v>
      </c>
      <c r="GT84" s="229">
        <v>0</v>
      </c>
      <c r="GU84" s="229">
        <v>0</v>
      </c>
      <c r="GV84" s="229">
        <v>0</v>
      </c>
      <c r="GW84" s="229">
        <v>0</v>
      </c>
      <c r="GX84" s="229">
        <v>0</v>
      </c>
      <c r="GY84" s="229">
        <v>0</v>
      </c>
      <c r="GZ84" s="229">
        <v>0</v>
      </c>
      <c r="HA84" s="229">
        <v>0</v>
      </c>
      <c r="HB84" s="229">
        <v>0</v>
      </c>
      <c r="HC84" s="229">
        <v>0</v>
      </c>
      <c r="HD84" s="229">
        <v>0</v>
      </c>
      <c r="HE84" s="229">
        <v>0</v>
      </c>
      <c r="HF84" s="229">
        <v>0</v>
      </c>
      <c r="HG84" s="229">
        <v>0</v>
      </c>
      <c r="HH84" s="229">
        <v>0</v>
      </c>
      <c r="HI84" s="229">
        <v>0</v>
      </c>
      <c r="HJ84" s="229">
        <v>0</v>
      </c>
      <c r="HK84" s="229">
        <v>0</v>
      </c>
      <c r="HL84" s="229">
        <v>0</v>
      </c>
      <c r="HM84" s="229">
        <v>0</v>
      </c>
      <c r="HN84" s="229">
        <v>0</v>
      </c>
      <c r="HO84" s="229">
        <v>0</v>
      </c>
      <c r="HP84" s="229">
        <v>0</v>
      </c>
      <c r="HQ84" s="229">
        <v>0</v>
      </c>
      <c r="HR84" s="229">
        <v>0</v>
      </c>
      <c r="HS84" s="229">
        <v>0</v>
      </c>
      <c r="HT84" s="229">
        <v>0</v>
      </c>
      <c r="HU84" s="229">
        <v>0</v>
      </c>
    </row>
  </sheetData>
  <sheetProtection password="857C" sheet="1" objects="1" scenarios="1"/>
  <pageMargins left="0.69930555555555496" right="0.69930555555555496" top="0.75" bottom="0.75" header="0.51180555555555496" footer="0.51180555555555496"/>
  <pageSetup paperSize="9" firstPageNumber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6"/>
  <dimension ref="A1:AMK65"/>
  <sheetViews>
    <sheetView zoomScale="96" zoomScaleNormal="96" workbookViewId="0"/>
  </sheetViews>
  <sheetFormatPr defaultRowHeight="15"/>
  <cols>
    <col min="1" max="1" width="43" style="220" customWidth="1"/>
    <col min="2" max="2" width="28.7109375" style="221" customWidth="1"/>
    <col min="3" max="1025" width="20.7109375" style="231" customWidth="1"/>
  </cols>
  <sheetData>
    <row r="1" spans="1:62">
      <c r="A1" s="223" t="s">
        <v>31</v>
      </c>
      <c r="B1" s="223" t="s">
        <v>32</v>
      </c>
      <c r="C1" s="223" t="s">
        <v>404</v>
      </c>
      <c r="D1" s="223" t="s">
        <v>1350</v>
      </c>
      <c r="E1" s="223" t="s">
        <v>406</v>
      </c>
      <c r="F1" s="223" t="s">
        <v>407</v>
      </c>
      <c r="G1" s="223" t="s">
        <v>408</v>
      </c>
      <c r="H1" s="223" t="s">
        <v>409</v>
      </c>
      <c r="I1" s="223" t="s">
        <v>410</v>
      </c>
      <c r="J1" s="223" t="s">
        <v>411</v>
      </c>
      <c r="K1" s="223" t="s">
        <v>412</v>
      </c>
      <c r="L1" s="223" t="s">
        <v>413</v>
      </c>
      <c r="M1" s="223" t="s">
        <v>414</v>
      </c>
      <c r="N1" s="223" t="s">
        <v>415</v>
      </c>
      <c r="O1" s="223" t="s">
        <v>416</v>
      </c>
      <c r="P1" s="223" t="s">
        <v>417</v>
      </c>
      <c r="Q1" s="223" t="s">
        <v>418</v>
      </c>
      <c r="R1" s="223" t="s">
        <v>419</v>
      </c>
      <c r="S1" s="223" t="s">
        <v>420</v>
      </c>
      <c r="T1" s="223" t="s">
        <v>421</v>
      </c>
      <c r="U1" s="223" t="s">
        <v>422</v>
      </c>
      <c r="V1" s="223" t="s">
        <v>423</v>
      </c>
      <c r="W1" s="223" t="s">
        <v>424</v>
      </c>
      <c r="X1" s="223" t="s">
        <v>425</v>
      </c>
      <c r="Y1" s="223" t="s">
        <v>426</v>
      </c>
      <c r="Z1" s="223" t="s">
        <v>427</v>
      </c>
      <c r="AA1" s="223" t="s">
        <v>428</v>
      </c>
      <c r="AB1" s="223" t="s">
        <v>429</v>
      </c>
      <c r="AC1" s="223" t="s">
        <v>430</v>
      </c>
      <c r="AD1" s="223" t="s">
        <v>431</v>
      </c>
      <c r="AE1" s="223" t="s">
        <v>432</v>
      </c>
      <c r="AF1" s="223" t="s">
        <v>433</v>
      </c>
      <c r="AG1" s="223" t="s">
        <v>517</v>
      </c>
      <c r="AH1" s="223" t="s">
        <v>518</v>
      </c>
      <c r="AI1" s="223" t="s">
        <v>519</v>
      </c>
      <c r="AJ1" s="223" t="s">
        <v>520</v>
      </c>
      <c r="AK1" s="223" t="s">
        <v>521</v>
      </c>
      <c r="AL1" s="223" t="s">
        <v>522</v>
      </c>
      <c r="AM1" s="223" t="s">
        <v>523</v>
      </c>
      <c r="AN1" s="223" t="s">
        <v>524</v>
      </c>
      <c r="AO1" s="223" t="s">
        <v>525</v>
      </c>
      <c r="AP1" s="223" t="s">
        <v>526</v>
      </c>
      <c r="AQ1" s="223" t="s">
        <v>527</v>
      </c>
      <c r="AR1" s="223" t="s">
        <v>528</v>
      </c>
      <c r="AS1" s="223" t="s">
        <v>529</v>
      </c>
      <c r="AT1" s="223" t="s">
        <v>530</v>
      </c>
      <c r="AU1" s="223" t="s">
        <v>531</v>
      </c>
      <c r="AV1" s="223" t="s">
        <v>532</v>
      </c>
      <c r="AW1" s="223" t="s">
        <v>533</v>
      </c>
      <c r="AX1" s="223" t="s">
        <v>534</v>
      </c>
      <c r="AY1" s="223" t="s">
        <v>535</v>
      </c>
      <c r="AZ1" s="223" t="s">
        <v>536</v>
      </c>
      <c r="BA1" s="223" t="s">
        <v>537</v>
      </c>
      <c r="BB1" s="223" t="s">
        <v>538</v>
      </c>
      <c r="BC1" s="223" t="s">
        <v>539</v>
      </c>
      <c r="BD1" s="223" t="s">
        <v>540</v>
      </c>
      <c r="BE1" s="223" t="s">
        <v>541</v>
      </c>
      <c r="BF1" s="223" t="s">
        <v>542</v>
      </c>
      <c r="BG1" s="223" t="s">
        <v>543</v>
      </c>
      <c r="BH1" s="223" t="s">
        <v>544</v>
      </c>
      <c r="BI1" s="223" t="s">
        <v>545</v>
      </c>
      <c r="BJ1" s="223" t="s">
        <v>546</v>
      </c>
    </row>
    <row r="2" spans="1:62" ht="51">
      <c r="A2" s="227" t="s">
        <v>1351</v>
      </c>
      <c r="B2" s="227" t="s">
        <v>1352</v>
      </c>
      <c r="C2" s="228" t="s">
        <v>1353</v>
      </c>
      <c r="D2" s="228" t="s">
        <v>1354</v>
      </c>
      <c r="E2" s="228" t="s">
        <v>1355</v>
      </c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B2" s="228"/>
      <c r="AC2" s="228"/>
      <c r="AD2" s="228"/>
      <c r="AE2" s="228"/>
      <c r="AF2" s="228"/>
      <c r="AG2" s="232">
        <v>3.2</v>
      </c>
      <c r="AH2" s="232">
        <v>4.2</v>
      </c>
      <c r="AI2" s="232">
        <v>7.5</v>
      </c>
      <c r="AJ2" s="232">
        <v>0</v>
      </c>
      <c r="AK2" s="232">
        <v>0</v>
      </c>
      <c r="AL2" s="232">
        <v>0</v>
      </c>
      <c r="AM2" s="232">
        <v>0</v>
      </c>
      <c r="AN2" s="232">
        <v>0</v>
      </c>
      <c r="AO2" s="232">
        <v>0</v>
      </c>
      <c r="AP2" s="232">
        <v>0</v>
      </c>
      <c r="AQ2" s="232">
        <v>0</v>
      </c>
      <c r="AR2" s="232">
        <v>0</v>
      </c>
      <c r="AS2" s="232">
        <v>0</v>
      </c>
      <c r="AT2" s="232">
        <v>0</v>
      </c>
      <c r="AU2" s="232">
        <v>0</v>
      </c>
      <c r="AV2" s="232">
        <v>0</v>
      </c>
      <c r="AW2" s="232">
        <v>0</v>
      </c>
      <c r="AX2" s="232">
        <v>0</v>
      </c>
      <c r="AY2" s="232">
        <v>0</v>
      </c>
      <c r="AZ2" s="232">
        <v>0</v>
      </c>
      <c r="BA2" s="232">
        <v>0</v>
      </c>
      <c r="BB2" s="232">
        <v>0</v>
      </c>
      <c r="BC2" s="232">
        <v>0</v>
      </c>
      <c r="BD2" s="232">
        <v>0</v>
      </c>
      <c r="BE2" s="232">
        <v>0</v>
      </c>
      <c r="BF2" s="232">
        <v>0</v>
      </c>
      <c r="BG2" s="232">
        <v>0</v>
      </c>
      <c r="BH2" s="232">
        <v>0</v>
      </c>
      <c r="BI2" s="232">
        <v>0</v>
      </c>
      <c r="BJ2" s="232">
        <v>0</v>
      </c>
    </row>
    <row r="3" spans="1:62" ht="25.5">
      <c r="A3" s="227" t="s">
        <v>1351</v>
      </c>
      <c r="B3" s="227" t="s">
        <v>1356</v>
      </c>
      <c r="C3" s="228" t="s">
        <v>1357</v>
      </c>
      <c r="D3" s="228" t="s">
        <v>1358</v>
      </c>
      <c r="E3" s="228" t="s">
        <v>1359</v>
      </c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32">
        <v>4.5999999999999996</v>
      </c>
      <c r="AH3" s="232">
        <v>2.4</v>
      </c>
      <c r="AI3" s="232">
        <v>1.9</v>
      </c>
      <c r="AJ3" s="232">
        <v>0</v>
      </c>
      <c r="AK3" s="232">
        <v>0</v>
      </c>
      <c r="AL3" s="232">
        <v>0</v>
      </c>
      <c r="AM3" s="232">
        <v>0</v>
      </c>
      <c r="AN3" s="232">
        <v>0</v>
      </c>
      <c r="AO3" s="232">
        <v>0</v>
      </c>
      <c r="AP3" s="232">
        <v>0</v>
      </c>
      <c r="AQ3" s="232">
        <v>0</v>
      </c>
      <c r="AR3" s="232">
        <v>0</v>
      </c>
      <c r="AS3" s="232">
        <v>0</v>
      </c>
      <c r="AT3" s="232">
        <v>0</v>
      </c>
      <c r="AU3" s="232">
        <v>0</v>
      </c>
      <c r="AV3" s="232">
        <v>0</v>
      </c>
      <c r="AW3" s="232">
        <v>0</v>
      </c>
      <c r="AX3" s="232">
        <v>0</v>
      </c>
      <c r="AY3" s="232">
        <v>0</v>
      </c>
      <c r="AZ3" s="232">
        <v>0</v>
      </c>
      <c r="BA3" s="232">
        <v>0</v>
      </c>
      <c r="BB3" s="232">
        <v>0</v>
      </c>
      <c r="BC3" s="232">
        <v>0</v>
      </c>
      <c r="BD3" s="232">
        <v>0</v>
      </c>
      <c r="BE3" s="232">
        <v>0</v>
      </c>
      <c r="BF3" s="232">
        <v>0</v>
      </c>
      <c r="BG3" s="232">
        <v>0</v>
      </c>
      <c r="BH3" s="232">
        <v>0</v>
      </c>
      <c r="BI3" s="232">
        <v>0</v>
      </c>
      <c r="BJ3" s="232">
        <v>0</v>
      </c>
    </row>
    <row r="4" spans="1:62" ht="25.5">
      <c r="A4" s="227" t="s">
        <v>1351</v>
      </c>
      <c r="B4" s="227" t="s">
        <v>1360</v>
      </c>
      <c r="C4" s="228" t="s">
        <v>1361</v>
      </c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8"/>
      <c r="AF4" s="228"/>
      <c r="AG4" s="233">
        <v>0</v>
      </c>
      <c r="AH4" s="232">
        <v>0</v>
      </c>
      <c r="AI4" s="232">
        <v>0</v>
      </c>
      <c r="AJ4" s="232">
        <v>0</v>
      </c>
      <c r="AK4" s="232">
        <v>0</v>
      </c>
      <c r="AL4" s="232">
        <v>0</v>
      </c>
      <c r="AM4" s="232">
        <v>0</v>
      </c>
      <c r="AN4" s="232">
        <v>0</v>
      </c>
      <c r="AO4" s="232">
        <v>0</v>
      </c>
      <c r="AP4" s="232">
        <v>0</v>
      </c>
      <c r="AQ4" s="232">
        <v>0</v>
      </c>
      <c r="AR4" s="232">
        <v>0</v>
      </c>
      <c r="AS4" s="232">
        <v>0</v>
      </c>
      <c r="AT4" s="232">
        <v>0</v>
      </c>
      <c r="AU4" s="232">
        <v>0</v>
      </c>
      <c r="AV4" s="232">
        <v>0</v>
      </c>
      <c r="AW4" s="232">
        <v>0</v>
      </c>
      <c r="AX4" s="232">
        <v>0</v>
      </c>
      <c r="AY4" s="232">
        <v>0</v>
      </c>
      <c r="AZ4" s="232">
        <v>0</v>
      </c>
      <c r="BA4" s="232">
        <v>0</v>
      </c>
      <c r="BB4" s="232">
        <v>0</v>
      </c>
      <c r="BC4" s="232">
        <v>0</v>
      </c>
      <c r="BD4" s="232">
        <v>0</v>
      </c>
      <c r="BE4" s="232">
        <v>0</v>
      </c>
      <c r="BF4" s="232">
        <v>0</v>
      </c>
      <c r="BG4" s="232">
        <v>0</v>
      </c>
      <c r="BH4" s="232">
        <v>0</v>
      </c>
      <c r="BI4" s="232">
        <v>0</v>
      </c>
      <c r="BJ4" s="232">
        <v>0</v>
      </c>
    </row>
    <row r="5" spans="1:62" ht="51">
      <c r="A5" s="227" t="s">
        <v>1351</v>
      </c>
      <c r="B5" s="227" t="s">
        <v>1362</v>
      </c>
      <c r="C5" s="228" t="s">
        <v>1363</v>
      </c>
      <c r="D5" s="228" t="s">
        <v>1364</v>
      </c>
      <c r="E5" s="228" t="s">
        <v>1365</v>
      </c>
      <c r="F5" s="228" t="s">
        <v>1366</v>
      </c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32">
        <v>3.4</v>
      </c>
      <c r="AH5" s="232">
        <v>2.8</v>
      </c>
      <c r="AI5" s="232">
        <v>2.5</v>
      </c>
      <c r="AJ5" s="232">
        <v>2.8</v>
      </c>
      <c r="AK5" s="232">
        <v>0</v>
      </c>
      <c r="AL5" s="232">
        <v>0</v>
      </c>
      <c r="AM5" s="232">
        <v>0</v>
      </c>
      <c r="AN5" s="232">
        <v>0</v>
      </c>
      <c r="AO5" s="232">
        <v>0</v>
      </c>
      <c r="AP5" s="232">
        <v>0</v>
      </c>
      <c r="AQ5" s="232">
        <v>0</v>
      </c>
      <c r="AR5" s="232">
        <v>0</v>
      </c>
      <c r="AS5" s="232">
        <v>0</v>
      </c>
      <c r="AT5" s="232">
        <v>0</v>
      </c>
      <c r="AU5" s="232">
        <v>0</v>
      </c>
      <c r="AV5" s="232">
        <v>0</v>
      </c>
      <c r="AW5" s="232">
        <v>0</v>
      </c>
      <c r="AX5" s="232">
        <v>0</v>
      </c>
      <c r="AY5" s="232">
        <v>0</v>
      </c>
      <c r="AZ5" s="232">
        <v>0</v>
      </c>
      <c r="BA5" s="232">
        <v>0</v>
      </c>
      <c r="BB5" s="232">
        <v>0</v>
      </c>
      <c r="BC5" s="232">
        <v>0</v>
      </c>
      <c r="BD5" s="232">
        <v>0</v>
      </c>
      <c r="BE5" s="232">
        <v>0</v>
      </c>
      <c r="BF5" s="232">
        <v>0</v>
      </c>
      <c r="BG5" s="232">
        <v>0</v>
      </c>
      <c r="BH5" s="232">
        <v>0</v>
      </c>
      <c r="BI5" s="232">
        <v>0</v>
      </c>
      <c r="BJ5" s="232">
        <v>0</v>
      </c>
    </row>
    <row r="6" spans="1:62" ht="63.75">
      <c r="A6" s="227" t="s">
        <v>1367</v>
      </c>
      <c r="B6" s="227" t="s">
        <v>1368</v>
      </c>
      <c r="C6" s="228" t="s">
        <v>1369</v>
      </c>
      <c r="D6" s="228" t="s">
        <v>1370</v>
      </c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32">
        <v>4</v>
      </c>
      <c r="AH6" s="232">
        <v>2.6</v>
      </c>
      <c r="AI6" s="232">
        <v>0</v>
      </c>
      <c r="AJ6" s="232">
        <v>0</v>
      </c>
      <c r="AK6" s="232">
        <v>0</v>
      </c>
      <c r="AL6" s="232">
        <v>0</v>
      </c>
      <c r="AM6" s="232">
        <v>0</v>
      </c>
      <c r="AN6" s="232">
        <v>0</v>
      </c>
      <c r="AO6" s="232">
        <v>0</v>
      </c>
      <c r="AP6" s="232">
        <v>0</v>
      </c>
      <c r="AQ6" s="232">
        <v>0</v>
      </c>
      <c r="AR6" s="232">
        <v>0</v>
      </c>
      <c r="AS6" s="232">
        <v>0</v>
      </c>
      <c r="AT6" s="232">
        <v>0</v>
      </c>
      <c r="AU6" s="232">
        <v>0</v>
      </c>
      <c r="AV6" s="232">
        <v>0</v>
      </c>
      <c r="AW6" s="232">
        <v>0</v>
      </c>
      <c r="AX6" s="232">
        <v>0</v>
      </c>
      <c r="AY6" s="232">
        <v>0</v>
      </c>
      <c r="AZ6" s="232">
        <v>0</v>
      </c>
      <c r="BA6" s="232">
        <v>0</v>
      </c>
      <c r="BB6" s="232">
        <v>0</v>
      </c>
      <c r="BC6" s="232">
        <v>0</v>
      </c>
      <c r="BD6" s="232">
        <v>0</v>
      </c>
      <c r="BE6" s="232">
        <v>0</v>
      </c>
      <c r="BF6" s="232">
        <v>0</v>
      </c>
      <c r="BG6" s="232">
        <v>0</v>
      </c>
      <c r="BH6" s="232">
        <v>0</v>
      </c>
      <c r="BI6" s="232">
        <v>0</v>
      </c>
      <c r="BJ6" s="232">
        <v>0</v>
      </c>
    </row>
    <row r="7" spans="1:62" ht="25.5">
      <c r="A7" s="227" t="s">
        <v>1367</v>
      </c>
      <c r="B7" s="227" t="s">
        <v>1371</v>
      </c>
      <c r="C7" s="228" t="s">
        <v>1372</v>
      </c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32">
        <v>5.5</v>
      </c>
      <c r="AH7" s="232">
        <v>0</v>
      </c>
      <c r="AI7" s="232">
        <v>0</v>
      </c>
      <c r="AJ7" s="232">
        <v>0</v>
      </c>
      <c r="AK7" s="232">
        <v>0</v>
      </c>
      <c r="AL7" s="232">
        <v>0</v>
      </c>
      <c r="AM7" s="232">
        <v>0</v>
      </c>
      <c r="AN7" s="232">
        <v>0</v>
      </c>
      <c r="AO7" s="232">
        <v>0</v>
      </c>
      <c r="AP7" s="232">
        <v>0</v>
      </c>
      <c r="AQ7" s="232">
        <v>0</v>
      </c>
      <c r="AR7" s="232">
        <v>0</v>
      </c>
      <c r="AS7" s="232">
        <v>0</v>
      </c>
      <c r="AT7" s="232">
        <v>0</v>
      </c>
      <c r="AU7" s="232">
        <v>0</v>
      </c>
      <c r="AV7" s="232">
        <v>0</v>
      </c>
      <c r="AW7" s="232">
        <v>0</v>
      </c>
      <c r="AX7" s="232">
        <v>0</v>
      </c>
      <c r="AY7" s="232">
        <v>0</v>
      </c>
      <c r="AZ7" s="232">
        <v>0</v>
      </c>
      <c r="BA7" s="232">
        <v>0</v>
      </c>
      <c r="BB7" s="232">
        <v>0</v>
      </c>
      <c r="BC7" s="232">
        <v>0</v>
      </c>
      <c r="BD7" s="232">
        <v>0</v>
      </c>
      <c r="BE7" s="232">
        <v>0</v>
      </c>
      <c r="BF7" s="232">
        <v>0</v>
      </c>
      <c r="BG7" s="232">
        <v>0</v>
      </c>
      <c r="BH7" s="232">
        <v>0</v>
      </c>
      <c r="BI7" s="232">
        <v>0</v>
      </c>
      <c r="BJ7" s="232">
        <v>0</v>
      </c>
    </row>
    <row r="8" spans="1:62" ht="76.5">
      <c r="A8" s="227" t="s">
        <v>1367</v>
      </c>
      <c r="B8" s="227" t="s">
        <v>1373</v>
      </c>
      <c r="C8" s="228" t="s">
        <v>1374</v>
      </c>
      <c r="D8" s="228"/>
      <c r="E8" s="228"/>
      <c r="F8" s="228"/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8"/>
      <c r="X8" s="228"/>
      <c r="Y8" s="228"/>
      <c r="Z8" s="228"/>
      <c r="AA8" s="228"/>
      <c r="AB8" s="228"/>
      <c r="AC8" s="228"/>
      <c r="AD8" s="228"/>
      <c r="AE8" s="228"/>
      <c r="AF8" s="228"/>
      <c r="AG8" s="232">
        <v>2.9</v>
      </c>
      <c r="AH8" s="232">
        <v>0</v>
      </c>
      <c r="AI8" s="232">
        <v>0</v>
      </c>
      <c r="AJ8" s="232">
        <v>0</v>
      </c>
      <c r="AK8" s="232">
        <v>0</v>
      </c>
      <c r="AL8" s="232">
        <v>0</v>
      </c>
      <c r="AM8" s="232">
        <v>0</v>
      </c>
      <c r="AN8" s="232">
        <v>0</v>
      </c>
      <c r="AO8" s="232">
        <v>0</v>
      </c>
      <c r="AP8" s="232">
        <v>0</v>
      </c>
      <c r="AQ8" s="232">
        <v>0</v>
      </c>
      <c r="AR8" s="232">
        <v>0</v>
      </c>
      <c r="AS8" s="232">
        <v>0</v>
      </c>
      <c r="AT8" s="232">
        <v>0</v>
      </c>
      <c r="AU8" s="232">
        <v>0</v>
      </c>
      <c r="AV8" s="232">
        <v>0</v>
      </c>
      <c r="AW8" s="232">
        <v>0</v>
      </c>
      <c r="AX8" s="232">
        <v>0</v>
      </c>
      <c r="AY8" s="232">
        <v>0</v>
      </c>
      <c r="AZ8" s="232">
        <v>0</v>
      </c>
      <c r="BA8" s="232">
        <v>0</v>
      </c>
      <c r="BB8" s="232">
        <v>0</v>
      </c>
      <c r="BC8" s="232">
        <v>0</v>
      </c>
      <c r="BD8" s="232">
        <v>0</v>
      </c>
      <c r="BE8" s="232">
        <v>0</v>
      </c>
      <c r="BF8" s="232">
        <v>0</v>
      </c>
      <c r="BG8" s="232">
        <v>0</v>
      </c>
      <c r="BH8" s="232">
        <v>0</v>
      </c>
      <c r="BI8" s="232">
        <v>0</v>
      </c>
      <c r="BJ8" s="232">
        <v>0</v>
      </c>
    </row>
    <row r="9" spans="1:62" ht="63.75">
      <c r="A9" s="227" t="s">
        <v>1375</v>
      </c>
      <c r="B9" s="227" t="s">
        <v>1376</v>
      </c>
      <c r="C9" s="228" t="s">
        <v>1377</v>
      </c>
      <c r="D9" s="228" t="s">
        <v>1378</v>
      </c>
      <c r="E9" s="228" t="s">
        <v>1379</v>
      </c>
      <c r="F9" s="228" t="s">
        <v>1380</v>
      </c>
      <c r="G9" s="228" t="s">
        <v>1381</v>
      </c>
      <c r="H9" s="228" t="s">
        <v>1382</v>
      </c>
      <c r="I9" s="228" t="s">
        <v>1383</v>
      </c>
      <c r="J9" s="228" t="s">
        <v>1384</v>
      </c>
      <c r="K9" s="228" t="s">
        <v>1385</v>
      </c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8"/>
      <c r="W9" s="228"/>
      <c r="X9" s="228"/>
      <c r="Y9" s="228"/>
      <c r="Z9" s="228"/>
      <c r="AA9" s="228"/>
      <c r="AB9" s="228"/>
      <c r="AC9" s="228"/>
      <c r="AD9" s="228"/>
      <c r="AE9" s="228"/>
      <c r="AF9" s="228"/>
      <c r="AG9" s="232">
        <v>3.7</v>
      </c>
      <c r="AH9" s="232">
        <v>4.5999999999999996</v>
      </c>
      <c r="AI9" s="232">
        <v>3.5</v>
      </c>
      <c r="AJ9" s="232">
        <v>3.5</v>
      </c>
      <c r="AK9" s="232">
        <v>4.4000000000000004</v>
      </c>
      <c r="AL9" s="232">
        <v>3.5</v>
      </c>
      <c r="AM9" s="232">
        <v>0</v>
      </c>
      <c r="AN9" s="232">
        <v>3.4</v>
      </c>
      <c r="AO9" s="232">
        <v>3.8</v>
      </c>
      <c r="AP9" s="232">
        <v>0</v>
      </c>
      <c r="AQ9" s="232">
        <v>0</v>
      </c>
      <c r="AR9" s="232">
        <v>0</v>
      </c>
      <c r="AS9" s="232">
        <v>0</v>
      </c>
      <c r="AT9" s="232">
        <v>0</v>
      </c>
      <c r="AU9" s="232">
        <v>0</v>
      </c>
      <c r="AV9" s="232">
        <v>0</v>
      </c>
      <c r="AW9" s="232">
        <v>0</v>
      </c>
      <c r="AX9" s="232">
        <v>0</v>
      </c>
      <c r="AY9" s="232">
        <v>0</v>
      </c>
      <c r="AZ9" s="232">
        <v>0</v>
      </c>
      <c r="BA9" s="232">
        <v>0</v>
      </c>
      <c r="BB9" s="232">
        <v>0</v>
      </c>
      <c r="BC9" s="232">
        <v>0</v>
      </c>
      <c r="BD9" s="232">
        <v>0</v>
      </c>
      <c r="BE9" s="232">
        <v>0</v>
      </c>
      <c r="BF9" s="232">
        <v>0</v>
      </c>
      <c r="BG9" s="232">
        <v>0</v>
      </c>
      <c r="BH9" s="232">
        <v>0</v>
      </c>
      <c r="BI9" s="232">
        <v>0</v>
      </c>
      <c r="BJ9" s="232">
        <v>0</v>
      </c>
    </row>
    <row r="10" spans="1:62" ht="38.25">
      <c r="A10" s="227" t="s">
        <v>1386</v>
      </c>
      <c r="B10" s="227" t="s">
        <v>1387</v>
      </c>
      <c r="C10" s="228" t="s">
        <v>1388</v>
      </c>
      <c r="D10" s="228" t="s">
        <v>1389</v>
      </c>
      <c r="E10" s="228" t="s">
        <v>1390</v>
      </c>
      <c r="F10" s="228" t="s">
        <v>1391</v>
      </c>
      <c r="G10" s="228" t="s">
        <v>1392</v>
      </c>
      <c r="H10" s="228" t="s">
        <v>1393</v>
      </c>
      <c r="I10" s="228" t="s">
        <v>1394</v>
      </c>
      <c r="J10" s="228" t="s">
        <v>1395</v>
      </c>
      <c r="K10" s="228" t="s">
        <v>1396</v>
      </c>
      <c r="L10" s="228" t="s">
        <v>1397</v>
      </c>
      <c r="M10" s="228" t="s">
        <v>1398</v>
      </c>
      <c r="N10" s="228" t="s">
        <v>1399</v>
      </c>
      <c r="O10" s="228" t="s">
        <v>1400</v>
      </c>
      <c r="P10" s="228" t="s">
        <v>1401</v>
      </c>
      <c r="Q10" s="228"/>
      <c r="R10" s="228"/>
      <c r="S10" s="228"/>
      <c r="T10" s="228"/>
      <c r="U10" s="228"/>
      <c r="V10" s="228"/>
      <c r="W10" s="228"/>
      <c r="X10" s="228"/>
      <c r="Y10" s="228"/>
      <c r="Z10" s="228"/>
      <c r="AA10" s="228"/>
      <c r="AB10" s="228"/>
      <c r="AC10" s="228"/>
      <c r="AD10" s="228"/>
      <c r="AE10" s="228"/>
      <c r="AF10" s="228"/>
      <c r="AG10" s="232">
        <v>4</v>
      </c>
      <c r="AH10" s="232">
        <v>3.8</v>
      </c>
      <c r="AI10" s="232">
        <v>3.6</v>
      </c>
      <c r="AJ10" s="232">
        <v>2.6</v>
      </c>
      <c r="AK10" s="232">
        <v>3.6</v>
      </c>
      <c r="AL10" s="232">
        <v>3</v>
      </c>
      <c r="AM10" s="232">
        <v>3.5</v>
      </c>
      <c r="AN10" s="232">
        <v>0</v>
      </c>
      <c r="AO10" s="232">
        <v>0</v>
      </c>
      <c r="AP10" s="232">
        <v>0</v>
      </c>
      <c r="AQ10" s="232">
        <v>3.9</v>
      </c>
      <c r="AR10" s="232">
        <v>0</v>
      </c>
      <c r="AS10" s="232">
        <v>5.8</v>
      </c>
      <c r="AT10" s="232">
        <v>5.8</v>
      </c>
      <c r="AU10" s="232">
        <v>0</v>
      </c>
      <c r="AV10" s="232">
        <v>0</v>
      </c>
      <c r="AW10" s="232">
        <v>0</v>
      </c>
      <c r="AX10" s="232">
        <v>0</v>
      </c>
      <c r="AY10" s="232">
        <v>0</v>
      </c>
      <c r="AZ10" s="232">
        <v>0</v>
      </c>
      <c r="BA10" s="232">
        <v>0</v>
      </c>
      <c r="BB10" s="232">
        <v>0</v>
      </c>
      <c r="BC10" s="232">
        <v>0</v>
      </c>
      <c r="BD10" s="232">
        <v>0</v>
      </c>
      <c r="BE10" s="232">
        <v>0</v>
      </c>
      <c r="BF10" s="232">
        <v>0</v>
      </c>
      <c r="BG10" s="232">
        <v>0</v>
      </c>
      <c r="BH10" s="232">
        <v>0</v>
      </c>
      <c r="BI10" s="232">
        <v>0</v>
      </c>
      <c r="BJ10" s="232">
        <v>0</v>
      </c>
    </row>
    <row r="11" spans="1:62" ht="25.5">
      <c r="A11" s="227" t="s">
        <v>1402</v>
      </c>
      <c r="B11" s="227" t="s">
        <v>1403</v>
      </c>
      <c r="C11" s="228" t="s">
        <v>1404</v>
      </c>
      <c r="D11" s="228"/>
      <c r="E11" s="228"/>
      <c r="F11" s="228"/>
      <c r="G11" s="228"/>
      <c r="H11" s="228"/>
      <c r="I11" s="228"/>
      <c r="J11" s="228"/>
      <c r="K11" s="228"/>
      <c r="L11" s="228"/>
      <c r="M11" s="228"/>
      <c r="N11" s="228"/>
      <c r="O11" s="228"/>
      <c r="P11" s="228"/>
      <c r="Q11" s="228"/>
      <c r="R11" s="228"/>
      <c r="S11" s="228"/>
      <c r="T11" s="228"/>
      <c r="U11" s="228"/>
      <c r="V11" s="228"/>
      <c r="W11" s="228"/>
      <c r="X11" s="228"/>
      <c r="Y11" s="228"/>
      <c r="Z11" s="228"/>
      <c r="AA11" s="228"/>
      <c r="AB11" s="228"/>
      <c r="AC11" s="228"/>
      <c r="AD11" s="228"/>
      <c r="AE11" s="228"/>
      <c r="AF11" s="228"/>
      <c r="AG11" s="232">
        <v>3.4</v>
      </c>
      <c r="AH11" s="232">
        <v>0</v>
      </c>
      <c r="AI11" s="232">
        <v>0</v>
      </c>
      <c r="AJ11" s="232">
        <v>0</v>
      </c>
      <c r="AK11" s="232">
        <v>0</v>
      </c>
      <c r="AL11" s="232">
        <v>0</v>
      </c>
      <c r="AM11" s="232">
        <v>0</v>
      </c>
      <c r="AN11" s="232">
        <v>0</v>
      </c>
      <c r="AO11" s="232">
        <v>0</v>
      </c>
      <c r="AP11" s="232">
        <v>0</v>
      </c>
      <c r="AQ11" s="232">
        <v>0</v>
      </c>
      <c r="AR11" s="232">
        <v>0</v>
      </c>
      <c r="AS11" s="232">
        <v>0</v>
      </c>
      <c r="AT11" s="232">
        <v>0</v>
      </c>
      <c r="AU11" s="232">
        <v>0</v>
      </c>
      <c r="AV11" s="232">
        <v>0</v>
      </c>
      <c r="AW11" s="232">
        <v>0</v>
      </c>
      <c r="AX11" s="232">
        <v>0</v>
      </c>
      <c r="AY11" s="232">
        <v>0</v>
      </c>
      <c r="AZ11" s="232">
        <v>0</v>
      </c>
      <c r="BA11" s="232">
        <v>0</v>
      </c>
      <c r="BB11" s="232">
        <v>0</v>
      </c>
      <c r="BC11" s="232">
        <v>0</v>
      </c>
      <c r="BD11" s="232">
        <v>0</v>
      </c>
      <c r="BE11" s="232">
        <v>0</v>
      </c>
      <c r="BF11" s="232">
        <v>0</v>
      </c>
      <c r="BG11" s="232">
        <v>0</v>
      </c>
      <c r="BH11" s="232">
        <v>0</v>
      </c>
      <c r="BI11" s="232">
        <v>0</v>
      </c>
      <c r="BJ11" s="232">
        <v>0</v>
      </c>
    </row>
    <row r="12" spans="1:62" ht="127.5">
      <c r="A12" s="227" t="s">
        <v>1405</v>
      </c>
      <c r="B12" s="227" t="s">
        <v>1406</v>
      </c>
      <c r="C12" s="228" t="s">
        <v>1407</v>
      </c>
      <c r="D12" s="228"/>
      <c r="E12" s="228" t="s">
        <v>1408</v>
      </c>
      <c r="F12" s="228" t="s">
        <v>1409</v>
      </c>
      <c r="G12" s="228" t="s">
        <v>1410</v>
      </c>
      <c r="H12" s="228" t="s">
        <v>1411</v>
      </c>
      <c r="I12" s="228" t="s">
        <v>1412</v>
      </c>
      <c r="J12" s="228" t="s">
        <v>1413</v>
      </c>
      <c r="K12" s="228" t="s">
        <v>1414</v>
      </c>
      <c r="L12" s="228"/>
      <c r="M12" s="228"/>
      <c r="N12" s="228"/>
      <c r="O12" s="228"/>
      <c r="P12" s="228"/>
      <c r="Q12" s="228"/>
      <c r="R12" s="228"/>
      <c r="S12" s="228"/>
      <c r="T12" s="228"/>
      <c r="U12" s="228"/>
      <c r="V12" s="228"/>
      <c r="W12" s="228"/>
      <c r="X12" s="228"/>
      <c r="Y12" s="228"/>
      <c r="Z12" s="228"/>
      <c r="AA12" s="228"/>
      <c r="AB12" s="228"/>
      <c r="AC12" s="228"/>
      <c r="AD12" s="228"/>
      <c r="AE12" s="228"/>
      <c r="AF12" s="228"/>
      <c r="AG12" s="232">
        <v>5.3</v>
      </c>
      <c r="AH12" s="232">
        <v>0</v>
      </c>
      <c r="AI12" s="232">
        <v>1.5</v>
      </c>
      <c r="AJ12" s="232">
        <v>2.4</v>
      </c>
      <c r="AK12" s="232">
        <v>2.2999999999999998</v>
      </c>
      <c r="AL12" s="232">
        <v>3.7</v>
      </c>
      <c r="AM12" s="232">
        <v>2.4</v>
      </c>
      <c r="AN12" s="232">
        <v>7.6</v>
      </c>
      <c r="AO12" s="232">
        <v>3.3</v>
      </c>
      <c r="AP12" s="232">
        <v>0</v>
      </c>
      <c r="AQ12" s="232">
        <v>0</v>
      </c>
      <c r="AR12" s="232">
        <v>0</v>
      </c>
      <c r="AS12" s="232">
        <v>0</v>
      </c>
      <c r="AT12" s="232">
        <v>0</v>
      </c>
      <c r="AU12" s="232">
        <v>0</v>
      </c>
      <c r="AV12" s="232">
        <v>0</v>
      </c>
      <c r="AW12" s="232">
        <v>0</v>
      </c>
      <c r="AX12" s="232">
        <v>0</v>
      </c>
      <c r="AY12" s="232">
        <v>0</v>
      </c>
      <c r="AZ12" s="232">
        <v>0</v>
      </c>
      <c r="BA12" s="232">
        <v>0</v>
      </c>
      <c r="BB12" s="232">
        <v>0</v>
      </c>
      <c r="BC12" s="232">
        <v>0</v>
      </c>
      <c r="BD12" s="232">
        <v>0</v>
      </c>
      <c r="BE12" s="232">
        <v>0</v>
      </c>
      <c r="BF12" s="232">
        <v>0</v>
      </c>
      <c r="BG12" s="232">
        <v>0</v>
      </c>
      <c r="BH12" s="232">
        <v>0</v>
      </c>
      <c r="BI12" s="232">
        <v>0</v>
      </c>
      <c r="BJ12" s="232">
        <v>0</v>
      </c>
    </row>
    <row r="13" spans="1:62" ht="25.5">
      <c r="A13" s="227" t="s">
        <v>1415</v>
      </c>
      <c r="B13" s="227" t="s">
        <v>1416</v>
      </c>
      <c r="C13" s="228" t="s">
        <v>1417</v>
      </c>
      <c r="D13" s="228" t="s">
        <v>1418</v>
      </c>
      <c r="E13" s="228"/>
      <c r="F13" s="228"/>
      <c r="G13" s="228"/>
      <c r="H13" s="228"/>
      <c r="I13" s="228"/>
      <c r="J13" s="228"/>
      <c r="K13" s="228"/>
      <c r="L13" s="228"/>
      <c r="M13" s="228"/>
      <c r="N13" s="228"/>
      <c r="O13" s="228"/>
      <c r="P13" s="228"/>
      <c r="Q13" s="228"/>
      <c r="R13" s="228"/>
      <c r="S13" s="228"/>
      <c r="T13" s="228"/>
      <c r="U13" s="228"/>
      <c r="V13" s="228"/>
      <c r="W13" s="228"/>
      <c r="X13" s="228"/>
      <c r="Y13" s="228"/>
      <c r="Z13" s="228"/>
      <c r="AA13" s="228"/>
      <c r="AB13" s="228"/>
      <c r="AC13" s="228"/>
      <c r="AD13" s="228"/>
      <c r="AE13" s="228"/>
      <c r="AF13" s="228"/>
      <c r="AG13" s="232">
        <v>4.3</v>
      </c>
      <c r="AH13" s="232">
        <v>3.3</v>
      </c>
      <c r="AI13" s="232">
        <v>0</v>
      </c>
      <c r="AJ13" s="232">
        <v>0</v>
      </c>
      <c r="AK13" s="232">
        <v>0</v>
      </c>
      <c r="AL13" s="232">
        <v>0</v>
      </c>
      <c r="AM13" s="232">
        <v>0</v>
      </c>
      <c r="AN13" s="232">
        <v>0</v>
      </c>
      <c r="AO13" s="232">
        <v>0</v>
      </c>
      <c r="AP13" s="232">
        <v>0</v>
      </c>
      <c r="AQ13" s="232">
        <v>0</v>
      </c>
      <c r="AR13" s="232">
        <v>0</v>
      </c>
      <c r="AS13" s="232">
        <v>0</v>
      </c>
      <c r="AT13" s="232">
        <v>0</v>
      </c>
      <c r="AU13" s="232">
        <v>0</v>
      </c>
      <c r="AV13" s="232">
        <v>0</v>
      </c>
      <c r="AW13" s="232">
        <v>0</v>
      </c>
      <c r="AX13" s="232">
        <v>0</v>
      </c>
      <c r="AY13" s="232">
        <v>0</v>
      </c>
      <c r="AZ13" s="232">
        <v>0</v>
      </c>
      <c r="BA13" s="232">
        <v>0</v>
      </c>
      <c r="BB13" s="232">
        <v>0</v>
      </c>
      <c r="BC13" s="232">
        <v>0</v>
      </c>
      <c r="BD13" s="232">
        <v>0</v>
      </c>
      <c r="BE13" s="232">
        <v>0</v>
      </c>
      <c r="BF13" s="232">
        <v>0</v>
      </c>
      <c r="BG13" s="232">
        <v>0</v>
      </c>
      <c r="BH13" s="232">
        <v>0</v>
      </c>
      <c r="BI13" s="232">
        <v>0</v>
      </c>
      <c r="BJ13" s="232">
        <v>0</v>
      </c>
    </row>
    <row r="14" spans="1:62" ht="38.25">
      <c r="A14" s="227" t="s">
        <v>1419</v>
      </c>
      <c r="B14" s="227" t="s">
        <v>1420</v>
      </c>
      <c r="C14" s="228" t="s">
        <v>1421</v>
      </c>
      <c r="D14" s="228" t="s">
        <v>1422</v>
      </c>
      <c r="E14" s="228"/>
      <c r="F14" s="228" t="s">
        <v>1423</v>
      </c>
      <c r="G14" s="228"/>
      <c r="H14" s="228"/>
      <c r="I14" s="228"/>
      <c r="J14" s="228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  <c r="Y14" s="228"/>
      <c r="Z14" s="228"/>
      <c r="AA14" s="228"/>
      <c r="AB14" s="228"/>
      <c r="AC14" s="228"/>
      <c r="AD14" s="228"/>
      <c r="AE14" s="228"/>
      <c r="AF14" s="228"/>
      <c r="AG14" s="232">
        <v>5.2</v>
      </c>
      <c r="AH14" s="232">
        <v>5</v>
      </c>
      <c r="AI14" s="232">
        <v>0</v>
      </c>
      <c r="AJ14" s="232">
        <v>7.5</v>
      </c>
      <c r="AK14" s="232">
        <v>0</v>
      </c>
      <c r="AL14" s="232">
        <v>0</v>
      </c>
      <c r="AM14" s="232">
        <v>0</v>
      </c>
      <c r="AN14" s="232">
        <v>0</v>
      </c>
      <c r="AO14" s="232">
        <v>0</v>
      </c>
      <c r="AP14" s="232">
        <v>0</v>
      </c>
      <c r="AQ14" s="232">
        <v>0</v>
      </c>
      <c r="AR14" s="232">
        <v>0</v>
      </c>
      <c r="AS14" s="232">
        <v>0</v>
      </c>
      <c r="AT14" s="232">
        <v>0</v>
      </c>
      <c r="AU14" s="232">
        <v>0</v>
      </c>
      <c r="AV14" s="232">
        <v>0</v>
      </c>
      <c r="AW14" s="232">
        <v>0</v>
      </c>
      <c r="AX14" s="232">
        <v>0</v>
      </c>
      <c r="AY14" s="232">
        <v>0</v>
      </c>
      <c r="AZ14" s="232">
        <v>0</v>
      </c>
      <c r="BA14" s="232">
        <v>0</v>
      </c>
      <c r="BB14" s="232">
        <v>0</v>
      </c>
      <c r="BC14" s="232">
        <v>0</v>
      </c>
      <c r="BD14" s="232">
        <v>0</v>
      </c>
      <c r="BE14" s="232">
        <v>0</v>
      </c>
      <c r="BF14" s="232">
        <v>0</v>
      </c>
      <c r="BG14" s="232">
        <v>0</v>
      </c>
      <c r="BH14" s="232">
        <v>0</v>
      </c>
      <c r="BI14" s="232">
        <v>0</v>
      </c>
      <c r="BJ14" s="232">
        <v>0</v>
      </c>
    </row>
    <row r="15" spans="1:62" ht="25.5">
      <c r="A15" s="227" t="s">
        <v>1424</v>
      </c>
      <c r="B15" s="227" t="s">
        <v>1425</v>
      </c>
      <c r="C15" s="228" t="s">
        <v>1426</v>
      </c>
      <c r="D15" s="228" t="s">
        <v>1427</v>
      </c>
      <c r="E15" s="228" t="s">
        <v>1428</v>
      </c>
      <c r="F15" s="228" t="s">
        <v>1429</v>
      </c>
      <c r="G15" s="228" t="s">
        <v>1430</v>
      </c>
      <c r="H15" s="228" t="s">
        <v>1431</v>
      </c>
      <c r="I15" s="228" t="s">
        <v>1432</v>
      </c>
      <c r="J15" s="228" t="s">
        <v>1433</v>
      </c>
      <c r="K15" s="228" t="s">
        <v>1434</v>
      </c>
      <c r="L15" s="228" t="s">
        <v>1435</v>
      </c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28"/>
      <c r="Z15" s="228"/>
      <c r="AA15" s="228"/>
      <c r="AB15" s="228"/>
      <c r="AC15" s="228"/>
      <c r="AD15" s="228"/>
      <c r="AE15" s="228"/>
      <c r="AF15" s="228"/>
      <c r="AG15" s="232">
        <v>4</v>
      </c>
      <c r="AH15" s="232">
        <v>3.8</v>
      </c>
      <c r="AI15" s="232">
        <v>3.6</v>
      </c>
      <c r="AJ15" s="232">
        <v>2.6</v>
      </c>
      <c r="AK15" s="232">
        <v>3</v>
      </c>
      <c r="AL15" s="232">
        <v>3.5</v>
      </c>
      <c r="AM15" s="232">
        <v>0</v>
      </c>
      <c r="AN15" s="232">
        <v>0</v>
      </c>
      <c r="AO15" s="232">
        <v>0</v>
      </c>
      <c r="AP15" s="232">
        <v>0</v>
      </c>
      <c r="AQ15" s="232">
        <v>0</v>
      </c>
      <c r="AR15" s="232">
        <v>0</v>
      </c>
      <c r="AS15" s="232">
        <v>0</v>
      </c>
      <c r="AT15" s="232">
        <v>0</v>
      </c>
      <c r="AU15" s="232">
        <v>0</v>
      </c>
      <c r="AV15" s="232">
        <v>0</v>
      </c>
      <c r="AW15" s="232">
        <v>0</v>
      </c>
      <c r="AX15" s="232">
        <v>0</v>
      </c>
      <c r="AY15" s="232">
        <v>0</v>
      </c>
      <c r="AZ15" s="232">
        <v>0</v>
      </c>
      <c r="BA15" s="232">
        <v>0</v>
      </c>
      <c r="BB15" s="232">
        <v>0</v>
      </c>
      <c r="BC15" s="232">
        <v>0</v>
      </c>
      <c r="BD15" s="232">
        <v>0</v>
      </c>
      <c r="BE15" s="232">
        <v>0</v>
      </c>
      <c r="BF15" s="232">
        <v>0</v>
      </c>
      <c r="BG15" s="232">
        <v>0</v>
      </c>
      <c r="BH15" s="232">
        <v>0</v>
      </c>
      <c r="BI15" s="232">
        <v>0</v>
      </c>
      <c r="BJ15" s="232">
        <v>0</v>
      </c>
    </row>
    <row r="16" spans="1:62" ht="38.25">
      <c r="A16" s="227" t="s">
        <v>1436</v>
      </c>
      <c r="B16" s="227" t="s">
        <v>1437</v>
      </c>
      <c r="C16" s="230" t="s">
        <v>1438</v>
      </c>
      <c r="D16" s="228"/>
      <c r="E16" s="228"/>
      <c r="F16" s="228"/>
      <c r="G16" s="228"/>
      <c r="H16" s="228"/>
      <c r="I16" s="228"/>
      <c r="J16" s="228"/>
      <c r="K16" s="228"/>
      <c r="L16" s="228"/>
      <c r="M16" s="228"/>
      <c r="N16" s="228"/>
      <c r="O16" s="228"/>
      <c r="P16" s="228"/>
      <c r="Q16" s="228"/>
      <c r="R16" s="228"/>
      <c r="S16" s="228"/>
      <c r="T16" s="228"/>
      <c r="U16" s="228"/>
      <c r="V16" s="228"/>
      <c r="W16" s="228"/>
      <c r="X16" s="228"/>
      <c r="Y16" s="228"/>
      <c r="Z16" s="228"/>
      <c r="AA16" s="228"/>
      <c r="AB16" s="228"/>
      <c r="AC16" s="228"/>
      <c r="AD16" s="228"/>
      <c r="AE16" s="228"/>
      <c r="AF16" s="228"/>
      <c r="AG16" s="232">
        <v>4.5</v>
      </c>
      <c r="AH16" s="232">
        <v>0</v>
      </c>
      <c r="AI16" s="232">
        <v>0</v>
      </c>
      <c r="AJ16" s="232">
        <v>0</v>
      </c>
      <c r="AK16" s="232">
        <v>0</v>
      </c>
      <c r="AL16" s="232">
        <v>0</v>
      </c>
      <c r="AM16" s="232">
        <v>0</v>
      </c>
      <c r="AN16" s="232">
        <v>0</v>
      </c>
      <c r="AO16" s="232">
        <v>0</v>
      </c>
      <c r="AP16" s="232">
        <v>0</v>
      </c>
      <c r="AQ16" s="232">
        <v>0</v>
      </c>
      <c r="AR16" s="232">
        <v>0</v>
      </c>
      <c r="AS16" s="232">
        <v>0</v>
      </c>
      <c r="AT16" s="232">
        <v>0</v>
      </c>
      <c r="AU16" s="232">
        <v>0</v>
      </c>
      <c r="AV16" s="232">
        <v>0</v>
      </c>
      <c r="AW16" s="232">
        <v>0</v>
      </c>
      <c r="AX16" s="232">
        <v>0</v>
      </c>
      <c r="AY16" s="232">
        <v>0</v>
      </c>
      <c r="AZ16" s="232">
        <v>0</v>
      </c>
      <c r="BA16" s="232">
        <v>0</v>
      </c>
      <c r="BB16" s="232">
        <v>0</v>
      </c>
      <c r="BC16" s="232">
        <v>0</v>
      </c>
      <c r="BD16" s="232">
        <v>0</v>
      </c>
      <c r="BE16" s="232">
        <v>0</v>
      </c>
      <c r="BF16" s="232">
        <v>0</v>
      </c>
      <c r="BG16" s="232">
        <v>0</v>
      </c>
      <c r="BH16" s="232">
        <v>0</v>
      </c>
      <c r="BI16" s="232">
        <v>0</v>
      </c>
      <c r="BJ16" s="232">
        <v>0</v>
      </c>
    </row>
    <row r="17" spans="1:62" ht="38.25">
      <c r="A17" s="227" t="s">
        <v>1436</v>
      </c>
      <c r="B17" s="227" t="s">
        <v>1439</v>
      </c>
      <c r="C17" s="230" t="s">
        <v>1440</v>
      </c>
      <c r="D17" s="228"/>
      <c r="E17" s="228"/>
      <c r="F17" s="228"/>
      <c r="G17" s="228"/>
      <c r="H17" s="228"/>
      <c r="I17" s="228"/>
      <c r="J17" s="228"/>
      <c r="K17" s="228"/>
      <c r="L17" s="228"/>
      <c r="M17" s="228"/>
      <c r="N17" s="228"/>
      <c r="O17" s="228"/>
      <c r="P17" s="228"/>
      <c r="Q17" s="228"/>
      <c r="R17" s="228"/>
      <c r="S17" s="228"/>
      <c r="T17" s="228"/>
      <c r="U17" s="228"/>
      <c r="V17" s="228"/>
      <c r="W17" s="228"/>
      <c r="X17" s="228"/>
      <c r="Y17" s="228"/>
      <c r="Z17" s="228"/>
      <c r="AA17" s="228"/>
      <c r="AB17" s="228"/>
      <c r="AC17" s="228"/>
      <c r="AD17" s="228"/>
      <c r="AE17" s="228"/>
      <c r="AF17" s="228"/>
      <c r="AG17" s="232">
        <v>4.5</v>
      </c>
      <c r="AH17" s="232">
        <v>0</v>
      </c>
      <c r="AI17" s="232">
        <v>0</v>
      </c>
      <c r="AJ17" s="232">
        <v>0</v>
      </c>
      <c r="AK17" s="232">
        <v>0</v>
      </c>
      <c r="AL17" s="232">
        <v>0</v>
      </c>
      <c r="AM17" s="232">
        <v>0</v>
      </c>
      <c r="AN17" s="232">
        <v>0</v>
      </c>
      <c r="AO17" s="232">
        <v>0</v>
      </c>
      <c r="AP17" s="232">
        <v>0</v>
      </c>
      <c r="AQ17" s="232">
        <v>0</v>
      </c>
      <c r="AR17" s="232">
        <v>0</v>
      </c>
      <c r="AS17" s="232">
        <v>0</v>
      </c>
      <c r="AT17" s="232">
        <v>0</v>
      </c>
      <c r="AU17" s="232">
        <v>0</v>
      </c>
      <c r="AV17" s="232">
        <v>0</v>
      </c>
      <c r="AW17" s="232">
        <v>0</v>
      </c>
      <c r="AX17" s="232">
        <v>0</v>
      </c>
      <c r="AY17" s="232">
        <v>0</v>
      </c>
      <c r="AZ17" s="232">
        <v>0</v>
      </c>
      <c r="BA17" s="232">
        <v>0</v>
      </c>
      <c r="BB17" s="232">
        <v>0</v>
      </c>
      <c r="BC17" s="232">
        <v>0</v>
      </c>
      <c r="BD17" s="232">
        <v>0</v>
      </c>
      <c r="BE17" s="232">
        <v>0</v>
      </c>
      <c r="BF17" s="232">
        <v>0</v>
      </c>
      <c r="BG17" s="232">
        <v>0</v>
      </c>
      <c r="BH17" s="232">
        <v>0</v>
      </c>
      <c r="BI17" s="232">
        <v>0</v>
      </c>
      <c r="BJ17" s="232">
        <v>0</v>
      </c>
    </row>
    <row r="18" spans="1:62" ht="38.25">
      <c r="A18" s="227" t="s">
        <v>1441</v>
      </c>
      <c r="B18" s="227" t="s">
        <v>1442</v>
      </c>
      <c r="C18" s="228"/>
      <c r="D18" s="230" t="s">
        <v>1443</v>
      </c>
      <c r="E18" s="228"/>
      <c r="F18" s="228"/>
      <c r="G18" s="228"/>
      <c r="H18" s="228"/>
      <c r="I18" s="228"/>
      <c r="J18" s="228"/>
      <c r="K18" s="228"/>
      <c r="L18" s="228"/>
      <c r="M18" s="228"/>
      <c r="N18" s="228"/>
      <c r="O18" s="228"/>
      <c r="P18" s="228"/>
      <c r="Q18" s="228"/>
      <c r="R18" s="228"/>
      <c r="S18" s="228"/>
      <c r="T18" s="228"/>
      <c r="U18" s="228"/>
      <c r="V18" s="228"/>
      <c r="W18" s="228"/>
      <c r="X18" s="228"/>
      <c r="Y18" s="228"/>
      <c r="Z18" s="228"/>
      <c r="AA18" s="228"/>
      <c r="AB18" s="228"/>
      <c r="AC18" s="228"/>
      <c r="AD18" s="228"/>
      <c r="AE18" s="228"/>
      <c r="AF18" s="228"/>
      <c r="AG18" s="232">
        <v>0</v>
      </c>
      <c r="AH18" s="232">
        <v>2.9</v>
      </c>
      <c r="AI18" s="232">
        <v>0</v>
      </c>
      <c r="AJ18" s="232">
        <v>0</v>
      </c>
      <c r="AK18" s="232">
        <v>0</v>
      </c>
      <c r="AL18" s="232">
        <v>0</v>
      </c>
      <c r="AM18" s="232">
        <v>0</v>
      </c>
      <c r="AN18" s="232">
        <v>0</v>
      </c>
      <c r="AO18" s="232">
        <v>0</v>
      </c>
      <c r="AP18" s="232">
        <v>0</v>
      </c>
      <c r="AQ18" s="232">
        <v>0</v>
      </c>
      <c r="AR18" s="232">
        <v>0</v>
      </c>
      <c r="AS18" s="232">
        <v>0</v>
      </c>
      <c r="AT18" s="232">
        <v>0</v>
      </c>
      <c r="AU18" s="232">
        <v>0</v>
      </c>
      <c r="AV18" s="232">
        <v>0</v>
      </c>
      <c r="AW18" s="232">
        <v>0</v>
      </c>
      <c r="AX18" s="232">
        <v>0</v>
      </c>
      <c r="AY18" s="232">
        <v>0</v>
      </c>
      <c r="AZ18" s="232">
        <v>0</v>
      </c>
      <c r="BA18" s="232">
        <v>0</v>
      </c>
      <c r="BB18" s="232">
        <v>0</v>
      </c>
      <c r="BC18" s="232">
        <v>0</v>
      </c>
      <c r="BD18" s="232">
        <v>0</v>
      </c>
      <c r="BE18" s="232">
        <v>0</v>
      </c>
      <c r="BF18" s="232">
        <v>0</v>
      </c>
      <c r="BG18" s="232">
        <v>0</v>
      </c>
      <c r="BH18" s="232">
        <v>0</v>
      </c>
      <c r="BI18" s="232">
        <v>0</v>
      </c>
      <c r="BJ18" s="232">
        <v>0</v>
      </c>
    </row>
    <row r="19" spans="1:62" ht="51">
      <c r="A19" s="227" t="s">
        <v>1444</v>
      </c>
      <c r="B19" s="227" t="s">
        <v>1445</v>
      </c>
      <c r="C19" s="228" t="s">
        <v>1446</v>
      </c>
      <c r="D19" s="230" t="s">
        <v>1977</v>
      </c>
      <c r="E19" s="230" t="s">
        <v>1447</v>
      </c>
      <c r="F19" s="228" t="s">
        <v>1448</v>
      </c>
      <c r="G19" s="228"/>
      <c r="H19" s="228" t="s">
        <v>1449</v>
      </c>
      <c r="I19" s="228" t="s">
        <v>1450</v>
      </c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8"/>
      <c r="W19" s="228"/>
      <c r="X19" s="228"/>
      <c r="Y19" s="228"/>
      <c r="Z19" s="228"/>
      <c r="AA19" s="228"/>
      <c r="AB19" s="228"/>
      <c r="AC19" s="228"/>
      <c r="AD19" s="228"/>
      <c r="AE19" s="228"/>
      <c r="AF19" s="228"/>
      <c r="AG19" s="232">
        <v>3.6</v>
      </c>
      <c r="AH19" s="232">
        <v>5.2</v>
      </c>
      <c r="AI19" s="232">
        <v>4.5</v>
      </c>
      <c r="AJ19" s="232">
        <v>5</v>
      </c>
      <c r="AK19" s="232">
        <v>0</v>
      </c>
      <c r="AL19" s="232">
        <v>2</v>
      </c>
      <c r="AM19" s="232">
        <v>3.6</v>
      </c>
      <c r="AN19" s="232">
        <v>0</v>
      </c>
      <c r="AO19" s="232">
        <v>0</v>
      </c>
      <c r="AP19" s="232">
        <v>0</v>
      </c>
      <c r="AQ19" s="232">
        <v>0</v>
      </c>
      <c r="AR19" s="232">
        <v>0</v>
      </c>
      <c r="AS19" s="232">
        <v>0</v>
      </c>
      <c r="AT19" s="232">
        <v>0</v>
      </c>
      <c r="AU19" s="232">
        <v>0</v>
      </c>
      <c r="AV19" s="232">
        <v>0</v>
      </c>
      <c r="AW19" s="232">
        <v>0</v>
      </c>
      <c r="AX19" s="232">
        <v>0</v>
      </c>
      <c r="AY19" s="232">
        <v>0</v>
      </c>
      <c r="AZ19" s="232">
        <v>0</v>
      </c>
      <c r="BA19" s="232">
        <v>0</v>
      </c>
      <c r="BB19" s="232">
        <v>0</v>
      </c>
      <c r="BC19" s="232">
        <v>0</v>
      </c>
      <c r="BD19" s="232">
        <v>0</v>
      </c>
      <c r="BE19" s="232">
        <v>0</v>
      </c>
      <c r="BF19" s="232">
        <v>0</v>
      </c>
      <c r="BG19" s="232">
        <v>0</v>
      </c>
      <c r="BH19" s="232">
        <v>0</v>
      </c>
      <c r="BI19" s="232">
        <v>0</v>
      </c>
      <c r="BJ19" s="232">
        <v>0</v>
      </c>
    </row>
    <row r="20" spans="1:62" ht="25.5">
      <c r="A20" s="227" t="s">
        <v>1451</v>
      </c>
      <c r="B20" s="227" t="s">
        <v>1452</v>
      </c>
      <c r="C20" s="228" t="s">
        <v>1453</v>
      </c>
      <c r="D20" s="228"/>
      <c r="E20" s="228"/>
      <c r="F20" s="228"/>
      <c r="G20" s="228"/>
      <c r="H20" s="228"/>
      <c r="I20" s="228"/>
      <c r="J20" s="228"/>
      <c r="K20" s="228"/>
      <c r="L20" s="228"/>
      <c r="M20" s="228"/>
      <c r="N20" s="228"/>
      <c r="O20" s="228"/>
      <c r="P20" s="228"/>
      <c r="Q20" s="228"/>
      <c r="R20" s="228"/>
      <c r="S20" s="228"/>
      <c r="T20" s="228"/>
      <c r="U20" s="228"/>
      <c r="V20" s="228"/>
      <c r="W20" s="228"/>
      <c r="X20" s="228"/>
      <c r="Y20" s="228"/>
      <c r="Z20" s="228"/>
      <c r="AA20" s="228"/>
      <c r="AB20" s="228"/>
      <c r="AC20" s="228"/>
      <c r="AD20" s="228"/>
      <c r="AE20" s="228"/>
      <c r="AF20" s="228"/>
      <c r="AG20" s="232">
        <v>5.4</v>
      </c>
      <c r="AH20" s="232">
        <v>0</v>
      </c>
      <c r="AI20" s="232">
        <v>0</v>
      </c>
      <c r="AJ20" s="232">
        <v>0</v>
      </c>
      <c r="AK20" s="232">
        <v>0</v>
      </c>
      <c r="AL20" s="232">
        <v>0</v>
      </c>
      <c r="AM20" s="232">
        <v>0</v>
      </c>
      <c r="AN20" s="232">
        <v>0</v>
      </c>
      <c r="AO20" s="232">
        <v>0</v>
      </c>
      <c r="AP20" s="232">
        <v>0</v>
      </c>
      <c r="AQ20" s="232">
        <v>0</v>
      </c>
      <c r="AR20" s="232">
        <v>0</v>
      </c>
      <c r="AS20" s="232">
        <v>0</v>
      </c>
      <c r="AT20" s="232">
        <v>0</v>
      </c>
      <c r="AU20" s="232">
        <v>0</v>
      </c>
      <c r="AV20" s="232">
        <v>0</v>
      </c>
      <c r="AW20" s="232">
        <v>0</v>
      </c>
      <c r="AX20" s="232">
        <v>0</v>
      </c>
      <c r="AY20" s="232">
        <v>0</v>
      </c>
      <c r="AZ20" s="232">
        <v>0</v>
      </c>
      <c r="BA20" s="232">
        <v>0</v>
      </c>
      <c r="BB20" s="232">
        <v>0</v>
      </c>
      <c r="BC20" s="232">
        <v>0</v>
      </c>
      <c r="BD20" s="232">
        <v>0</v>
      </c>
      <c r="BE20" s="232">
        <v>0</v>
      </c>
      <c r="BF20" s="232">
        <v>0</v>
      </c>
      <c r="BG20" s="232">
        <v>0</v>
      </c>
      <c r="BH20" s="232">
        <v>0</v>
      </c>
      <c r="BI20" s="232">
        <v>0</v>
      </c>
      <c r="BJ20" s="232">
        <v>0</v>
      </c>
    </row>
    <row r="21" spans="1:62" ht="51">
      <c r="A21" s="227" t="s">
        <v>1454</v>
      </c>
      <c r="B21" s="227" t="s">
        <v>1455</v>
      </c>
      <c r="C21" s="230" t="s">
        <v>1456</v>
      </c>
      <c r="D21" s="228" t="s">
        <v>1457</v>
      </c>
      <c r="E21" s="228"/>
      <c r="F21" s="228"/>
      <c r="G21" s="228"/>
      <c r="H21" s="228"/>
      <c r="I21" s="228"/>
      <c r="J21" s="228"/>
      <c r="K21" s="228"/>
      <c r="L21" s="228"/>
      <c r="M21" s="228"/>
      <c r="N21" s="228"/>
      <c r="O21" s="228"/>
      <c r="P21" s="228"/>
      <c r="Q21" s="228"/>
      <c r="R21" s="228"/>
      <c r="S21" s="228"/>
      <c r="T21" s="228"/>
      <c r="U21" s="228"/>
      <c r="V21" s="228"/>
      <c r="W21" s="228"/>
      <c r="X21" s="228"/>
      <c r="Y21" s="228"/>
      <c r="Z21" s="228"/>
      <c r="AA21" s="228"/>
      <c r="AB21" s="228"/>
      <c r="AC21" s="228"/>
      <c r="AD21" s="228"/>
      <c r="AE21" s="228"/>
      <c r="AF21" s="228"/>
      <c r="AG21" s="232">
        <v>3.2</v>
      </c>
      <c r="AH21" s="232">
        <v>2.5</v>
      </c>
      <c r="AI21" s="232">
        <v>0</v>
      </c>
      <c r="AJ21" s="232">
        <v>0</v>
      </c>
      <c r="AK21" s="232">
        <v>0</v>
      </c>
      <c r="AL21" s="232">
        <v>0</v>
      </c>
      <c r="AM21" s="232">
        <v>0</v>
      </c>
      <c r="AN21" s="232">
        <v>0</v>
      </c>
      <c r="AO21" s="232">
        <v>0</v>
      </c>
      <c r="AP21" s="232">
        <v>0</v>
      </c>
      <c r="AQ21" s="232">
        <v>0</v>
      </c>
      <c r="AR21" s="232">
        <v>0</v>
      </c>
      <c r="AS21" s="232">
        <v>0</v>
      </c>
      <c r="AT21" s="232">
        <v>0</v>
      </c>
      <c r="AU21" s="232">
        <v>0</v>
      </c>
      <c r="AV21" s="232">
        <v>0</v>
      </c>
      <c r="AW21" s="232">
        <v>0</v>
      </c>
      <c r="AX21" s="232">
        <v>0</v>
      </c>
      <c r="AY21" s="232">
        <v>0</v>
      </c>
      <c r="AZ21" s="232">
        <v>0</v>
      </c>
      <c r="BA21" s="232">
        <v>0</v>
      </c>
      <c r="BB21" s="232">
        <v>0</v>
      </c>
      <c r="BC21" s="232">
        <v>0</v>
      </c>
      <c r="BD21" s="232">
        <v>0</v>
      </c>
      <c r="BE21" s="232">
        <v>0</v>
      </c>
      <c r="BF21" s="232">
        <v>0</v>
      </c>
      <c r="BG21" s="232">
        <v>0</v>
      </c>
      <c r="BH21" s="232">
        <v>0</v>
      </c>
      <c r="BI21" s="232">
        <v>0</v>
      </c>
      <c r="BJ21" s="232">
        <v>0</v>
      </c>
    </row>
    <row r="22" spans="1:62" ht="63.75">
      <c r="A22" s="227" t="s">
        <v>1458</v>
      </c>
      <c r="B22" s="227" t="s">
        <v>1459</v>
      </c>
      <c r="C22" s="228" t="s">
        <v>1460</v>
      </c>
      <c r="D22" s="230" t="s">
        <v>1461</v>
      </c>
      <c r="E22" s="228" t="s">
        <v>1462</v>
      </c>
      <c r="F22" s="230" t="s">
        <v>1463</v>
      </c>
      <c r="G22" s="228"/>
      <c r="H22" s="228"/>
      <c r="I22" s="228"/>
      <c r="J22" s="228"/>
      <c r="K22" s="228"/>
      <c r="L22" s="228"/>
      <c r="M22" s="228"/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8"/>
      <c r="Y22" s="228"/>
      <c r="Z22" s="228"/>
      <c r="AA22" s="228"/>
      <c r="AB22" s="228"/>
      <c r="AC22" s="228"/>
      <c r="AD22" s="228"/>
      <c r="AE22" s="228"/>
      <c r="AF22" s="228"/>
      <c r="AG22" s="232">
        <v>5.4</v>
      </c>
      <c r="AH22" s="232">
        <v>6.5</v>
      </c>
      <c r="AI22" s="232">
        <v>11.5</v>
      </c>
      <c r="AJ22" s="232">
        <v>5.3</v>
      </c>
      <c r="AK22" s="232">
        <v>0</v>
      </c>
      <c r="AL22" s="232">
        <v>0</v>
      </c>
      <c r="AM22" s="232">
        <v>0</v>
      </c>
      <c r="AN22" s="232">
        <v>0</v>
      </c>
      <c r="AO22" s="232">
        <v>0</v>
      </c>
      <c r="AP22" s="232">
        <v>0</v>
      </c>
      <c r="AQ22" s="232">
        <v>0</v>
      </c>
      <c r="AR22" s="232">
        <v>0</v>
      </c>
      <c r="AS22" s="232">
        <v>0</v>
      </c>
      <c r="AT22" s="232">
        <v>0</v>
      </c>
      <c r="AU22" s="232">
        <v>0</v>
      </c>
      <c r="AV22" s="232">
        <v>0</v>
      </c>
      <c r="AW22" s="232">
        <v>0</v>
      </c>
      <c r="AX22" s="232">
        <v>0</v>
      </c>
      <c r="AY22" s="232">
        <v>0</v>
      </c>
      <c r="AZ22" s="232">
        <v>0</v>
      </c>
      <c r="BA22" s="232">
        <v>0</v>
      </c>
      <c r="BB22" s="232">
        <v>0</v>
      </c>
      <c r="BC22" s="232">
        <v>0</v>
      </c>
      <c r="BD22" s="232">
        <v>0</v>
      </c>
      <c r="BE22" s="232">
        <v>0</v>
      </c>
      <c r="BF22" s="232">
        <v>0</v>
      </c>
      <c r="BG22" s="232">
        <v>0</v>
      </c>
      <c r="BH22" s="232">
        <v>0</v>
      </c>
      <c r="BI22" s="232">
        <v>0</v>
      </c>
      <c r="BJ22" s="232">
        <v>0</v>
      </c>
    </row>
    <row r="23" spans="1:62" ht="38.25">
      <c r="A23" s="227" t="s">
        <v>1464</v>
      </c>
      <c r="B23" s="227" t="s">
        <v>1465</v>
      </c>
      <c r="C23" s="230" t="s">
        <v>1466</v>
      </c>
      <c r="D23" s="228" t="s">
        <v>1467</v>
      </c>
      <c r="E23" s="230"/>
      <c r="F23" s="228"/>
      <c r="G23" s="228"/>
      <c r="H23" s="228"/>
      <c r="I23" s="228"/>
      <c r="J23" s="228"/>
      <c r="K23" s="228"/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  <c r="W23" s="228"/>
      <c r="X23" s="228"/>
      <c r="Y23" s="228"/>
      <c r="Z23" s="228"/>
      <c r="AA23" s="228"/>
      <c r="AB23" s="228"/>
      <c r="AC23" s="228"/>
      <c r="AD23" s="228"/>
      <c r="AE23" s="228"/>
      <c r="AF23" s="228"/>
      <c r="AG23" s="232">
        <v>3.3</v>
      </c>
      <c r="AH23" s="232">
        <v>3.1</v>
      </c>
      <c r="AI23" s="232">
        <v>0</v>
      </c>
      <c r="AJ23" s="232">
        <v>0</v>
      </c>
      <c r="AK23" s="232">
        <v>0</v>
      </c>
      <c r="AL23" s="232">
        <v>0</v>
      </c>
      <c r="AM23" s="232">
        <v>0</v>
      </c>
      <c r="AN23" s="232">
        <v>0</v>
      </c>
      <c r="AO23" s="232">
        <v>0</v>
      </c>
      <c r="AP23" s="232">
        <v>0</v>
      </c>
      <c r="AQ23" s="232">
        <v>0</v>
      </c>
      <c r="AR23" s="232">
        <v>0</v>
      </c>
      <c r="AS23" s="232">
        <v>0</v>
      </c>
      <c r="AT23" s="232">
        <v>0</v>
      </c>
      <c r="AU23" s="232">
        <v>0</v>
      </c>
      <c r="AV23" s="232">
        <v>0</v>
      </c>
      <c r="AW23" s="232">
        <v>0</v>
      </c>
      <c r="AX23" s="232">
        <v>0</v>
      </c>
      <c r="AY23" s="232">
        <v>0</v>
      </c>
      <c r="AZ23" s="232">
        <v>0</v>
      </c>
      <c r="BA23" s="232">
        <v>0</v>
      </c>
      <c r="BB23" s="232">
        <v>0</v>
      </c>
      <c r="BC23" s="232">
        <v>0</v>
      </c>
      <c r="BD23" s="232">
        <v>0</v>
      </c>
      <c r="BE23" s="232">
        <v>0</v>
      </c>
      <c r="BF23" s="232">
        <v>0</v>
      </c>
      <c r="BG23" s="232">
        <v>0</v>
      </c>
      <c r="BH23" s="232">
        <v>0</v>
      </c>
      <c r="BI23" s="232">
        <v>0</v>
      </c>
      <c r="BJ23" s="232">
        <v>0</v>
      </c>
    </row>
    <row r="24" spans="1:62" ht="25.5">
      <c r="A24" s="227" t="s">
        <v>1468</v>
      </c>
      <c r="B24" s="227" t="s">
        <v>1469</v>
      </c>
      <c r="C24" s="228" t="s">
        <v>1470</v>
      </c>
      <c r="D24" s="228"/>
      <c r="E24" s="228"/>
      <c r="F24" s="228"/>
      <c r="G24" s="228"/>
      <c r="H24" s="228"/>
      <c r="I24" s="228"/>
      <c r="J24" s="228"/>
      <c r="K24" s="228"/>
      <c r="L24" s="228"/>
      <c r="M24" s="228"/>
      <c r="N24" s="228"/>
      <c r="O24" s="228"/>
      <c r="P24" s="228"/>
      <c r="Q24" s="228"/>
      <c r="R24" s="228"/>
      <c r="S24" s="228"/>
      <c r="T24" s="228"/>
      <c r="U24" s="228"/>
      <c r="V24" s="228"/>
      <c r="W24" s="228"/>
      <c r="X24" s="228"/>
      <c r="Y24" s="228"/>
      <c r="Z24" s="228"/>
      <c r="AA24" s="228"/>
      <c r="AB24" s="228"/>
      <c r="AC24" s="228"/>
      <c r="AD24" s="228"/>
      <c r="AE24" s="228"/>
      <c r="AF24" s="228"/>
      <c r="AG24" s="232">
        <v>2.7</v>
      </c>
      <c r="AH24" s="232">
        <v>0</v>
      </c>
      <c r="AI24" s="232">
        <v>0</v>
      </c>
      <c r="AJ24" s="232">
        <v>0</v>
      </c>
      <c r="AK24" s="232">
        <v>0</v>
      </c>
      <c r="AL24" s="232">
        <v>0</v>
      </c>
      <c r="AM24" s="232">
        <v>0</v>
      </c>
      <c r="AN24" s="232">
        <v>0</v>
      </c>
      <c r="AO24" s="232">
        <v>0</v>
      </c>
      <c r="AP24" s="232">
        <v>0</v>
      </c>
      <c r="AQ24" s="232">
        <v>0</v>
      </c>
      <c r="AR24" s="232">
        <v>0</v>
      </c>
      <c r="AS24" s="232">
        <v>0</v>
      </c>
      <c r="AT24" s="232">
        <v>0</v>
      </c>
      <c r="AU24" s="232">
        <v>0</v>
      </c>
      <c r="AV24" s="232">
        <v>0</v>
      </c>
      <c r="AW24" s="232">
        <v>0</v>
      </c>
      <c r="AX24" s="232">
        <v>0</v>
      </c>
      <c r="AY24" s="232">
        <v>0</v>
      </c>
      <c r="AZ24" s="232">
        <v>0</v>
      </c>
      <c r="BA24" s="232">
        <v>0</v>
      </c>
      <c r="BB24" s="232">
        <v>0</v>
      </c>
      <c r="BC24" s="232">
        <v>0</v>
      </c>
      <c r="BD24" s="232">
        <v>0</v>
      </c>
      <c r="BE24" s="232">
        <v>0</v>
      </c>
      <c r="BF24" s="232">
        <v>0</v>
      </c>
      <c r="BG24" s="232">
        <v>0</v>
      </c>
      <c r="BH24" s="232">
        <v>0</v>
      </c>
      <c r="BI24" s="232">
        <v>0</v>
      </c>
      <c r="BJ24" s="232">
        <v>0</v>
      </c>
    </row>
    <row r="25" spans="1:62" ht="51">
      <c r="A25" s="227" t="s">
        <v>1471</v>
      </c>
      <c r="B25" s="227" t="s">
        <v>1472</v>
      </c>
      <c r="C25" s="230" t="s">
        <v>1473</v>
      </c>
      <c r="D25" s="230" t="s">
        <v>1474</v>
      </c>
      <c r="E25" s="228" t="s">
        <v>1475</v>
      </c>
      <c r="F25" s="228"/>
      <c r="G25" s="230" t="s">
        <v>1476</v>
      </c>
      <c r="H25" s="228" t="s">
        <v>1477</v>
      </c>
      <c r="I25" s="228" t="s">
        <v>1478</v>
      </c>
      <c r="J25" s="228"/>
      <c r="K25" s="228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28"/>
      <c r="W25" s="228"/>
      <c r="X25" s="228"/>
      <c r="Y25" s="228"/>
      <c r="Z25" s="228"/>
      <c r="AA25" s="228"/>
      <c r="AB25" s="228"/>
      <c r="AC25" s="228"/>
      <c r="AD25" s="228"/>
      <c r="AE25" s="228"/>
      <c r="AF25" s="228"/>
      <c r="AG25" s="232">
        <v>5.2</v>
      </c>
      <c r="AH25" s="232">
        <v>1.7</v>
      </c>
      <c r="AI25" s="232">
        <v>1</v>
      </c>
      <c r="AJ25" s="232">
        <v>0</v>
      </c>
      <c r="AK25" s="232">
        <v>3.1</v>
      </c>
      <c r="AL25" s="232">
        <v>3</v>
      </c>
      <c r="AM25" s="232">
        <v>0</v>
      </c>
      <c r="AN25" s="232">
        <v>0</v>
      </c>
      <c r="AO25" s="232">
        <v>0</v>
      </c>
      <c r="AP25" s="232">
        <v>0</v>
      </c>
      <c r="AQ25" s="232">
        <v>0</v>
      </c>
      <c r="AR25" s="232">
        <v>0</v>
      </c>
      <c r="AS25" s="232">
        <v>0</v>
      </c>
      <c r="AT25" s="232">
        <v>0</v>
      </c>
      <c r="AU25" s="232">
        <v>0</v>
      </c>
      <c r="AV25" s="232">
        <v>0</v>
      </c>
      <c r="AW25" s="232">
        <v>0</v>
      </c>
      <c r="AX25" s="232">
        <v>0</v>
      </c>
      <c r="AY25" s="232">
        <v>0</v>
      </c>
      <c r="AZ25" s="232">
        <v>0</v>
      </c>
      <c r="BA25" s="232">
        <v>0</v>
      </c>
      <c r="BB25" s="232">
        <v>0</v>
      </c>
      <c r="BC25" s="232">
        <v>0</v>
      </c>
      <c r="BD25" s="232">
        <v>0</v>
      </c>
      <c r="BE25" s="232">
        <v>0</v>
      </c>
      <c r="BF25" s="232">
        <v>0</v>
      </c>
      <c r="BG25" s="232">
        <v>0</v>
      </c>
      <c r="BH25" s="232">
        <v>0</v>
      </c>
      <c r="BI25" s="232">
        <v>0</v>
      </c>
      <c r="BJ25" s="232">
        <v>0</v>
      </c>
    </row>
    <row r="26" spans="1:62" ht="25.5">
      <c r="A26" s="227" t="s">
        <v>1471</v>
      </c>
      <c r="B26" s="227" t="s">
        <v>1479</v>
      </c>
      <c r="C26" s="230" t="s">
        <v>1480</v>
      </c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  <c r="Z26" s="228"/>
      <c r="AA26" s="228"/>
      <c r="AB26" s="228"/>
      <c r="AC26" s="228"/>
      <c r="AD26" s="228"/>
      <c r="AE26" s="228"/>
      <c r="AF26" s="228"/>
      <c r="AG26" s="232">
        <v>4</v>
      </c>
      <c r="AH26" s="232">
        <v>0</v>
      </c>
      <c r="AI26" s="232">
        <v>0</v>
      </c>
      <c r="AJ26" s="232">
        <v>0</v>
      </c>
      <c r="AK26" s="232">
        <v>0</v>
      </c>
      <c r="AL26" s="232">
        <v>0</v>
      </c>
      <c r="AM26" s="232">
        <v>0</v>
      </c>
      <c r="AN26" s="232">
        <v>0</v>
      </c>
      <c r="AO26" s="232">
        <v>0</v>
      </c>
      <c r="AP26" s="232">
        <v>0</v>
      </c>
      <c r="AQ26" s="232">
        <v>0</v>
      </c>
      <c r="AR26" s="232">
        <v>0</v>
      </c>
      <c r="AS26" s="232">
        <v>0</v>
      </c>
      <c r="AT26" s="232">
        <v>0</v>
      </c>
      <c r="AU26" s="232">
        <v>0</v>
      </c>
      <c r="AV26" s="232">
        <v>0</v>
      </c>
      <c r="AW26" s="232">
        <v>0</v>
      </c>
      <c r="AX26" s="232">
        <v>0</v>
      </c>
      <c r="AY26" s="232">
        <v>0</v>
      </c>
      <c r="AZ26" s="232">
        <v>0</v>
      </c>
      <c r="BA26" s="232">
        <v>0</v>
      </c>
      <c r="BB26" s="232">
        <v>0</v>
      </c>
      <c r="BC26" s="232">
        <v>0</v>
      </c>
      <c r="BD26" s="232">
        <v>0</v>
      </c>
      <c r="BE26" s="232">
        <v>0</v>
      </c>
      <c r="BF26" s="232">
        <v>0</v>
      </c>
      <c r="BG26" s="232">
        <v>0</v>
      </c>
      <c r="BH26" s="232">
        <v>0</v>
      </c>
      <c r="BI26" s="232">
        <v>0</v>
      </c>
      <c r="BJ26" s="232">
        <v>0</v>
      </c>
    </row>
    <row r="27" spans="1:62" ht="25.5">
      <c r="A27" s="227" t="s">
        <v>1481</v>
      </c>
      <c r="B27" s="227" t="s">
        <v>1482</v>
      </c>
      <c r="C27" s="228" t="s">
        <v>1483</v>
      </c>
      <c r="D27" s="230" t="s">
        <v>1484</v>
      </c>
      <c r="E27" s="230" t="s">
        <v>1485</v>
      </c>
      <c r="F27" s="228" t="s">
        <v>1486</v>
      </c>
      <c r="G27" s="228" t="s">
        <v>1487</v>
      </c>
      <c r="H27" s="228" t="s">
        <v>1488</v>
      </c>
      <c r="I27" s="228" t="s">
        <v>1489</v>
      </c>
      <c r="J27" s="228"/>
      <c r="K27" s="228"/>
      <c r="L27" s="228"/>
      <c r="M27" s="228"/>
      <c r="N27" s="228"/>
      <c r="O27" s="228"/>
      <c r="P27" s="228"/>
      <c r="Q27" s="228"/>
      <c r="R27" s="228"/>
      <c r="S27" s="228"/>
      <c r="T27" s="228"/>
      <c r="U27" s="228"/>
      <c r="V27" s="228"/>
      <c r="W27" s="228"/>
      <c r="X27" s="228"/>
      <c r="Y27" s="228"/>
      <c r="Z27" s="228"/>
      <c r="AA27" s="228"/>
      <c r="AB27" s="228"/>
      <c r="AC27" s="228"/>
      <c r="AD27" s="228"/>
      <c r="AE27" s="228"/>
      <c r="AF27" s="228"/>
      <c r="AG27" s="232">
        <v>3.7</v>
      </c>
      <c r="AH27" s="232">
        <v>3.9</v>
      </c>
      <c r="AI27" s="232">
        <v>5.5</v>
      </c>
      <c r="AJ27" s="232">
        <v>5.7</v>
      </c>
      <c r="AK27" s="232">
        <v>6.3</v>
      </c>
      <c r="AL27" s="232">
        <v>5.5</v>
      </c>
      <c r="AM27" s="232">
        <v>5.0999999999999996</v>
      </c>
      <c r="AN27" s="232">
        <v>0</v>
      </c>
      <c r="AO27" s="232">
        <v>0</v>
      </c>
      <c r="AP27" s="232">
        <v>0</v>
      </c>
      <c r="AQ27" s="232">
        <v>0</v>
      </c>
      <c r="AR27" s="232">
        <v>0</v>
      </c>
      <c r="AS27" s="232">
        <v>0</v>
      </c>
      <c r="AT27" s="232">
        <v>0</v>
      </c>
      <c r="AU27" s="232">
        <v>0</v>
      </c>
      <c r="AV27" s="232">
        <v>0</v>
      </c>
      <c r="AW27" s="232">
        <v>0</v>
      </c>
      <c r="AX27" s="232">
        <v>0</v>
      </c>
      <c r="AY27" s="232">
        <v>0</v>
      </c>
      <c r="AZ27" s="232">
        <v>0</v>
      </c>
      <c r="BA27" s="232">
        <v>0</v>
      </c>
      <c r="BB27" s="232">
        <v>0</v>
      </c>
      <c r="BC27" s="232">
        <v>0</v>
      </c>
      <c r="BD27" s="232">
        <v>0</v>
      </c>
      <c r="BE27" s="232">
        <v>0</v>
      </c>
      <c r="BF27" s="232">
        <v>0</v>
      </c>
      <c r="BG27" s="232">
        <v>0</v>
      </c>
      <c r="BH27" s="232">
        <v>0</v>
      </c>
      <c r="BI27" s="232">
        <v>0</v>
      </c>
      <c r="BJ27" s="232">
        <v>0</v>
      </c>
    </row>
    <row r="28" spans="1:62" ht="102">
      <c r="A28" s="227" t="s">
        <v>1490</v>
      </c>
      <c r="B28" s="227" t="s">
        <v>1491</v>
      </c>
      <c r="C28" s="228"/>
      <c r="D28" s="228" t="s">
        <v>1492</v>
      </c>
      <c r="E28" s="228" t="s">
        <v>1493</v>
      </c>
      <c r="F28" s="228"/>
      <c r="G28" s="228"/>
      <c r="H28" s="230" t="s">
        <v>1494</v>
      </c>
      <c r="I28" s="230" t="s">
        <v>1495</v>
      </c>
      <c r="J28" s="228" t="s">
        <v>1496</v>
      </c>
      <c r="K28" s="228" t="s">
        <v>1497</v>
      </c>
      <c r="L28" s="230" t="s">
        <v>1498</v>
      </c>
      <c r="M28" s="230" t="s">
        <v>1499</v>
      </c>
      <c r="N28" s="228" t="s">
        <v>1500</v>
      </c>
      <c r="O28" s="228"/>
      <c r="P28" s="228"/>
      <c r="Q28" s="228"/>
      <c r="R28" s="228"/>
      <c r="S28" s="228"/>
      <c r="T28" s="228"/>
      <c r="U28" s="228"/>
      <c r="V28" s="228"/>
      <c r="W28" s="228"/>
      <c r="X28" s="228"/>
      <c r="Y28" s="228"/>
      <c r="Z28" s="228"/>
      <c r="AA28" s="228"/>
      <c r="AB28" s="228"/>
      <c r="AC28" s="228"/>
      <c r="AD28" s="228"/>
      <c r="AE28" s="228"/>
      <c r="AF28" s="228"/>
      <c r="AG28" s="232">
        <v>0</v>
      </c>
      <c r="AH28" s="232">
        <v>3.6</v>
      </c>
      <c r="AI28" s="232">
        <v>4.2</v>
      </c>
      <c r="AJ28" s="232">
        <v>0</v>
      </c>
      <c r="AK28" s="232">
        <v>0</v>
      </c>
      <c r="AL28" s="232">
        <v>6.5</v>
      </c>
      <c r="AM28" s="232">
        <v>4.2</v>
      </c>
      <c r="AN28" s="232">
        <v>8.5</v>
      </c>
      <c r="AO28" s="232">
        <v>0</v>
      </c>
      <c r="AP28" s="232">
        <v>7.6</v>
      </c>
      <c r="AQ28" s="232">
        <v>7.7</v>
      </c>
      <c r="AR28" s="232">
        <v>6.7</v>
      </c>
      <c r="AS28" s="232">
        <v>0</v>
      </c>
      <c r="AT28" s="232">
        <v>0</v>
      </c>
      <c r="AU28" s="232">
        <v>0</v>
      </c>
      <c r="AV28" s="232">
        <v>0</v>
      </c>
      <c r="AW28" s="232">
        <v>0</v>
      </c>
      <c r="AX28" s="232">
        <v>0</v>
      </c>
      <c r="AY28" s="232">
        <v>0</v>
      </c>
      <c r="AZ28" s="232">
        <v>0</v>
      </c>
      <c r="BA28" s="232">
        <v>0</v>
      </c>
      <c r="BB28" s="232">
        <v>0</v>
      </c>
      <c r="BC28" s="232">
        <v>0</v>
      </c>
      <c r="BD28" s="232">
        <v>0</v>
      </c>
      <c r="BE28" s="232">
        <v>0</v>
      </c>
      <c r="BF28" s="232">
        <v>0</v>
      </c>
      <c r="BG28" s="232">
        <v>0</v>
      </c>
      <c r="BH28" s="232">
        <v>0</v>
      </c>
      <c r="BI28" s="232">
        <v>0</v>
      </c>
      <c r="BJ28" s="232">
        <v>0</v>
      </c>
    </row>
    <row r="29" spans="1:62" ht="102">
      <c r="A29" s="227" t="s">
        <v>1490</v>
      </c>
      <c r="B29" s="227" t="s">
        <v>1501</v>
      </c>
      <c r="C29" s="230" t="s">
        <v>1502</v>
      </c>
      <c r="D29" s="228"/>
      <c r="E29" s="228"/>
      <c r="F29" s="228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  <c r="AG29" s="232">
        <v>7.7</v>
      </c>
      <c r="AH29" s="232">
        <v>0</v>
      </c>
      <c r="AI29" s="232">
        <v>0</v>
      </c>
      <c r="AJ29" s="232">
        <v>0</v>
      </c>
      <c r="AK29" s="232">
        <v>0</v>
      </c>
      <c r="AL29" s="232">
        <v>0</v>
      </c>
      <c r="AM29" s="232">
        <v>0</v>
      </c>
      <c r="AN29" s="232">
        <v>0</v>
      </c>
      <c r="AO29" s="232">
        <v>0</v>
      </c>
      <c r="AP29" s="232">
        <v>0</v>
      </c>
      <c r="AQ29" s="232">
        <v>0</v>
      </c>
      <c r="AR29" s="232">
        <v>0</v>
      </c>
      <c r="AS29" s="232">
        <v>0</v>
      </c>
      <c r="AT29" s="232">
        <v>0</v>
      </c>
      <c r="AU29" s="232">
        <v>0</v>
      </c>
      <c r="AV29" s="232">
        <v>0</v>
      </c>
      <c r="AW29" s="232">
        <v>0</v>
      </c>
      <c r="AX29" s="232">
        <v>0</v>
      </c>
      <c r="AY29" s="232">
        <v>0</v>
      </c>
      <c r="AZ29" s="232">
        <v>0</v>
      </c>
      <c r="BA29" s="232">
        <v>0</v>
      </c>
      <c r="BB29" s="232">
        <v>0</v>
      </c>
      <c r="BC29" s="232">
        <v>0</v>
      </c>
      <c r="BD29" s="232">
        <v>0</v>
      </c>
      <c r="BE29" s="232">
        <v>0</v>
      </c>
      <c r="BF29" s="232">
        <v>0</v>
      </c>
      <c r="BG29" s="232">
        <v>0</v>
      </c>
      <c r="BH29" s="232">
        <v>0</v>
      </c>
      <c r="BI29" s="232">
        <v>0</v>
      </c>
      <c r="BJ29" s="232">
        <v>0</v>
      </c>
    </row>
    <row r="30" spans="1:62">
      <c r="A30" s="227" t="s">
        <v>1490</v>
      </c>
      <c r="B30" s="227" t="s">
        <v>1503</v>
      </c>
      <c r="C30" s="228" t="s">
        <v>1504</v>
      </c>
      <c r="D30" s="228"/>
      <c r="E30" s="228"/>
      <c r="F30" s="228"/>
      <c r="G30" s="228"/>
      <c r="H30" s="228"/>
      <c r="I30" s="228"/>
      <c r="J30" s="228"/>
      <c r="K30" s="228"/>
      <c r="L30" s="228"/>
      <c r="M30" s="228"/>
      <c r="N30" s="228"/>
      <c r="O30" s="228"/>
      <c r="P30" s="228"/>
      <c r="Q30" s="228"/>
      <c r="R30" s="228"/>
      <c r="S30" s="228"/>
      <c r="T30" s="228"/>
      <c r="U30" s="228"/>
      <c r="V30" s="228"/>
      <c r="W30" s="228"/>
      <c r="X30" s="228"/>
      <c r="Y30" s="228"/>
      <c r="Z30" s="228"/>
      <c r="AA30" s="228"/>
      <c r="AB30" s="228"/>
      <c r="AC30" s="228"/>
      <c r="AD30" s="228"/>
      <c r="AE30" s="228"/>
      <c r="AF30" s="228"/>
      <c r="AG30" s="232">
        <v>6</v>
      </c>
      <c r="AH30" s="232">
        <v>0</v>
      </c>
      <c r="AI30" s="232">
        <v>0</v>
      </c>
      <c r="AJ30" s="232">
        <v>0</v>
      </c>
      <c r="AK30" s="232">
        <v>0</v>
      </c>
      <c r="AL30" s="232">
        <v>0</v>
      </c>
      <c r="AM30" s="232">
        <v>0</v>
      </c>
      <c r="AN30" s="232">
        <v>0</v>
      </c>
      <c r="AO30" s="232">
        <v>0</v>
      </c>
      <c r="AP30" s="232">
        <v>0</v>
      </c>
      <c r="AQ30" s="232">
        <v>0</v>
      </c>
      <c r="AR30" s="232">
        <v>0</v>
      </c>
      <c r="AS30" s="232">
        <v>0</v>
      </c>
      <c r="AT30" s="232">
        <v>0</v>
      </c>
      <c r="AU30" s="232">
        <v>0</v>
      </c>
      <c r="AV30" s="232">
        <v>0</v>
      </c>
      <c r="AW30" s="232">
        <v>0</v>
      </c>
      <c r="AX30" s="232">
        <v>0</v>
      </c>
      <c r="AY30" s="232">
        <v>0</v>
      </c>
      <c r="AZ30" s="232">
        <v>0</v>
      </c>
      <c r="BA30" s="232">
        <v>0</v>
      </c>
      <c r="BB30" s="232">
        <v>0</v>
      </c>
      <c r="BC30" s="232">
        <v>0</v>
      </c>
      <c r="BD30" s="232">
        <v>0</v>
      </c>
      <c r="BE30" s="232">
        <v>0</v>
      </c>
      <c r="BF30" s="232">
        <v>0</v>
      </c>
      <c r="BG30" s="232">
        <v>0</v>
      </c>
      <c r="BH30" s="232">
        <v>0</v>
      </c>
      <c r="BI30" s="232">
        <v>0</v>
      </c>
      <c r="BJ30" s="232">
        <v>0</v>
      </c>
    </row>
    <row r="31" spans="1:62" ht="38.25">
      <c r="A31" s="227" t="s">
        <v>1505</v>
      </c>
      <c r="B31" s="227" t="s">
        <v>1506</v>
      </c>
      <c r="C31" s="228" t="s">
        <v>1507</v>
      </c>
      <c r="D31" s="228"/>
      <c r="E31" s="230" t="s">
        <v>1508</v>
      </c>
      <c r="F31" s="228"/>
      <c r="G31" s="228"/>
      <c r="H31" s="228"/>
      <c r="I31" s="228"/>
      <c r="J31" s="228"/>
      <c r="K31" s="228"/>
      <c r="L31" s="228"/>
      <c r="M31" s="228"/>
      <c r="N31" s="228"/>
      <c r="O31" s="228"/>
      <c r="P31" s="228"/>
      <c r="Q31" s="228"/>
      <c r="R31" s="228"/>
      <c r="S31" s="228"/>
      <c r="T31" s="228"/>
      <c r="U31" s="228"/>
      <c r="V31" s="228"/>
      <c r="W31" s="228"/>
      <c r="X31" s="228"/>
      <c r="Y31" s="228"/>
      <c r="Z31" s="228"/>
      <c r="AA31" s="228"/>
      <c r="AB31" s="228"/>
      <c r="AC31" s="228"/>
      <c r="AD31" s="228"/>
      <c r="AE31" s="228"/>
      <c r="AF31" s="228"/>
      <c r="AG31" s="232">
        <v>4.5999999999999996</v>
      </c>
      <c r="AH31" s="232">
        <v>0</v>
      </c>
      <c r="AI31" s="232">
        <v>4.5</v>
      </c>
      <c r="AJ31" s="232">
        <v>0</v>
      </c>
      <c r="AK31" s="232">
        <v>0</v>
      </c>
      <c r="AL31" s="232">
        <v>0</v>
      </c>
      <c r="AM31" s="232">
        <v>0</v>
      </c>
      <c r="AN31" s="232">
        <v>0</v>
      </c>
      <c r="AO31" s="232">
        <v>0</v>
      </c>
      <c r="AP31" s="232">
        <v>0</v>
      </c>
      <c r="AQ31" s="232">
        <v>0</v>
      </c>
      <c r="AR31" s="232">
        <v>0</v>
      </c>
      <c r="AS31" s="232">
        <v>0</v>
      </c>
      <c r="AT31" s="232">
        <v>0</v>
      </c>
      <c r="AU31" s="232">
        <v>0</v>
      </c>
      <c r="AV31" s="232">
        <v>0</v>
      </c>
      <c r="AW31" s="232">
        <v>0</v>
      </c>
      <c r="AX31" s="232">
        <v>0</v>
      </c>
      <c r="AY31" s="232">
        <v>0</v>
      </c>
      <c r="AZ31" s="232">
        <v>0</v>
      </c>
      <c r="BA31" s="232">
        <v>0</v>
      </c>
      <c r="BB31" s="232">
        <v>0</v>
      </c>
      <c r="BC31" s="232">
        <v>0</v>
      </c>
      <c r="BD31" s="232">
        <v>0</v>
      </c>
      <c r="BE31" s="232">
        <v>0</v>
      </c>
      <c r="BF31" s="232">
        <v>0</v>
      </c>
      <c r="BG31" s="232">
        <v>0</v>
      </c>
      <c r="BH31" s="232">
        <v>0</v>
      </c>
      <c r="BI31" s="232">
        <v>0</v>
      </c>
      <c r="BJ31" s="232">
        <v>0</v>
      </c>
    </row>
    <row r="32" spans="1:62" ht="25.5">
      <c r="A32" s="227" t="s">
        <v>1509</v>
      </c>
      <c r="B32" s="227" t="s">
        <v>1510</v>
      </c>
      <c r="C32" s="228" t="s">
        <v>1511</v>
      </c>
      <c r="D32" s="228"/>
      <c r="E32" s="228"/>
      <c r="F32" s="228"/>
      <c r="G32" s="228"/>
      <c r="H32" s="228"/>
      <c r="I32" s="228"/>
      <c r="J32" s="228"/>
      <c r="K32" s="228"/>
      <c r="L32" s="228"/>
      <c r="M32" s="228"/>
      <c r="N32" s="228"/>
      <c r="O32" s="228"/>
      <c r="P32" s="228"/>
      <c r="Q32" s="228"/>
      <c r="R32" s="228"/>
      <c r="S32" s="228"/>
      <c r="T32" s="228"/>
      <c r="U32" s="228"/>
      <c r="V32" s="228"/>
      <c r="W32" s="228"/>
      <c r="X32" s="228"/>
      <c r="Y32" s="228"/>
      <c r="Z32" s="228"/>
      <c r="AA32" s="228"/>
      <c r="AB32" s="228"/>
      <c r="AC32" s="228"/>
      <c r="AD32" s="228"/>
      <c r="AE32" s="228"/>
      <c r="AF32" s="228"/>
      <c r="AG32" s="232">
        <v>7.6</v>
      </c>
      <c r="AH32" s="232">
        <v>0</v>
      </c>
      <c r="AI32" s="232">
        <v>0</v>
      </c>
      <c r="AJ32" s="232">
        <v>0</v>
      </c>
      <c r="AK32" s="232">
        <v>0</v>
      </c>
      <c r="AL32" s="232">
        <v>0</v>
      </c>
      <c r="AM32" s="232">
        <v>0</v>
      </c>
      <c r="AN32" s="232">
        <v>0</v>
      </c>
      <c r="AO32" s="232">
        <v>0</v>
      </c>
      <c r="AP32" s="232">
        <v>0</v>
      </c>
      <c r="AQ32" s="232">
        <v>0</v>
      </c>
      <c r="AR32" s="232">
        <v>0</v>
      </c>
      <c r="AS32" s="232">
        <v>0</v>
      </c>
      <c r="AT32" s="232">
        <v>0</v>
      </c>
      <c r="AU32" s="232">
        <v>0</v>
      </c>
      <c r="AV32" s="232">
        <v>0</v>
      </c>
      <c r="AW32" s="232">
        <v>0</v>
      </c>
      <c r="AX32" s="232">
        <v>0</v>
      </c>
      <c r="AY32" s="232">
        <v>0</v>
      </c>
      <c r="AZ32" s="232">
        <v>0</v>
      </c>
      <c r="BA32" s="232">
        <v>0</v>
      </c>
      <c r="BB32" s="232">
        <v>0</v>
      </c>
      <c r="BC32" s="232">
        <v>0</v>
      </c>
      <c r="BD32" s="232">
        <v>0</v>
      </c>
      <c r="BE32" s="232">
        <v>0</v>
      </c>
      <c r="BF32" s="232">
        <v>0</v>
      </c>
      <c r="BG32" s="232">
        <v>0</v>
      </c>
      <c r="BH32" s="232">
        <v>0</v>
      </c>
      <c r="BI32" s="232">
        <v>0</v>
      </c>
      <c r="BJ32" s="232">
        <v>0</v>
      </c>
    </row>
    <row r="33" spans="1:62" ht="38.25">
      <c r="A33" s="227" t="s">
        <v>1512</v>
      </c>
      <c r="B33" s="227" t="s">
        <v>1513</v>
      </c>
      <c r="C33" s="228" t="s">
        <v>1514</v>
      </c>
      <c r="D33" s="228"/>
      <c r="E33" s="228"/>
      <c r="F33" s="228"/>
      <c r="G33" s="228"/>
      <c r="H33" s="228"/>
      <c r="I33" s="228"/>
      <c r="J33" s="228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8"/>
      <c r="W33" s="228"/>
      <c r="X33" s="228"/>
      <c r="Y33" s="228"/>
      <c r="Z33" s="228"/>
      <c r="AA33" s="228"/>
      <c r="AB33" s="228"/>
      <c r="AC33" s="228"/>
      <c r="AD33" s="228"/>
      <c r="AE33" s="228"/>
      <c r="AF33" s="228"/>
      <c r="AG33" s="232">
        <v>2</v>
      </c>
      <c r="AH33" s="232">
        <v>0</v>
      </c>
      <c r="AI33" s="232">
        <v>0</v>
      </c>
      <c r="AJ33" s="232">
        <v>0</v>
      </c>
      <c r="AK33" s="232">
        <v>0</v>
      </c>
      <c r="AL33" s="232">
        <v>0</v>
      </c>
      <c r="AM33" s="232">
        <v>0</v>
      </c>
      <c r="AN33" s="232">
        <v>0</v>
      </c>
      <c r="AO33" s="232">
        <v>0</v>
      </c>
      <c r="AP33" s="232">
        <v>0</v>
      </c>
      <c r="AQ33" s="232">
        <v>0</v>
      </c>
      <c r="AR33" s="232">
        <v>0</v>
      </c>
      <c r="AS33" s="232">
        <v>0</v>
      </c>
      <c r="AT33" s="232">
        <v>0</v>
      </c>
      <c r="AU33" s="232">
        <v>0</v>
      </c>
      <c r="AV33" s="232">
        <v>0</v>
      </c>
      <c r="AW33" s="232">
        <v>0</v>
      </c>
      <c r="AX33" s="232">
        <v>0</v>
      </c>
      <c r="AY33" s="232">
        <v>0</v>
      </c>
      <c r="AZ33" s="232">
        <v>0</v>
      </c>
      <c r="BA33" s="232">
        <v>0</v>
      </c>
      <c r="BB33" s="232">
        <v>0</v>
      </c>
      <c r="BC33" s="232">
        <v>0</v>
      </c>
      <c r="BD33" s="232">
        <v>0</v>
      </c>
      <c r="BE33" s="232">
        <v>0</v>
      </c>
      <c r="BF33" s="232">
        <v>0</v>
      </c>
      <c r="BG33" s="232">
        <v>0</v>
      </c>
      <c r="BH33" s="232">
        <v>0</v>
      </c>
      <c r="BI33" s="232">
        <v>0</v>
      </c>
      <c r="BJ33" s="232">
        <v>0</v>
      </c>
    </row>
    <row r="34" spans="1:62" ht="25.5">
      <c r="A34" s="227" t="s">
        <v>1515</v>
      </c>
      <c r="B34" s="227" t="s">
        <v>1516</v>
      </c>
      <c r="C34" s="228" t="s">
        <v>1517</v>
      </c>
      <c r="D34" s="228"/>
      <c r="E34" s="228"/>
      <c r="F34" s="228"/>
      <c r="G34" s="228"/>
      <c r="H34" s="228"/>
      <c r="I34" s="228"/>
      <c r="J34" s="228"/>
      <c r="K34" s="228"/>
      <c r="L34" s="228"/>
      <c r="M34" s="228"/>
      <c r="N34" s="228"/>
      <c r="O34" s="228"/>
      <c r="P34" s="228"/>
      <c r="Q34" s="228"/>
      <c r="R34" s="228"/>
      <c r="S34" s="228"/>
      <c r="T34" s="228"/>
      <c r="U34" s="228"/>
      <c r="V34" s="228"/>
      <c r="W34" s="228"/>
      <c r="X34" s="228"/>
      <c r="Y34" s="228"/>
      <c r="Z34" s="228"/>
      <c r="AA34" s="228"/>
      <c r="AB34" s="228"/>
      <c r="AC34" s="228"/>
      <c r="AD34" s="228"/>
      <c r="AE34" s="228"/>
      <c r="AF34" s="228"/>
      <c r="AG34" s="232">
        <v>3.2</v>
      </c>
      <c r="AH34" s="232">
        <v>0</v>
      </c>
      <c r="AI34" s="232">
        <v>0</v>
      </c>
      <c r="AJ34" s="232">
        <v>0</v>
      </c>
      <c r="AK34" s="232">
        <v>0</v>
      </c>
      <c r="AL34" s="232">
        <v>0</v>
      </c>
      <c r="AM34" s="232">
        <v>0</v>
      </c>
      <c r="AN34" s="232">
        <v>0</v>
      </c>
      <c r="AO34" s="232">
        <v>0</v>
      </c>
      <c r="AP34" s="232">
        <v>0</v>
      </c>
      <c r="AQ34" s="232">
        <v>0</v>
      </c>
      <c r="AR34" s="232">
        <v>0</v>
      </c>
      <c r="AS34" s="232">
        <v>0</v>
      </c>
      <c r="AT34" s="232">
        <v>0</v>
      </c>
      <c r="AU34" s="232">
        <v>0</v>
      </c>
      <c r="AV34" s="232">
        <v>0</v>
      </c>
      <c r="AW34" s="232">
        <v>0</v>
      </c>
      <c r="AX34" s="232">
        <v>0</v>
      </c>
      <c r="AY34" s="232">
        <v>0</v>
      </c>
      <c r="AZ34" s="232">
        <v>0</v>
      </c>
      <c r="BA34" s="232">
        <v>0</v>
      </c>
      <c r="BB34" s="232">
        <v>0</v>
      </c>
      <c r="BC34" s="232">
        <v>0</v>
      </c>
      <c r="BD34" s="232">
        <v>0</v>
      </c>
      <c r="BE34" s="232">
        <v>0</v>
      </c>
      <c r="BF34" s="232">
        <v>0</v>
      </c>
      <c r="BG34" s="232">
        <v>0</v>
      </c>
      <c r="BH34" s="232">
        <v>0</v>
      </c>
      <c r="BI34" s="232">
        <v>0</v>
      </c>
      <c r="BJ34" s="232">
        <v>0</v>
      </c>
    </row>
    <row r="35" spans="1:62" ht="25.5">
      <c r="A35" s="227" t="s">
        <v>1518</v>
      </c>
      <c r="B35" s="227" t="s">
        <v>1519</v>
      </c>
      <c r="C35" s="228" t="s">
        <v>1520</v>
      </c>
      <c r="D35" s="228" t="s">
        <v>1521</v>
      </c>
      <c r="E35" s="228" t="s">
        <v>1522</v>
      </c>
      <c r="F35" s="228" t="s">
        <v>1523</v>
      </c>
      <c r="G35" s="228" t="s">
        <v>1524</v>
      </c>
      <c r="H35" s="228" t="s">
        <v>1525</v>
      </c>
      <c r="I35" s="228" t="s">
        <v>1526</v>
      </c>
      <c r="J35" s="228" t="s">
        <v>1527</v>
      </c>
      <c r="K35" s="228" t="s">
        <v>1528</v>
      </c>
      <c r="L35" s="228" t="s">
        <v>1529</v>
      </c>
      <c r="M35" s="228" t="s">
        <v>1530</v>
      </c>
      <c r="N35" s="228" t="s">
        <v>1531</v>
      </c>
      <c r="O35" s="228" t="s">
        <v>1532</v>
      </c>
      <c r="P35" s="228" t="s">
        <v>1533</v>
      </c>
      <c r="Q35" s="228" t="s">
        <v>1534</v>
      </c>
      <c r="R35" s="228" t="s">
        <v>1535</v>
      </c>
      <c r="S35" s="228" t="s">
        <v>1536</v>
      </c>
      <c r="T35" s="228" t="s">
        <v>1537</v>
      </c>
      <c r="U35" s="228" t="s">
        <v>1538</v>
      </c>
      <c r="V35" s="228" t="s">
        <v>1539</v>
      </c>
      <c r="W35" s="228" t="s">
        <v>1540</v>
      </c>
      <c r="X35" s="228" t="s">
        <v>1541</v>
      </c>
      <c r="Y35" s="228" t="s">
        <v>1542</v>
      </c>
      <c r="Z35" s="228" t="s">
        <v>1543</v>
      </c>
      <c r="AA35" s="228" t="s">
        <v>1544</v>
      </c>
      <c r="AB35" s="228" t="s">
        <v>1545</v>
      </c>
      <c r="AC35" s="228" t="s">
        <v>1546</v>
      </c>
      <c r="AD35" s="228" t="s">
        <v>1547</v>
      </c>
      <c r="AE35" s="228" t="s">
        <v>1548</v>
      </c>
      <c r="AF35" s="228" t="s">
        <v>1549</v>
      </c>
      <c r="AG35" s="232">
        <v>2.4</v>
      </c>
      <c r="AH35" s="232">
        <v>2.9</v>
      </c>
      <c r="AI35" s="232">
        <v>3.4</v>
      </c>
      <c r="AJ35" s="232">
        <v>2</v>
      </c>
      <c r="AK35" s="232">
        <v>2.9</v>
      </c>
      <c r="AL35" s="232">
        <v>2.2999999999999998</v>
      </c>
      <c r="AM35" s="232">
        <v>0</v>
      </c>
      <c r="AN35" s="232">
        <v>0</v>
      </c>
      <c r="AO35" s="232">
        <v>2.9</v>
      </c>
      <c r="AP35" s="232">
        <v>1.5</v>
      </c>
      <c r="AQ35" s="232">
        <v>3.3</v>
      </c>
      <c r="AR35" s="232">
        <v>1.8</v>
      </c>
      <c r="AS35" s="232">
        <v>2.2999999999999998</v>
      </c>
      <c r="AT35" s="232">
        <v>2.5</v>
      </c>
      <c r="AU35" s="232">
        <v>2.1</v>
      </c>
      <c r="AV35" s="232">
        <v>2.2000000000000002</v>
      </c>
      <c r="AW35" s="232">
        <v>1.9</v>
      </c>
      <c r="AX35" s="232">
        <v>2.2999999999999998</v>
      </c>
      <c r="AY35" s="232">
        <v>5</v>
      </c>
      <c r="AZ35" s="232">
        <v>0</v>
      </c>
      <c r="BA35" s="232">
        <v>3.2</v>
      </c>
      <c r="BB35" s="232">
        <v>5</v>
      </c>
      <c r="BC35" s="232">
        <v>3.7</v>
      </c>
      <c r="BD35" s="232">
        <v>3</v>
      </c>
      <c r="BE35" s="232">
        <v>2.8</v>
      </c>
      <c r="BF35" s="232">
        <v>2.9</v>
      </c>
      <c r="BG35" s="232">
        <v>2.4</v>
      </c>
      <c r="BH35" s="232">
        <v>0</v>
      </c>
      <c r="BI35" s="232">
        <v>2.9</v>
      </c>
      <c r="BJ35" s="232">
        <v>2.4</v>
      </c>
    </row>
    <row r="36" spans="1:62" ht="38.25">
      <c r="A36" s="227" t="s">
        <v>1550</v>
      </c>
      <c r="B36" s="227" t="s">
        <v>1551</v>
      </c>
      <c r="C36" s="230" t="s">
        <v>1552</v>
      </c>
      <c r="D36" s="228" t="s">
        <v>1553</v>
      </c>
      <c r="E36" s="230" t="s">
        <v>1554</v>
      </c>
      <c r="F36" s="228" t="s">
        <v>1555</v>
      </c>
      <c r="G36" s="228" t="s">
        <v>1556</v>
      </c>
      <c r="H36" s="228" t="s">
        <v>1557</v>
      </c>
      <c r="I36" s="228"/>
      <c r="J36" s="228"/>
      <c r="K36" s="228"/>
      <c r="L36" s="228"/>
      <c r="M36" s="228"/>
      <c r="N36" s="228"/>
      <c r="O36" s="228"/>
      <c r="P36" s="228"/>
      <c r="Q36" s="228"/>
      <c r="R36" s="228"/>
      <c r="S36" s="228"/>
      <c r="T36" s="228"/>
      <c r="U36" s="228"/>
      <c r="V36" s="228"/>
      <c r="W36" s="228"/>
      <c r="X36" s="228"/>
      <c r="Y36" s="228"/>
      <c r="Z36" s="228"/>
      <c r="AA36" s="228"/>
      <c r="AB36" s="228"/>
      <c r="AC36" s="228"/>
      <c r="AD36" s="228"/>
      <c r="AE36" s="228"/>
      <c r="AF36" s="228"/>
      <c r="AG36" s="232">
        <v>3</v>
      </c>
      <c r="AH36" s="232">
        <v>2.8</v>
      </c>
      <c r="AI36" s="232">
        <v>2.9</v>
      </c>
      <c r="AJ36" s="232">
        <v>2.8</v>
      </c>
      <c r="AK36" s="232">
        <v>4.2</v>
      </c>
      <c r="AL36" s="232">
        <v>2.8</v>
      </c>
      <c r="AM36" s="232">
        <v>0</v>
      </c>
      <c r="AN36" s="232">
        <v>0</v>
      </c>
      <c r="AO36" s="232">
        <v>0</v>
      </c>
      <c r="AP36" s="232">
        <v>0</v>
      </c>
      <c r="AQ36" s="232">
        <v>0</v>
      </c>
      <c r="AR36" s="232">
        <v>0</v>
      </c>
      <c r="AS36" s="232">
        <v>0</v>
      </c>
      <c r="AT36" s="232">
        <v>0</v>
      </c>
      <c r="AU36" s="232">
        <v>0</v>
      </c>
      <c r="AV36" s="232">
        <v>0</v>
      </c>
      <c r="AW36" s="232">
        <v>0</v>
      </c>
      <c r="AX36" s="232">
        <v>0</v>
      </c>
      <c r="AY36" s="232">
        <v>0</v>
      </c>
      <c r="AZ36" s="232">
        <v>0</v>
      </c>
      <c r="BA36" s="232">
        <v>0</v>
      </c>
      <c r="BB36" s="232">
        <v>0</v>
      </c>
      <c r="BC36" s="232">
        <v>0</v>
      </c>
      <c r="BD36" s="232">
        <v>0</v>
      </c>
      <c r="BE36" s="232">
        <v>0</v>
      </c>
      <c r="BF36" s="232">
        <v>0</v>
      </c>
      <c r="BG36" s="232">
        <v>0</v>
      </c>
      <c r="BH36" s="232">
        <v>0</v>
      </c>
      <c r="BI36" s="232">
        <v>0</v>
      </c>
      <c r="BJ36" s="232">
        <v>0</v>
      </c>
    </row>
    <row r="37" spans="1:62">
      <c r="A37" s="227" t="s">
        <v>1558</v>
      </c>
      <c r="B37" s="227" t="s">
        <v>1559</v>
      </c>
      <c r="C37" s="228" t="s">
        <v>1560</v>
      </c>
      <c r="D37" s="228"/>
      <c r="E37" s="228"/>
      <c r="F37" s="228"/>
      <c r="G37" s="228"/>
      <c r="H37" s="228"/>
      <c r="I37" s="228"/>
      <c r="J37" s="228"/>
      <c r="K37" s="228"/>
      <c r="L37" s="228"/>
      <c r="M37" s="228"/>
      <c r="N37" s="228"/>
      <c r="O37" s="228"/>
      <c r="P37" s="228"/>
      <c r="Q37" s="228"/>
      <c r="R37" s="228"/>
      <c r="S37" s="228"/>
      <c r="T37" s="228"/>
      <c r="U37" s="228"/>
      <c r="V37" s="228"/>
      <c r="W37" s="228"/>
      <c r="X37" s="228"/>
      <c r="Y37" s="228"/>
      <c r="Z37" s="228"/>
      <c r="AA37" s="228"/>
      <c r="AB37" s="228"/>
      <c r="AC37" s="228"/>
      <c r="AD37" s="228"/>
      <c r="AE37" s="228"/>
      <c r="AF37" s="228"/>
      <c r="AG37" s="232">
        <v>1.8</v>
      </c>
      <c r="AH37" s="232">
        <v>0</v>
      </c>
      <c r="AI37" s="232">
        <v>0</v>
      </c>
      <c r="AJ37" s="232">
        <v>0</v>
      </c>
      <c r="AK37" s="232">
        <v>0</v>
      </c>
      <c r="AL37" s="232">
        <v>0</v>
      </c>
      <c r="AM37" s="232">
        <v>0</v>
      </c>
      <c r="AN37" s="232">
        <v>0</v>
      </c>
      <c r="AO37" s="232">
        <v>0</v>
      </c>
      <c r="AP37" s="232">
        <v>0</v>
      </c>
      <c r="AQ37" s="232">
        <v>0</v>
      </c>
      <c r="AR37" s="232">
        <v>0</v>
      </c>
      <c r="AS37" s="232">
        <v>0</v>
      </c>
      <c r="AT37" s="232">
        <v>0</v>
      </c>
      <c r="AU37" s="232">
        <v>0</v>
      </c>
      <c r="AV37" s="232">
        <v>0</v>
      </c>
      <c r="AW37" s="232">
        <v>0</v>
      </c>
      <c r="AX37" s="232">
        <v>0</v>
      </c>
      <c r="AY37" s="232">
        <v>0</v>
      </c>
      <c r="AZ37" s="232">
        <v>0</v>
      </c>
      <c r="BA37" s="232">
        <v>0</v>
      </c>
      <c r="BB37" s="232">
        <v>0</v>
      </c>
      <c r="BC37" s="232">
        <v>0</v>
      </c>
      <c r="BD37" s="232">
        <v>0</v>
      </c>
      <c r="BE37" s="232">
        <v>0</v>
      </c>
      <c r="BF37" s="232">
        <v>0</v>
      </c>
      <c r="BG37" s="232">
        <v>0</v>
      </c>
      <c r="BH37" s="232">
        <v>0</v>
      </c>
      <c r="BI37" s="232">
        <v>0</v>
      </c>
      <c r="BJ37" s="232">
        <v>0</v>
      </c>
    </row>
    <row r="38" spans="1:62" ht="38.25">
      <c r="A38" s="227" t="s">
        <v>45</v>
      </c>
      <c r="B38" s="227" t="s">
        <v>46</v>
      </c>
      <c r="C38" s="228" t="s">
        <v>47</v>
      </c>
      <c r="D38" s="228"/>
      <c r="E38" s="228"/>
      <c r="F38" s="228"/>
      <c r="G38" s="228"/>
      <c r="H38" s="228"/>
      <c r="I38" s="228"/>
      <c r="J38" s="228"/>
      <c r="K38" s="228"/>
      <c r="L38" s="228"/>
      <c r="M38" s="228"/>
      <c r="N38" s="228"/>
      <c r="O38" s="228"/>
      <c r="P38" s="228"/>
      <c r="Q38" s="228"/>
      <c r="R38" s="228"/>
      <c r="S38" s="228"/>
      <c r="T38" s="228"/>
      <c r="U38" s="228"/>
      <c r="V38" s="228"/>
      <c r="W38" s="228"/>
      <c r="X38" s="228"/>
      <c r="Y38" s="228"/>
      <c r="Z38" s="228"/>
      <c r="AA38" s="228"/>
      <c r="AB38" s="228"/>
      <c r="AC38" s="228"/>
      <c r="AD38" s="228"/>
      <c r="AE38" s="228"/>
      <c r="AF38" s="228"/>
      <c r="AG38" s="232">
        <v>4.0999999999999996</v>
      </c>
      <c r="AH38" s="232">
        <v>0</v>
      </c>
      <c r="AI38" s="232">
        <v>0</v>
      </c>
      <c r="AJ38" s="232">
        <v>0</v>
      </c>
      <c r="AK38" s="232">
        <v>0</v>
      </c>
      <c r="AL38" s="232">
        <v>0</v>
      </c>
      <c r="AM38" s="232">
        <v>0</v>
      </c>
      <c r="AN38" s="232">
        <v>0</v>
      </c>
      <c r="AO38" s="232">
        <v>0</v>
      </c>
      <c r="AP38" s="232">
        <v>0</v>
      </c>
      <c r="AQ38" s="232">
        <v>0</v>
      </c>
      <c r="AR38" s="232">
        <v>0</v>
      </c>
      <c r="AS38" s="232">
        <v>0</v>
      </c>
      <c r="AT38" s="232">
        <v>0</v>
      </c>
      <c r="AU38" s="232">
        <v>0</v>
      </c>
      <c r="AV38" s="232">
        <v>0</v>
      </c>
      <c r="AW38" s="232">
        <v>0</v>
      </c>
      <c r="AX38" s="232">
        <v>0</v>
      </c>
      <c r="AY38" s="232">
        <v>0</v>
      </c>
      <c r="AZ38" s="232">
        <v>0</v>
      </c>
      <c r="BA38" s="232">
        <v>0</v>
      </c>
      <c r="BB38" s="232">
        <v>0</v>
      </c>
      <c r="BC38" s="232">
        <v>0</v>
      </c>
      <c r="BD38" s="232">
        <v>0</v>
      </c>
      <c r="BE38" s="232">
        <v>0</v>
      </c>
      <c r="BF38" s="232">
        <v>0</v>
      </c>
      <c r="BG38" s="232">
        <v>0</v>
      </c>
      <c r="BH38" s="232">
        <v>0</v>
      </c>
      <c r="BI38" s="232">
        <v>0</v>
      </c>
      <c r="BJ38" s="232">
        <v>0</v>
      </c>
    </row>
    <row r="39" spans="1:62" ht="25.5">
      <c r="A39" s="227" t="s">
        <v>1561</v>
      </c>
      <c r="B39" s="227" t="s">
        <v>1562</v>
      </c>
      <c r="C39" s="230" t="s">
        <v>1563</v>
      </c>
      <c r="D39" s="228" t="s">
        <v>1564</v>
      </c>
      <c r="E39" s="228"/>
      <c r="F39" s="228"/>
      <c r="G39" s="228"/>
      <c r="H39" s="228"/>
      <c r="I39" s="228"/>
      <c r="J39" s="228"/>
      <c r="K39" s="228"/>
      <c r="L39" s="228"/>
      <c r="M39" s="228"/>
      <c r="N39" s="228"/>
      <c r="O39" s="228"/>
      <c r="P39" s="228"/>
      <c r="Q39" s="228"/>
      <c r="R39" s="228"/>
      <c r="S39" s="228"/>
      <c r="T39" s="228"/>
      <c r="U39" s="228"/>
      <c r="V39" s="228"/>
      <c r="W39" s="228"/>
      <c r="X39" s="228"/>
      <c r="Y39" s="228"/>
      <c r="Z39" s="228"/>
      <c r="AA39" s="228"/>
      <c r="AB39" s="228"/>
      <c r="AC39" s="228"/>
      <c r="AD39" s="228"/>
      <c r="AE39" s="228"/>
      <c r="AF39" s="228"/>
      <c r="AG39" s="232">
        <v>5.4</v>
      </c>
      <c r="AH39" s="232">
        <v>5.2</v>
      </c>
      <c r="AI39" s="232">
        <v>0</v>
      </c>
      <c r="AJ39" s="232">
        <v>0</v>
      </c>
      <c r="AK39" s="232">
        <v>0</v>
      </c>
      <c r="AL39" s="232">
        <v>0</v>
      </c>
      <c r="AM39" s="232">
        <v>0</v>
      </c>
      <c r="AN39" s="232">
        <v>0</v>
      </c>
      <c r="AO39" s="232">
        <v>0</v>
      </c>
      <c r="AP39" s="232">
        <v>0</v>
      </c>
      <c r="AQ39" s="232">
        <v>0</v>
      </c>
      <c r="AR39" s="232">
        <v>0</v>
      </c>
      <c r="AS39" s="232">
        <v>0</v>
      </c>
      <c r="AT39" s="232">
        <v>0</v>
      </c>
      <c r="AU39" s="232">
        <v>0</v>
      </c>
      <c r="AV39" s="232">
        <v>0</v>
      </c>
      <c r="AW39" s="232">
        <v>0</v>
      </c>
      <c r="AX39" s="232">
        <v>0</v>
      </c>
      <c r="AY39" s="232">
        <v>0</v>
      </c>
      <c r="AZ39" s="232">
        <v>0</v>
      </c>
      <c r="BA39" s="232">
        <v>0</v>
      </c>
      <c r="BB39" s="232">
        <v>0</v>
      </c>
      <c r="BC39" s="232">
        <v>0</v>
      </c>
      <c r="BD39" s="232">
        <v>0</v>
      </c>
      <c r="BE39" s="232">
        <v>0</v>
      </c>
      <c r="BF39" s="232">
        <v>0</v>
      </c>
      <c r="BG39" s="232">
        <v>0</v>
      </c>
      <c r="BH39" s="232">
        <v>0</v>
      </c>
      <c r="BI39" s="232">
        <v>0</v>
      </c>
      <c r="BJ39" s="232">
        <v>0</v>
      </c>
    </row>
    <row r="40" spans="1:62" ht="51">
      <c r="A40" s="227" t="s">
        <v>1565</v>
      </c>
      <c r="B40" s="227" t="s">
        <v>1566</v>
      </c>
      <c r="C40" s="230" t="s">
        <v>1567</v>
      </c>
      <c r="D40" s="228" t="s">
        <v>1568</v>
      </c>
      <c r="E40" s="228"/>
      <c r="F40" s="228" t="s">
        <v>1569</v>
      </c>
      <c r="G40" s="228"/>
      <c r="H40" s="228" t="s">
        <v>1570</v>
      </c>
      <c r="I40" s="228" t="s">
        <v>1571</v>
      </c>
      <c r="J40" s="228" t="s">
        <v>1572</v>
      </c>
      <c r="K40" s="228" t="s">
        <v>1573</v>
      </c>
      <c r="L40" s="228" t="s">
        <v>1574</v>
      </c>
      <c r="M40" s="230" t="s">
        <v>1575</v>
      </c>
      <c r="N40" s="228" t="s">
        <v>1576</v>
      </c>
      <c r="O40" s="228" t="s">
        <v>1577</v>
      </c>
      <c r="P40" s="228" t="s">
        <v>1578</v>
      </c>
      <c r="Q40" s="228" t="s">
        <v>1579</v>
      </c>
      <c r="R40" s="228"/>
      <c r="S40" s="228"/>
      <c r="T40" s="228"/>
      <c r="U40" s="228"/>
      <c r="V40" s="228"/>
      <c r="W40" s="228"/>
      <c r="X40" s="228"/>
      <c r="Y40" s="228"/>
      <c r="Z40" s="228"/>
      <c r="AA40" s="228"/>
      <c r="AB40" s="228"/>
      <c r="AC40" s="228"/>
      <c r="AD40" s="228"/>
      <c r="AE40" s="228"/>
      <c r="AF40" s="228"/>
      <c r="AG40" s="232">
        <v>4.2</v>
      </c>
      <c r="AH40" s="232">
        <v>5.5</v>
      </c>
      <c r="AI40" s="232">
        <v>0</v>
      </c>
      <c r="AJ40" s="232">
        <v>3.6</v>
      </c>
      <c r="AK40" s="232">
        <v>0</v>
      </c>
      <c r="AL40" s="232">
        <v>0</v>
      </c>
      <c r="AM40" s="232">
        <v>0</v>
      </c>
      <c r="AN40" s="232">
        <v>0</v>
      </c>
      <c r="AO40" s="232">
        <v>0</v>
      </c>
      <c r="AP40" s="232">
        <v>2.2999999999999998</v>
      </c>
      <c r="AQ40" s="232">
        <v>1.8</v>
      </c>
      <c r="AR40" s="232">
        <v>3.2</v>
      </c>
      <c r="AS40" s="232">
        <v>1.6</v>
      </c>
      <c r="AT40" s="232">
        <v>0</v>
      </c>
      <c r="AU40" s="232">
        <v>0</v>
      </c>
      <c r="AV40" s="232">
        <v>0</v>
      </c>
      <c r="AW40" s="232">
        <v>0</v>
      </c>
      <c r="AX40" s="232">
        <v>0</v>
      </c>
      <c r="AY40" s="232">
        <v>0</v>
      </c>
      <c r="AZ40" s="232">
        <v>0</v>
      </c>
      <c r="BA40" s="232">
        <v>0</v>
      </c>
      <c r="BB40" s="232">
        <v>0</v>
      </c>
      <c r="BC40" s="232">
        <v>0</v>
      </c>
      <c r="BD40" s="232">
        <v>0</v>
      </c>
      <c r="BE40" s="232">
        <v>0</v>
      </c>
      <c r="BF40" s="232">
        <v>0</v>
      </c>
      <c r="BG40" s="232">
        <v>0</v>
      </c>
      <c r="BH40" s="232">
        <v>0</v>
      </c>
      <c r="BI40" s="232">
        <v>0</v>
      </c>
      <c r="BJ40" s="232">
        <v>0</v>
      </c>
    </row>
    <row r="41" spans="1:62">
      <c r="A41" s="227" t="s">
        <v>1580</v>
      </c>
      <c r="B41" s="227" t="s">
        <v>1581</v>
      </c>
      <c r="C41" s="228" t="s">
        <v>1582</v>
      </c>
      <c r="D41" s="230"/>
      <c r="E41" s="228"/>
      <c r="F41" s="228"/>
      <c r="G41" s="228"/>
      <c r="H41" s="228"/>
      <c r="I41" s="228"/>
      <c r="J41" s="228"/>
      <c r="K41" s="228"/>
      <c r="L41" s="228"/>
      <c r="M41" s="228"/>
      <c r="N41" s="228"/>
      <c r="O41" s="228"/>
      <c r="P41" s="228"/>
      <c r="Q41" s="228"/>
      <c r="R41" s="228"/>
      <c r="S41" s="228"/>
      <c r="T41" s="228"/>
      <c r="U41" s="228"/>
      <c r="V41" s="228"/>
      <c r="W41" s="228"/>
      <c r="X41" s="228"/>
      <c r="Y41" s="228"/>
      <c r="Z41" s="228"/>
      <c r="AA41" s="228"/>
      <c r="AB41" s="228"/>
      <c r="AC41" s="228"/>
      <c r="AD41" s="228"/>
      <c r="AE41" s="228"/>
      <c r="AF41" s="228"/>
      <c r="AG41" s="232">
        <v>2.5</v>
      </c>
      <c r="AH41" s="232">
        <v>0</v>
      </c>
      <c r="AI41" s="232">
        <v>0</v>
      </c>
      <c r="AJ41" s="232">
        <v>0</v>
      </c>
      <c r="AK41" s="232">
        <v>0</v>
      </c>
      <c r="AL41" s="232">
        <v>0</v>
      </c>
      <c r="AM41" s="232">
        <v>0</v>
      </c>
      <c r="AN41" s="232">
        <v>0</v>
      </c>
      <c r="AO41" s="232">
        <v>0</v>
      </c>
      <c r="AP41" s="232">
        <v>0</v>
      </c>
      <c r="AQ41" s="232">
        <v>0</v>
      </c>
      <c r="AR41" s="232">
        <v>0</v>
      </c>
      <c r="AS41" s="232">
        <v>0</v>
      </c>
      <c r="AT41" s="232">
        <v>0</v>
      </c>
      <c r="AU41" s="232">
        <v>0</v>
      </c>
      <c r="AV41" s="232">
        <v>0</v>
      </c>
      <c r="AW41" s="232">
        <v>0</v>
      </c>
      <c r="AX41" s="232">
        <v>0</v>
      </c>
      <c r="AY41" s="232">
        <v>0</v>
      </c>
      <c r="AZ41" s="232">
        <v>0</v>
      </c>
      <c r="BA41" s="232">
        <v>0</v>
      </c>
      <c r="BB41" s="232">
        <v>0</v>
      </c>
      <c r="BC41" s="232">
        <v>0</v>
      </c>
      <c r="BD41" s="232">
        <v>0</v>
      </c>
      <c r="BE41" s="232">
        <v>0</v>
      </c>
      <c r="BF41" s="232">
        <v>0</v>
      </c>
      <c r="BG41" s="232">
        <v>0</v>
      </c>
      <c r="BH41" s="232">
        <v>0</v>
      </c>
      <c r="BI41" s="232">
        <v>0</v>
      </c>
      <c r="BJ41" s="232">
        <v>0</v>
      </c>
    </row>
    <row r="42" spans="1:62" ht="38.25">
      <c r="A42" s="227" t="s">
        <v>1583</v>
      </c>
      <c r="B42" s="227" t="s">
        <v>1584</v>
      </c>
      <c r="C42" s="228" t="s">
        <v>1585</v>
      </c>
      <c r="D42" s="228" t="s">
        <v>1586</v>
      </c>
      <c r="E42" s="228"/>
      <c r="F42" s="228"/>
      <c r="G42" s="228"/>
      <c r="H42" s="228"/>
      <c r="I42" s="228"/>
      <c r="J42" s="228"/>
      <c r="K42" s="228"/>
      <c r="L42" s="228"/>
      <c r="M42" s="228"/>
      <c r="N42" s="228"/>
      <c r="O42" s="228"/>
      <c r="P42" s="228"/>
      <c r="Q42" s="228"/>
      <c r="R42" s="228"/>
      <c r="S42" s="228"/>
      <c r="T42" s="228"/>
      <c r="U42" s="228"/>
      <c r="V42" s="228"/>
      <c r="W42" s="228"/>
      <c r="X42" s="228"/>
      <c r="Y42" s="228"/>
      <c r="Z42" s="228"/>
      <c r="AA42" s="228"/>
      <c r="AB42" s="228"/>
      <c r="AC42" s="228"/>
      <c r="AD42" s="228"/>
      <c r="AE42" s="228"/>
      <c r="AF42" s="228"/>
      <c r="AG42" s="232">
        <v>3.3</v>
      </c>
      <c r="AH42" s="232">
        <v>4.0999999999999996</v>
      </c>
      <c r="AI42" s="232">
        <v>0</v>
      </c>
      <c r="AJ42" s="232">
        <v>0</v>
      </c>
      <c r="AK42" s="232">
        <v>0</v>
      </c>
      <c r="AL42" s="232">
        <v>0</v>
      </c>
      <c r="AM42" s="232">
        <v>0</v>
      </c>
      <c r="AN42" s="232">
        <v>0</v>
      </c>
      <c r="AO42" s="232">
        <v>0</v>
      </c>
      <c r="AP42" s="232">
        <v>0</v>
      </c>
      <c r="AQ42" s="232">
        <v>0</v>
      </c>
      <c r="AR42" s="232">
        <v>0</v>
      </c>
      <c r="AS42" s="232">
        <v>0</v>
      </c>
      <c r="AT42" s="232">
        <v>0</v>
      </c>
      <c r="AU42" s="232">
        <v>0</v>
      </c>
      <c r="AV42" s="232">
        <v>0</v>
      </c>
      <c r="AW42" s="232">
        <v>0</v>
      </c>
      <c r="AX42" s="232">
        <v>0</v>
      </c>
      <c r="AY42" s="232">
        <v>0</v>
      </c>
      <c r="AZ42" s="232">
        <v>0</v>
      </c>
      <c r="BA42" s="232">
        <v>0</v>
      </c>
      <c r="BB42" s="232">
        <v>0</v>
      </c>
      <c r="BC42" s="232">
        <v>0</v>
      </c>
      <c r="BD42" s="232">
        <v>0</v>
      </c>
      <c r="BE42" s="232">
        <v>0</v>
      </c>
      <c r="BF42" s="232">
        <v>0</v>
      </c>
      <c r="BG42" s="232">
        <v>0</v>
      </c>
      <c r="BH42" s="232">
        <v>0</v>
      </c>
      <c r="BI42" s="232">
        <v>0</v>
      </c>
      <c r="BJ42" s="232">
        <v>0</v>
      </c>
    </row>
    <row r="43" spans="1:62" ht="25.5">
      <c r="A43" s="227" t="s">
        <v>1587</v>
      </c>
      <c r="B43" s="227" t="s">
        <v>1588</v>
      </c>
      <c r="C43" s="228" t="s">
        <v>1589</v>
      </c>
      <c r="D43" s="228" t="s">
        <v>1590</v>
      </c>
      <c r="E43" s="228"/>
      <c r="F43" s="228"/>
      <c r="G43" s="228"/>
      <c r="H43" s="228"/>
      <c r="I43" s="228"/>
      <c r="J43" s="228"/>
      <c r="K43" s="228"/>
      <c r="L43" s="228"/>
      <c r="M43" s="228"/>
      <c r="N43" s="228"/>
      <c r="O43" s="228"/>
      <c r="P43" s="228"/>
      <c r="Q43" s="228"/>
      <c r="R43" s="228"/>
      <c r="S43" s="228"/>
      <c r="T43" s="228"/>
      <c r="U43" s="228"/>
      <c r="V43" s="228"/>
      <c r="W43" s="228"/>
      <c r="X43" s="228"/>
      <c r="Y43" s="228"/>
      <c r="Z43" s="228"/>
      <c r="AA43" s="228"/>
      <c r="AB43" s="228"/>
      <c r="AC43" s="228"/>
      <c r="AD43" s="228"/>
      <c r="AE43" s="228"/>
      <c r="AF43" s="228"/>
      <c r="AG43" s="232">
        <v>31.1</v>
      </c>
      <c r="AH43" s="232">
        <v>5.2</v>
      </c>
      <c r="AI43" s="232">
        <v>0</v>
      </c>
      <c r="AJ43" s="232">
        <v>0</v>
      </c>
      <c r="AK43" s="232">
        <v>0</v>
      </c>
      <c r="AL43" s="232">
        <v>0</v>
      </c>
      <c r="AM43" s="232">
        <v>0</v>
      </c>
      <c r="AN43" s="232">
        <v>0</v>
      </c>
      <c r="AO43" s="232">
        <v>0</v>
      </c>
      <c r="AP43" s="232">
        <v>0</v>
      </c>
      <c r="AQ43" s="232">
        <v>0</v>
      </c>
      <c r="AR43" s="232">
        <v>0</v>
      </c>
      <c r="AS43" s="232">
        <v>0</v>
      </c>
      <c r="AT43" s="232">
        <v>0</v>
      </c>
      <c r="AU43" s="232">
        <v>0</v>
      </c>
      <c r="AV43" s="232">
        <v>0</v>
      </c>
      <c r="AW43" s="232">
        <v>0</v>
      </c>
      <c r="AX43" s="232">
        <v>0</v>
      </c>
      <c r="AY43" s="232">
        <v>0</v>
      </c>
      <c r="AZ43" s="232">
        <v>0</v>
      </c>
      <c r="BA43" s="232">
        <v>0</v>
      </c>
      <c r="BB43" s="232">
        <v>0</v>
      </c>
      <c r="BC43" s="232">
        <v>0</v>
      </c>
      <c r="BD43" s="232">
        <v>0</v>
      </c>
      <c r="BE43" s="232">
        <v>0</v>
      </c>
      <c r="BF43" s="232">
        <v>0</v>
      </c>
      <c r="BG43" s="232">
        <v>0</v>
      </c>
      <c r="BH43" s="232">
        <v>0</v>
      </c>
      <c r="BI43" s="232">
        <v>0</v>
      </c>
      <c r="BJ43" s="232">
        <v>0</v>
      </c>
    </row>
    <row r="44" spans="1:62" ht="51">
      <c r="A44" s="227" t="s">
        <v>1587</v>
      </c>
      <c r="B44" s="227" t="s">
        <v>1591</v>
      </c>
      <c r="C44" s="230" t="s">
        <v>1592</v>
      </c>
      <c r="D44" s="228" t="s">
        <v>1593</v>
      </c>
      <c r="E44" s="228" t="s">
        <v>1594</v>
      </c>
      <c r="F44" s="228"/>
      <c r="G44" s="230" t="s">
        <v>1595</v>
      </c>
      <c r="H44" s="228"/>
      <c r="I44" s="228"/>
      <c r="J44" s="228"/>
      <c r="K44" s="228"/>
      <c r="L44" s="228"/>
      <c r="M44" s="228"/>
      <c r="N44" s="228"/>
      <c r="O44" s="228"/>
      <c r="P44" s="228"/>
      <c r="Q44" s="228"/>
      <c r="R44" s="228"/>
      <c r="S44" s="228"/>
      <c r="T44" s="228"/>
      <c r="U44" s="228"/>
      <c r="V44" s="228"/>
      <c r="W44" s="228"/>
      <c r="X44" s="228"/>
      <c r="Y44" s="228"/>
      <c r="Z44" s="228"/>
      <c r="AA44" s="228"/>
      <c r="AB44" s="228"/>
      <c r="AC44" s="228"/>
      <c r="AD44" s="228"/>
      <c r="AE44" s="228"/>
      <c r="AF44" s="228"/>
      <c r="AG44" s="232">
        <v>2.7</v>
      </c>
      <c r="AH44" s="232">
        <v>2.2000000000000002</v>
      </c>
      <c r="AI44" s="232">
        <v>1.6</v>
      </c>
      <c r="AJ44" s="232">
        <v>0</v>
      </c>
      <c r="AK44" s="232">
        <v>2.7</v>
      </c>
      <c r="AL44" s="232">
        <v>0</v>
      </c>
      <c r="AM44" s="232">
        <v>0</v>
      </c>
      <c r="AN44" s="232">
        <v>0</v>
      </c>
      <c r="AO44" s="232">
        <v>0</v>
      </c>
      <c r="AP44" s="232">
        <v>0</v>
      </c>
      <c r="AQ44" s="232">
        <v>0</v>
      </c>
      <c r="AR44" s="232">
        <v>0</v>
      </c>
      <c r="AS44" s="232">
        <v>0</v>
      </c>
      <c r="AT44" s="232">
        <v>0</v>
      </c>
      <c r="AU44" s="232">
        <v>0</v>
      </c>
      <c r="AV44" s="232">
        <v>0</v>
      </c>
      <c r="AW44" s="232">
        <v>0</v>
      </c>
      <c r="AX44" s="232">
        <v>0</v>
      </c>
      <c r="AY44" s="232">
        <v>0</v>
      </c>
      <c r="AZ44" s="232">
        <v>0</v>
      </c>
      <c r="BA44" s="232">
        <v>0</v>
      </c>
      <c r="BB44" s="232">
        <v>0</v>
      </c>
      <c r="BC44" s="232">
        <v>0</v>
      </c>
      <c r="BD44" s="232">
        <v>0</v>
      </c>
      <c r="BE44" s="232">
        <v>0</v>
      </c>
      <c r="BF44" s="232">
        <v>0</v>
      </c>
      <c r="BG44" s="232">
        <v>0</v>
      </c>
      <c r="BH44" s="232">
        <v>0</v>
      </c>
      <c r="BI44" s="232">
        <v>0</v>
      </c>
      <c r="BJ44" s="232">
        <v>0</v>
      </c>
    </row>
    <row r="45" spans="1:62" ht="38.25">
      <c r="A45" s="227" t="s">
        <v>1596</v>
      </c>
      <c r="B45" s="227" t="s">
        <v>1597</v>
      </c>
      <c r="C45" s="230" t="s">
        <v>1598</v>
      </c>
      <c r="D45" s="228"/>
      <c r="E45" s="228"/>
      <c r="F45" s="228" t="s">
        <v>1599</v>
      </c>
      <c r="G45" s="230" t="s">
        <v>1600</v>
      </c>
      <c r="H45" s="228" t="s">
        <v>1601</v>
      </c>
      <c r="I45" s="228"/>
      <c r="J45" s="228"/>
      <c r="K45" s="228"/>
      <c r="L45" s="228"/>
      <c r="M45" s="228"/>
      <c r="N45" s="228"/>
      <c r="O45" s="228"/>
      <c r="P45" s="228"/>
      <c r="Q45" s="228"/>
      <c r="R45" s="228"/>
      <c r="S45" s="228"/>
      <c r="T45" s="228"/>
      <c r="U45" s="228"/>
      <c r="V45" s="228"/>
      <c r="W45" s="228"/>
      <c r="X45" s="228"/>
      <c r="Y45" s="228"/>
      <c r="Z45" s="228"/>
      <c r="AA45" s="228"/>
      <c r="AB45" s="228"/>
      <c r="AC45" s="228"/>
      <c r="AD45" s="228"/>
      <c r="AE45" s="228"/>
      <c r="AF45" s="228"/>
      <c r="AG45" s="232">
        <v>4</v>
      </c>
      <c r="AH45" s="232">
        <v>0</v>
      </c>
      <c r="AI45" s="232">
        <v>0</v>
      </c>
      <c r="AJ45" s="232">
        <v>3.2</v>
      </c>
      <c r="AK45" s="232">
        <v>2</v>
      </c>
      <c r="AL45" s="232">
        <v>2.2999999999999998</v>
      </c>
      <c r="AM45" s="232">
        <v>0</v>
      </c>
      <c r="AN45" s="232">
        <v>0</v>
      </c>
      <c r="AO45" s="232">
        <v>0</v>
      </c>
      <c r="AP45" s="232">
        <v>0</v>
      </c>
      <c r="AQ45" s="232">
        <v>0</v>
      </c>
      <c r="AR45" s="232">
        <v>0</v>
      </c>
      <c r="AS45" s="232">
        <v>0</v>
      </c>
      <c r="AT45" s="232">
        <v>0</v>
      </c>
      <c r="AU45" s="232">
        <v>0</v>
      </c>
      <c r="AV45" s="232">
        <v>0</v>
      </c>
      <c r="AW45" s="232">
        <v>0</v>
      </c>
      <c r="AX45" s="232">
        <v>0</v>
      </c>
      <c r="AY45" s="232">
        <v>0</v>
      </c>
      <c r="AZ45" s="232">
        <v>0</v>
      </c>
      <c r="BA45" s="232">
        <v>0</v>
      </c>
      <c r="BB45" s="232">
        <v>0</v>
      </c>
      <c r="BC45" s="232">
        <v>0</v>
      </c>
      <c r="BD45" s="232">
        <v>0</v>
      </c>
      <c r="BE45" s="232">
        <v>0</v>
      </c>
      <c r="BF45" s="232">
        <v>0</v>
      </c>
      <c r="BG45" s="232">
        <v>0</v>
      </c>
      <c r="BH45" s="232">
        <v>0</v>
      </c>
      <c r="BI45" s="232">
        <v>0</v>
      </c>
      <c r="BJ45" s="232">
        <v>0</v>
      </c>
    </row>
    <row r="46" spans="1:62" ht="63.75">
      <c r="A46" s="227" t="s">
        <v>1602</v>
      </c>
      <c r="B46" s="227" t="s">
        <v>1603</v>
      </c>
      <c r="C46" s="228"/>
      <c r="D46" s="230" t="s">
        <v>1604</v>
      </c>
      <c r="E46" s="228"/>
      <c r="F46" s="228"/>
      <c r="G46" s="228"/>
      <c r="H46" s="228" t="s">
        <v>1605</v>
      </c>
      <c r="I46" s="228"/>
      <c r="J46" s="228"/>
      <c r="K46" s="228"/>
      <c r="L46" s="228"/>
      <c r="M46" s="228"/>
      <c r="N46" s="228"/>
      <c r="O46" s="228"/>
      <c r="P46" s="228"/>
      <c r="Q46" s="228"/>
      <c r="R46" s="228"/>
      <c r="S46" s="228"/>
      <c r="T46" s="228"/>
      <c r="U46" s="228"/>
      <c r="V46" s="228"/>
      <c r="W46" s="228"/>
      <c r="X46" s="228"/>
      <c r="Y46" s="228"/>
      <c r="Z46" s="228"/>
      <c r="AA46" s="228"/>
      <c r="AB46" s="228"/>
      <c r="AC46" s="228"/>
      <c r="AD46" s="228"/>
      <c r="AE46" s="228"/>
      <c r="AF46" s="228"/>
      <c r="AG46" s="232">
        <v>0</v>
      </c>
      <c r="AH46" s="232">
        <v>8.4</v>
      </c>
      <c r="AI46" s="232">
        <v>0</v>
      </c>
      <c r="AJ46" s="232">
        <v>0</v>
      </c>
      <c r="AK46" s="232">
        <v>0</v>
      </c>
      <c r="AL46" s="232">
        <v>0</v>
      </c>
      <c r="AM46" s="232">
        <v>0</v>
      </c>
      <c r="AN46" s="232">
        <v>0</v>
      </c>
      <c r="AO46" s="232">
        <v>0</v>
      </c>
      <c r="AP46" s="232">
        <v>0</v>
      </c>
      <c r="AQ46" s="232">
        <v>0</v>
      </c>
      <c r="AR46" s="232">
        <v>0</v>
      </c>
      <c r="AS46" s="232">
        <v>0</v>
      </c>
      <c r="AT46" s="232">
        <v>0</v>
      </c>
      <c r="AU46" s="232">
        <v>0</v>
      </c>
      <c r="AV46" s="232">
        <v>0</v>
      </c>
      <c r="AW46" s="232">
        <v>0</v>
      </c>
      <c r="AX46" s="232">
        <v>0</v>
      </c>
      <c r="AY46" s="232">
        <v>0</v>
      </c>
      <c r="AZ46" s="232">
        <v>0</v>
      </c>
      <c r="BA46" s="232">
        <v>0</v>
      </c>
      <c r="BB46" s="232">
        <v>0</v>
      </c>
      <c r="BC46" s="232">
        <v>0</v>
      </c>
      <c r="BD46" s="232">
        <v>0</v>
      </c>
      <c r="BE46" s="232">
        <v>0</v>
      </c>
      <c r="BF46" s="232">
        <v>0</v>
      </c>
      <c r="BG46" s="232">
        <v>0</v>
      </c>
      <c r="BH46" s="232">
        <v>0</v>
      </c>
      <c r="BI46" s="232">
        <v>0</v>
      </c>
      <c r="BJ46" s="232">
        <v>0</v>
      </c>
    </row>
    <row r="47" spans="1:62" ht="38.25">
      <c r="A47" s="227" t="s">
        <v>1602</v>
      </c>
      <c r="B47" s="227" t="s">
        <v>1606</v>
      </c>
      <c r="C47" s="230" t="s">
        <v>1607</v>
      </c>
      <c r="D47" s="228"/>
      <c r="E47" s="228"/>
      <c r="F47" s="228"/>
      <c r="G47" s="228"/>
      <c r="H47" s="228"/>
      <c r="I47" s="228"/>
      <c r="J47" s="228"/>
      <c r="K47" s="228"/>
      <c r="L47" s="228"/>
      <c r="M47" s="228"/>
      <c r="N47" s="228"/>
      <c r="O47" s="228"/>
      <c r="P47" s="228"/>
      <c r="Q47" s="228"/>
      <c r="R47" s="228"/>
      <c r="S47" s="228"/>
      <c r="T47" s="228"/>
      <c r="U47" s="228"/>
      <c r="V47" s="228"/>
      <c r="W47" s="228"/>
      <c r="X47" s="228"/>
      <c r="Y47" s="228"/>
      <c r="Z47" s="228"/>
      <c r="AA47" s="228"/>
      <c r="AB47" s="228"/>
      <c r="AC47" s="228"/>
      <c r="AD47" s="228"/>
      <c r="AE47" s="228"/>
      <c r="AF47" s="228"/>
      <c r="AG47" s="232">
        <v>7.5</v>
      </c>
      <c r="AH47" s="232">
        <v>0</v>
      </c>
      <c r="AI47" s="232">
        <v>0</v>
      </c>
      <c r="AJ47" s="232">
        <v>0</v>
      </c>
      <c r="AK47" s="232">
        <v>0</v>
      </c>
      <c r="AL47" s="232">
        <v>0</v>
      </c>
      <c r="AM47" s="232">
        <v>0</v>
      </c>
      <c r="AN47" s="232">
        <v>0</v>
      </c>
      <c r="AO47" s="232">
        <v>0</v>
      </c>
      <c r="AP47" s="232">
        <v>0</v>
      </c>
      <c r="AQ47" s="232">
        <v>0</v>
      </c>
      <c r="AR47" s="232">
        <v>0</v>
      </c>
      <c r="AS47" s="232">
        <v>0</v>
      </c>
      <c r="AT47" s="232">
        <v>0</v>
      </c>
      <c r="AU47" s="232">
        <v>0</v>
      </c>
      <c r="AV47" s="232">
        <v>0</v>
      </c>
      <c r="AW47" s="232">
        <v>0</v>
      </c>
      <c r="AX47" s="232">
        <v>0</v>
      </c>
      <c r="AY47" s="232">
        <v>0</v>
      </c>
      <c r="AZ47" s="232">
        <v>0</v>
      </c>
      <c r="BA47" s="232">
        <v>0</v>
      </c>
      <c r="BB47" s="232">
        <v>0</v>
      </c>
      <c r="BC47" s="232">
        <v>0</v>
      </c>
      <c r="BD47" s="232">
        <v>0</v>
      </c>
      <c r="BE47" s="232">
        <v>0</v>
      </c>
      <c r="BF47" s="232">
        <v>0</v>
      </c>
      <c r="BG47" s="232">
        <v>0</v>
      </c>
      <c r="BH47" s="232">
        <v>0</v>
      </c>
      <c r="BI47" s="232">
        <v>0</v>
      </c>
      <c r="BJ47" s="232">
        <v>0</v>
      </c>
    </row>
    <row r="48" spans="1:62" ht="25.5">
      <c r="A48" s="227" t="s">
        <v>1608</v>
      </c>
      <c r="B48" s="227" t="s">
        <v>1609</v>
      </c>
      <c r="C48" s="230" t="s">
        <v>1610</v>
      </c>
      <c r="D48" s="228"/>
      <c r="E48" s="228"/>
      <c r="F48" s="228"/>
      <c r="G48" s="228"/>
      <c r="H48" s="228"/>
      <c r="I48" s="228"/>
      <c r="J48" s="228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28"/>
      <c r="AA48" s="228"/>
      <c r="AB48" s="228"/>
      <c r="AC48" s="228"/>
      <c r="AD48" s="228"/>
      <c r="AE48" s="228"/>
      <c r="AF48" s="228"/>
      <c r="AG48" s="232">
        <v>2.8</v>
      </c>
      <c r="AH48" s="232">
        <v>0</v>
      </c>
      <c r="AI48" s="232">
        <v>0</v>
      </c>
      <c r="AJ48" s="232">
        <v>0</v>
      </c>
      <c r="AK48" s="232">
        <v>0</v>
      </c>
      <c r="AL48" s="232">
        <v>0</v>
      </c>
      <c r="AM48" s="232">
        <v>0</v>
      </c>
      <c r="AN48" s="232">
        <v>0</v>
      </c>
      <c r="AO48" s="232">
        <v>0</v>
      </c>
      <c r="AP48" s="232">
        <v>0</v>
      </c>
      <c r="AQ48" s="232">
        <v>0</v>
      </c>
      <c r="AR48" s="232">
        <v>0</v>
      </c>
      <c r="AS48" s="232">
        <v>0</v>
      </c>
      <c r="AT48" s="232">
        <v>0</v>
      </c>
      <c r="AU48" s="232">
        <v>0</v>
      </c>
      <c r="AV48" s="232">
        <v>0</v>
      </c>
      <c r="AW48" s="232">
        <v>0</v>
      </c>
      <c r="AX48" s="232">
        <v>0</v>
      </c>
      <c r="AY48" s="232">
        <v>0</v>
      </c>
      <c r="AZ48" s="232">
        <v>0</v>
      </c>
      <c r="BA48" s="232">
        <v>0</v>
      </c>
      <c r="BB48" s="232">
        <v>0</v>
      </c>
      <c r="BC48" s="232">
        <v>0</v>
      </c>
      <c r="BD48" s="232">
        <v>0</v>
      </c>
      <c r="BE48" s="232">
        <v>0</v>
      </c>
      <c r="BF48" s="232">
        <v>0</v>
      </c>
      <c r="BG48" s="232">
        <v>0</v>
      </c>
      <c r="BH48" s="232">
        <v>0</v>
      </c>
      <c r="BI48" s="232">
        <v>0</v>
      </c>
      <c r="BJ48" s="232">
        <v>0</v>
      </c>
    </row>
    <row r="49" spans="1:62" ht="51">
      <c r="A49" s="227" t="s">
        <v>1611</v>
      </c>
      <c r="B49" s="227" t="s">
        <v>1612</v>
      </c>
      <c r="C49" s="228"/>
      <c r="D49" s="228"/>
      <c r="E49" s="228"/>
      <c r="F49" s="230" t="s">
        <v>1613</v>
      </c>
      <c r="G49" s="228" t="s">
        <v>1614</v>
      </c>
      <c r="H49" s="228"/>
      <c r="I49" s="228"/>
      <c r="J49" s="228"/>
      <c r="K49" s="228"/>
      <c r="L49" s="228"/>
      <c r="M49" s="228"/>
      <c r="N49" s="228"/>
      <c r="O49" s="228"/>
      <c r="P49" s="228"/>
      <c r="Q49" s="228"/>
      <c r="R49" s="228"/>
      <c r="S49" s="228"/>
      <c r="T49" s="228"/>
      <c r="U49" s="228"/>
      <c r="V49" s="228"/>
      <c r="W49" s="228"/>
      <c r="X49" s="228"/>
      <c r="Y49" s="228"/>
      <c r="Z49" s="228"/>
      <c r="AA49" s="228"/>
      <c r="AB49" s="228"/>
      <c r="AC49" s="228"/>
      <c r="AD49" s="228"/>
      <c r="AE49" s="228"/>
      <c r="AF49" s="228"/>
      <c r="AG49" s="232">
        <v>0</v>
      </c>
      <c r="AH49" s="232">
        <v>0</v>
      </c>
      <c r="AI49" s="232">
        <v>0</v>
      </c>
      <c r="AJ49" s="232">
        <v>4.2</v>
      </c>
      <c r="AK49" s="232">
        <v>2.9</v>
      </c>
      <c r="AL49" s="232">
        <v>0</v>
      </c>
      <c r="AM49" s="232">
        <v>0</v>
      </c>
      <c r="AN49" s="232">
        <v>0</v>
      </c>
      <c r="AO49" s="232">
        <v>0</v>
      </c>
      <c r="AP49" s="232">
        <v>0</v>
      </c>
      <c r="AQ49" s="232">
        <v>0</v>
      </c>
      <c r="AR49" s="232">
        <v>0</v>
      </c>
      <c r="AS49" s="232">
        <v>0</v>
      </c>
      <c r="AT49" s="232">
        <v>0</v>
      </c>
      <c r="AU49" s="232">
        <v>0</v>
      </c>
      <c r="AV49" s="232">
        <v>0</v>
      </c>
      <c r="AW49" s="232">
        <v>0</v>
      </c>
      <c r="AX49" s="232">
        <v>0</v>
      </c>
      <c r="AY49" s="232">
        <v>0</v>
      </c>
      <c r="AZ49" s="232">
        <v>0</v>
      </c>
      <c r="BA49" s="232">
        <v>0</v>
      </c>
      <c r="BB49" s="232">
        <v>0</v>
      </c>
      <c r="BC49" s="232">
        <v>0</v>
      </c>
      <c r="BD49" s="232">
        <v>0</v>
      </c>
      <c r="BE49" s="232">
        <v>0</v>
      </c>
      <c r="BF49" s="232">
        <v>0</v>
      </c>
      <c r="BG49" s="232">
        <v>0</v>
      </c>
      <c r="BH49" s="232">
        <v>0</v>
      </c>
      <c r="BI49" s="232">
        <v>0</v>
      </c>
      <c r="BJ49" s="232">
        <v>0</v>
      </c>
    </row>
    <row r="50" spans="1:62" ht="76.5">
      <c r="A50" s="227" t="s">
        <v>1611</v>
      </c>
      <c r="B50" s="227" t="s">
        <v>1615</v>
      </c>
      <c r="C50" s="230" t="s">
        <v>1616</v>
      </c>
      <c r="D50" s="228"/>
      <c r="E50" s="228"/>
      <c r="F50" s="228"/>
      <c r="G50" s="228"/>
      <c r="H50" s="228"/>
      <c r="I50" s="228"/>
      <c r="J50" s="228"/>
      <c r="K50" s="228"/>
      <c r="L50" s="228"/>
      <c r="M50" s="228"/>
      <c r="N50" s="228"/>
      <c r="O50" s="228"/>
      <c r="P50" s="228"/>
      <c r="Q50" s="228"/>
      <c r="R50" s="228"/>
      <c r="S50" s="228"/>
      <c r="T50" s="228"/>
      <c r="U50" s="228"/>
      <c r="V50" s="228"/>
      <c r="W50" s="228"/>
      <c r="X50" s="228"/>
      <c r="Y50" s="228"/>
      <c r="Z50" s="228"/>
      <c r="AA50" s="228"/>
      <c r="AB50" s="228"/>
      <c r="AC50" s="228"/>
      <c r="AD50" s="228"/>
      <c r="AE50" s="228"/>
      <c r="AF50" s="228"/>
      <c r="AG50" s="232">
        <v>3.1</v>
      </c>
      <c r="AH50" s="232">
        <v>0</v>
      </c>
      <c r="AI50" s="232">
        <v>0</v>
      </c>
      <c r="AJ50" s="232">
        <v>0</v>
      </c>
      <c r="AK50" s="232">
        <v>0</v>
      </c>
      <c r="AL50" s="232">
        <v>0</v>
      </c>
      <c r="AM50" s="232">
        <v>0</v>
      </c>
      <c r="AN50" s="232">
        <v>0</v>
      </c>
      <c r="AO50" s="232">
        <v>0</v>
      </c>
      <c r="AP50" s="232">
        <v>0</v>
      </c>
      <c r="AQ50" s="232">
        <v>0</v>
      </c>
      <c r="AR50" s="232">
        <v>0</v>
      </c>
      <c r="AS50" s="232">
        <v>0</v>
      </c>
      <c r="AT50" s="232">
        <v>0</v>
      </c>
      <c r="AU50" s="232">
        <v>0</v>
      </c>
      <c r="AV50" s="232">
        <v>0</v>
      </c>
      <c r="AW50" s="232">
        <v>0</v>
      </c>
      <c r="AX50" s="232">
        <v>0</v>
      </c>
      <c r="AY50" s="232">
        <v>0</v>
      </c>
      <c r="AZ50" s="232">
        <v>0</v>
      </c>
      <c r="BA50" s="232">
        <v>0</v>
      </c>
      <c r="BB50" s="232">
        <v>0</v>
      </c>
      <c r="BC50" s="232">
        <v>0</v>
      </c>
      <c r="BD50" s="232">
        <v>0</v>
      </c>
      <c r="BE50" s="232">
        <v>0</v>
      </c>
      <c r="BF50" s="232">
        <v>0</v>
      </c>
      <c r="BG50" s="232">
        <v>0</v>
      </c>
      <c r="BH50" s="232">
        <v>0</v>
      </c>
      <c r="BI50" s="232">
        <v>0</v>
      </c>
      <c r="BJ50" s="232">
        <v>0</v>
      </c>
    </row>
    <row r="51" spans="1:62" ht="89.25">
      <c r="A51" s="227" t="s">
        <v>1611</v>
      </c>
      <c r="B51" s="227" t="s">
        <v>1617</v>
      </c>
      <c r="C51" s="230" t="s">
        <v>1618</v>
      </c>
      <c r="D51" s="228"/>
      <c r="E51" s="228"/>
      <c r="F51" s="228"/>
      <c r="G51" s="228"/>
      <c r="H51" s="228"/>
      <c r="I51" s="228"/>
      <c r="J51" s="228"/>
      <c r="K51" s="228"/>
      <c r="L51" s="228"/>
      <c r="M51" s="228"/>
      <c r="N51" s="228"/>
      <c r="O51" s="228"/>
      <c r="P51" s="228"/>
      <c r="Q51" s="228"/>
      <c r="R51" s="228"/>
      <c r="S51" s="228"/>
      <c r="T51" s="228"/>
      <c r="U51" s="228"/>
      <c r="V51" s="228"/>
      <c r="W51" s="228"/>
      <c r="X51" s="228"/>
      <c r="Y51" s="228"/>
      <c r="Z51" s="228"/>
      <c r="AA51" s="228"/>
      <c r="AB51" s="228"/>
      <c r="AC51" s="228"/>
      <c r="AD51" s="228"/>
      <c r="AE51" s="228"/>
      <c r="AF51" s="228"/>
      <c r="AG51" s="232">
        <v>4.5999999999999996</v>
      </c>
      <c r="AH51" s="232">
        <v>0</v>
      </c>
      <c r="AI51" s="232">
        <v>0</v>
      </c>
      <c r="AJ51" s="232">
        <v>0</v>
      </c>
      <c r="AK51" s="232">
        <v>0</v>
      </c>
      <c r="AL51" s="232">
        <v>0</v>
      </c>
      <c r="AM51" s="232">
        <v>0</v>
      </c>
      <c r="AN51" s="232">
        <v>0</v>
      </c>
      <c r="AO51" s="232">
        <v>0</v>
      </c>
      <c r="AP51" s="232">
        <v>0</v>
      </c>
      <c r="AQ51" s="232">
        <v>0</v>
      </c>
      <c r="AR51" s="232">
        <v>0</v>
      </c>
      <c r="AS51" s="232">
        <v>0</v>
      </c>
      <c r="AT51" s="232">
        <v>0</v>
      </c>
      <c r="AU51" s="232">
        <v>0</v>
      </c>
      <c r="AV51" s="232">
        <v>0</v>
      </c>
      <c r="AW51" s="232">
        <v>0</v>
      </c>
      <c r="AX51" s="232">
        <v>0</v>
      </c>
      <c r="AY51" s="232">
        <v>0</v>
      </c>
      <c r="AZ51" s="232">
        <v>0</v>
      </c>
      <c r="BA51" s="232">
        <v>0</v>
      </c>
      <c r="BB51" s="232">
        <v>0</v>
      </c>
      <c r="BC51" s="232">
        <v>0</v>
      </c>
      <c r="BD51" s="232">
        <v>0</v>
      </c>
      <c r="BE51" s="232">
        <v>0</v>
      </c>
      <c r="BF51" s="232">
        <v>0</v>
      </c>
      <c r="BG51" s="232">
        <v>0</v>
      </c>
      <c r="BH51" s="232">
        <v>0</v>
      </c>
      <c r="BI51" s="232">
        <v>0</v>
      </c>
      <c r="BJ51" s="232">
        <v>0</v>
      </c>
    </row>
    <row r="52" spans="1:62" ht="63.75">
      <c r="A52" s="227" t="s">
        <v>1611</v>
      </c>
      <c r="B52" s="227" t="s">
        <v>1619</v>
      </c>
      <c r="C52" s="228"/>
      <c r="D52" s="228"/>
      <c r="E52" s="230" t="s">
        <v>1620</v>
      </c>
      <c r="F52" s="230" t="s">
        <v>1621</v>
      </c>
      <c r="G52" s="228" t="s">
        <v>1622</v>
      </c>
      <c r="H52" s="228"/>
      <c r="I52" s="228"/>
      <c r="J52" s="228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  <c r="AA52" s="228"/>
      <c r="AB52" s="228"/>
      <c r="AC52" s="228"/>
      <c r="AD52" s="228"/>
      <c r="AE52" s="228"/>
      <c r="AF52" s="228"/>
      <c r="AG52" s="232">
        <v>0</v>
      </c>
      <c r="AH52" s="232">
        <v>0</v>
      </c>
      <c r="AI52" s="232">
        <v>4.0999999999999996</v>
      </c>
      <c r="AJ52" s="232">
        <v>5.3</v>
      </c>
      <c r="AK52" s="232">
        <v>5.3</v>
      </c>
      <c r="AL52" s="232">
        <v>0</v>
      </c>
      <c r="AM52" s="232">
        <v>0</v>
      </c>
      <c r="AN52" s="232">
        <v>0</v>
      </c>
      <c r="AO52" s="232">
        <v>0</v>
      </c>
      <c r="AP52" s="232">
        <v>0</v>
      </c>
      <c r="AQ52" s="232">
        <v>0</v>
      </c>
      <c r="AR52" s="232">
        <v>0</v>
      </c>
      <c r="AS52" s="232">
        <v>0</v>
      </c>
      <c r="AT52" s="232">
        <v>0</v>
      </c>
      <c r="AU52" s="232">
        <v>0</v>
      </c>
      <c r="AV52" s="232">
        <v>0</v>
      </c>
      <c r="AW52" s="232">
        <v>0</v>
      </c>
      <c r="AX52" s="232">
        <v>0</v>
      </c>
      <c r="AY52" s="232">
        <v>0</v>
      </c>
      <c r="AZ52" s="232">
        <v>0</v>
      </c>
      <c r="BA52" s="232">
        <v>0</v>
      </c>
      <c r="BB52" s="232">
        <v>0</v>
      </c>
      <c r="BC52" s="232">
        <v>0</v>
      </c>
      <c r="BD52" s="232">
        <v>0</v>
      </c>
      <c r="BE52" s="232">
        <v>0</v>
      </c>
      <c r="BF52" s="232">
        <v>0</v>
      </c>
      <c r="BG52" s="232">
        <v>0</v>
      </c>
      <c r="BH52" s="232">
        <v>0</v>
      </c>
      <c r="BI52" s="232">
        <v>0</v>
      </c>
      <c r="BJ52" s="232">
        <v>0</v>
      </c>
    </row>
    <row r="53" spans="1:62" ht="51">
      <c r="A53" s="227" t="s">
        <v>1623</v>
      </c>
      <c r="B53" s="227" t="s">
        <v>1624</v>
      </c>
      <c r="C53" s="228"/>
      <c r="D53" s="230" t="s">
        <v>1625</v>
      </c>
      <c r="E53" s="228" t="s">
        <v>1626</v>
      </c>
      <c r="F53" s="228"/>
      <c r="G53" s="228"/>
      <c r="H53" s="228"/>
      <c r="I53" s="228"/>
      <c r="J53" s="228"/>
      <c r="K53" s="228"/>
      <c r="L53" s="228"/>
      <c r="M53" s="228"/>
      <c r="N53" s="228"/>
      <c r="O53" s="228"/>
      <c r="P53" s="228"/>
      <c r="Q53" s="228"/>
      <c r="R53" s="228"/>
      <c r="S53" s="228"/>
      <c r="T53" s="228"/>
      <c r="U53" s="228"/>
      <c r="V53" s="228"/>
      <c r="W53" s="228"/>
      <c r="X53" s="228"/>
      <c r="Y53" s="228"/>
      <c r="Z53" s="228"/>
      <c r="AA53" s="228"/>
      <c r="AB53" s="228"/>
      <c r="AC53" s="228"/>
      <c r="AD53" s="228"/>
      <c r="AE53" s="228"/>
      <c r="AF53" s="228"/>
      <c r="AG53" s="232">
        <v>0</v>
      </c>
      <c r="AH53" s="232">
        <v>3.2</v>
      </c>
      <c r="AI53" s="232">
        <v>2.5</v>
      </c>
      <c r="AJ53" s="232">
        <v>0</v>
      </c>
      <c r="AK53" s="232">
        <v>0</v>
      </c>
      <c r="AL53" s="232">
        <v>0</v>
      </c>
      <c r="AM53" s="232">
        <v>0</v>
      </c>
      <c r="AN53" s="232">
        <v>0</v>
      </c>
      <c r="AO53" s="232">
        <v>0</v>
      </c>
      <c r="AP53" s="232">
        <v>0</v>
      </c>
      <c r="AQ53" s="232">
        <v>0</v>
      </c>
      <c r="AR53" s="232">
        <v>0</v>
      </c>
      <c r="AS53" s="232">
        <v>0</v>
      </c>
      <c r="AT53" s="232">
        <v>0</v>
      </c>
      <c r="AU53" s="232">
        <v>0</v>
      </c>
      <c r="AV53" s="232">
        <v>0</v>
      </c>
      <c r="AW53" s="232">
        <v>0</v>
      </c>
      <c r="AX53" s="232">
        <v>0</v>
      </c>
      <c r="AY53" s="232">
        <v>0</v>
      </c>
      <c r="AZ53" s="232">
        <v>0</v>
      </c>
      <c r="BA53" s="232">
        <v>0</v>
      </c>
      <c r="BB53" s="232">
        <v>0</v>
      </c>
      <c r="BC53" s="232">
        <v>0</v>
      </c>
      <c r="BD53" s="232">
        <v>0</v>
      </c>
      <c r="BE53" s="232">
        <v>0</v>
      </c>
      <c r="BF53" s="232">
        <v>0</v>
      </c>
      <c r="BG53" s="232">
        <v>0</v>
      </c>
      <c r="BH53" s="232">
        <v>0</v>
      </c>
      <c r="BI53" s="232">
        <v>0</v>
      </c>
      <c r="BJ53" s="232">
        <v>0</v>
      </c>
    </row>
    <row r="54" spans="1:62" ht="38.25">
      <c r="A54" s="227" t="s">
        <v>1627</v>
      </c>
      <c r="B54" s="227" t="s">
        <v>1628</v>
      </c>
      <c r="C54" s="230" t="s">
        <v>1629</v>
      </c>
      <c r="D54" s="228" t="s">
        <v>1630</v>
      </c>
      <c r="E54" s="230" t="s">
        <v>1631</v>
      </c>
      <c r="F54" s="228"/>
      <c r="G54" s="228"/>
      <c r="H54" s="228"/>
      <c r="I54" s="228"/>
      <c r="J54" s="228"/>
      <c r="K54" s="228"/>
      <c r="L54" s="228"/>
      <c r="M54" s="228"/>
      <c r="N54" s="228"/>
      <c r="O54" s="228"/>
      <c r="P54" s="228"/>
      <c r="Q54" s="228"/>
      <c r="R54" s="228"/>
      <c r="S54" s="228"/>
      <c r="T54" s="228"/>
      <c r="U54" s="228"/>
      <c r="V54" s="228"/>
      <c r="W54" s="228"/>
      <c r="X54" s="228"/>
      <c r="Y54" s="228"/>
      <c r="Z54" s="228"/>
      <c r="AA54" s="228"/>
      <c r="AB54" s="228"/>
      <c r="AC54" s="228"/>
      <c r="AD54" s="228"/>
      <c r="AE54" s="228"/>
      <c r="AF54" s="228"/>
      <c r="AG54" s="232">
        <v>5.2</v>
      </c>
      <c r="AH54" s="232">
        <v>5.5</v>
      </c>
      <c r="AI54" s="232">
        <v>7.5</v>
      </c>
      <c r="AJ54" s="232">
        <v>0</v>
      </c>
      <c r="AK54" s="232">
        <v>0</v>
      </c>
      <c r="AL54" s="232">
        <v>0</v>
      </c>
      <c r="AM54" s="232">
        <v>0</v>
      </c>
      <c r="AN54" s="232">
        <v>0</v>
      </c>
      <c r="AO54" s="232">
        <v>0</v>
      </c>
      <c r="AP54" s="232">
        <v>0</v>
      </c>
      <c r="AQ54" s="232">
        <v>0</v>
      </c>
      <c r="AR54" s="232">
        <v>0</v>
      </c>
      <c r="AS54" s="232">
        <v>0</v>
      </c>
      <c r="AT54" s="232">
        <v>0</v>
      </c>
      <c r="AU54" s="232">
        <v>0</v>
      </c>
      <c r="AV54" s="232">
        <v>0</v>
      </c>
      <c r="AW54" s="232">
        <v>0</v>
      </c>
      <c r="AX54" s="232">
        <v>0</v>
      </c>
      <c r="AY54" s="232">
        <v>0</v>
      </c>
      <c r="AZ54" s="232">
        <v>0</v>
      </c>
      <c r="BA54" s="232">
        <v>0</v>
      </c>
      <c r="BB54" s="232">
        <v>0</v>
      </c>
      <c r="BC54" s="232">
        <v>0</v>
      </c>
      <c r="BD54" s="232">
        <v>0</v>
      </c>
      <c r="BE54" s="232">
        <v>0</v>
      </c>
      <c r="BF54" s="232">
        <v>0</v>
      </c>
      <c r="BG54" s="232">
        <v>0</v>
      </c>
      <c r="BH54" s="232">
        <v>0</v>
      </c>
      <c r="BI54" s="232">
        <v>0</v>
      </c>
      <c r="BJ54" s="232">
        <v>0</v>
      </c>
    </row>
    <row r="55" spans="1:62" ht="63.75">
      <c r="A55" s="227" t="s">
        <v>1632</v>
      </c>
      <c r="B55" s="227" t="s">
        <v>1633</v>
      </c>
      <c r="C55" s="228" t="s">
        <v>1634</v>
      </c>
      <c r="D55" s="230" t="s">
        <v>1635</v>
      </c>
      <c r="E55" s="228" t="s">
        <v>1636</v>
      </c>
      <c r="F55" s="228"/>
      <c r="G55" s="228"/>
      <c r="H55" s="228"/>
      <c r="I55" s="228"/>
      <c r="J55" s="228"/>
      <c r="K55" s="228"/>
      <c r="L55" s="228"/>
      <c r="M55" s="228"/>
      <c r="N55" s="228"/>
      <c r="O55" s="228"/>
      <c r="P55" s="228"/>
      <c r="Q55" s="228"/>
      <c r="R55" s="228"/>
      <c r="S55" s="228"/>
      <c r="T55" s="228"/>
      <c r="U55" s="228"/>
      <c r="V55" s="228"/>
      <c r="W55" s="228"/>
      <c r="X55" s="228"/>
      <c r="Y55" s="228"/>
      <c r="Z55" s="228"/>
      <c r="AA55" s="228"/>
      <c r="AB55" s="228"/>
      <c r="AC55" s="228"/>
      <c r="AD55" s="228"/>
      <c r="AE55" s="228"/>
      <c r="AF55" s="228"/>
      <c r="AG55" s="232">
        <v>6.5</v>
      </c>
      <c r="AH55" s="232">
        <v>1.7</v>
      </c>
      <c r="AI55" s="232">
        <v>1.5</v>
      </c>
      <c r="AJ55" s="232">
        <v>0</v>
      </c>
      <c r="AK55" s="232">
        <v>0</v>
      </c>
      <c r="AL55" s="232">
        <v>0</v>
      </c>
      <c r="AM55" s="232">
        <v>0</v>
      </c>
      <c r="AN55" s="232">
        <v>0</v>
      </c>
      <c r="AO55" s="232">
        <v>0</v>
      </c>
      <c r="AP55" s="232">
        <v>0</v>
      </c>
      <c r="AQ55" s="232">
        <v>0</v>
      </c>
      <c r="AR55" s="232">
        <v>0</v>
      </c>
      <c r="AS55" s="232">
        <v>0</v>
      </c>
      <c r="AT55" s="232">
        <v>0</v>
      </c>
      <c r="AU55" s="232">
        <v>0</v>
      </c>
      <c r="AV55" s="232">
        <v>0</v>
      </c>
      <c r="AW55" s="232">
        <v>0</v>
      </c>
      <c r="AX55" s="232">
        <v>0</v>
      </c>
      <c r="AY55" s="232">
        <v>0</v>
      </c>
      <c r="AZ55" s="232">
        <v>0</v>
      </c>
      <c r="BA55" s="232">
        <v>0</v>
      </c>
      <c r="BB55" s="232">
        <v>0</v>
      </c>
      <c r="BC55" s="232">
        <v>0</v>
      </c>
      <c r="BD55" s="232">
        <v>0</v>
      </c>
      <c r="BE55" s="232">
        <v>0</v>
      </c>
      <c r="BF55" s="232">
        <v>0</v>
      </c>
      <c r="BG55" s="232">
        <v>0</v>
      </c>
      <c r="BH55" s="232">
        <v>0</v>
      </c>
      <c r="BI55" s="232">
        <v>0</v>
      </c>
      <c r="BJ55" s="232">
        <v>0</v>
      </c>
    </row>
    <row r="56" spans="1:62" ht="76.5">
      <c r="A56" s="227" t="s">
        <v>1637</v>
      </c>
      <c r="B56" s="227" t="s">
        <v>1638</v>
      </c>
      <c r="C56" s="230" t="s">
        <v>1639</v>
      </c>
      <c r="D56" s="228" t="s">
        <v>1640</v>
      </c>
      <c r="E56" s="228" t="s">
        <v>1641</v>
      </c>
      <c r="F56" s="228"/>
      <c r="G56" s="228"/>
      <c r="H56" s="228" t="s">
        <v>1642</v>
      </c>
      <c r="I56" s="228" t="s">
        <v>1643</v>
      </c>
      <c r="J56" s="228"/>
      <c r="K56" s="228"/>
      <c r="L56" s="228"/>
      <c r="M56" s="228"/>
      <c r="N56" s="228"/>
      <c r="O56" s="228"/>
      <c r="P56" s="228"/>
      <c r="Q56" s="228"/>
      <c r="R56" s="228"/>
      <c r="S56" s="228"/>
      <c r="T56" s="228"/>
      <c r="U56" s="228"/>
      <c r="V56" s="228"/>
      <c r="W56" s="228"/>
      <c r="X56" s="228"/>
      <c r="Y56" s="228"/>
      <c r="Z56" s="228"/>
      <c r="AA56" s="228"/>
      <c r="AB56" s="228"/>
      <c r="AC56" s="228"/>
      <c r="AD56" s="228"/>
      <c r="AE56" s="228"/>
      <c r="AF56" s="228"/>
      <c r="AG56" s="232">
        <v>3.1</v>
      </c>
      <c r="AH56" s="232">
        <v>2.6</v>
      </c>
      <c r="AI56" s="232">
        <v>2.8</v>
      </c>
      <c r="AJ56" s="232">
        <v>0</v>
      </c>
      <c r="AK56" s="232">
        <v>0</v>
      </c>
      <c r="AL56" s="232">
        <v>0</v>
      </c>
      <c r="AM56" s="232">
        <v>0</v>
      </c>
      <c r="AN56" s="232">
        <v>0</v>
      </c>
      <c r="AO56" s="232">
        <v>0</v>
      </c>
      <c r="AP56" s="232">
        <v>0</v>
      </c>
      <c r="AQ56" s="232">
        <v>0</v>
      </c>
      <c r="AR56" s="232">
        <v>0</v>
      </c>
      <c r="AS56" s="232">
        <v>0</v>
      </c>
      <c r="AT56" s="232">
        <v>0</v>
      </c>
      <c r="AU56" s="232">
        <v>0</v>
      </c>
      <c r="AV56" s="232">
        <v>0</v>
      </c>
      <c r="AW56" s="232">
        <v>0</v>
      </c>
      <c r="AX56" s="232">
        <v>0</v>
      </c>
      <c r="AY56" s="232">
        <v>0</v>
      </c>
      <c r="AZ56" s="232">
        <v>0</v>
      </c>
      <c r="BA56" s="232">
        <v>0</v>
      </c>
      <c r="BB56" s="232">
        <v>0</v>
      </c>
      <c r="BC56" s="232">
        <v>0</v>
      </c>
      <c r="BD56" s="232">
        <v>0</v>
      </c>
      <c r="BE56" s="232">
        <v>0</v>
      </c>
      <c r="BF56" s="232">
        <v>0</v>
      </c>
      <c r="BG56" s="232">
        <v>0</v>
      </c>
      <c r="BH56" s="232">
        <v>0</v>
      </c>
      <c r="BI56" s="232">
        <v>0</v>
      </c>
      <c r="BJ56" s="232">
        <v>0</v>
      </c>
    </row>
    <row r="57" spans="1:62" ht="76.5">
      <c r="A57" s="227" t="s">
        <v>1644</v>
      </c>
      <c r="B57" s="227" t="s">
        <v>1645</v>
      </c>
      <c r="C57" s="228" t="s">
        <v>1646</v>
      </c>
      <c r="D57" s="228" t="s">
        <v>1647</v>
      </c>
      <c r="E57" s="230" t="s">
        <v>1648</v>
      </c>
      <c r="F57" s="228" t="s">
        <v>1649</v>
      </c>
      <c r="G57" s="228"/>
      <c r="H57" s="228"/>
      <c r="I57" s="228"/>
      <c r="J57" s="228"/>
      <c r="K57" s="228"/>
      <c r="L57" s="228"/>
      <c r="M57" s="228"/>
      <c r="N57" s="228"/>
      <c r="O57" s="228"/>
      <c r="P57" s="228"/>
      <c r="Q57" s="228"/>
      <c r="R57" s="228"/>
      <c r="S57" s="228"/>
      <c r="T57" s="228"/>
      <c r="U57" s="228"/>
      <c r="V57" s="228"/>
      <c r="W57" s="228"/>
      <c r="X57" s="228"/>
      <c r="Y57" s="228"/>
      <c r="Z57" s="228"/>
      <c r="AA57" s="228"/>
      <c r="AB57" s="228"/>
      <c r="AC57" s="228"/>
      <c r="AD57" s="228"/>
      <c r="AE57" s="228"/>
      <c r="AF57" s="228"/>
      <c r="AG57" s="232">
        <v>5.9</v>
      </c>
      <c r="AH57" s="232">
        <v>6.1</v>
      </c>
      <c r="AI57" s="232">
        <v>6.2</v>
      </c>
      <c r="AJ57" s="232">
        <v>6</v>
      </c>
      <c r="AK57" s="232">
        <v>0</v>
      </c>
      <c r="AL57" s="232">
        <v>0</v>
      </c>
      <c r="AM57" s="232">
        <v>0</v>
      </c>
      <c r="AN57" s="232">
        <v>0</v>
      </c>
      <c r="AO57" s="232">
        <v>0</v>
      </c>
      <c r="AP57" s="232">
        <v>0</v>
      </c>
      <c r="AQ57" s="232">
        <v>0</v>
      </c>
      <c r="AR57" s="232">
        <v>0</v>
      </c>
      <c r="AS57" s="232">
        <v>0</v>
      </c>
      <c r="AT57" s="232">
        <v>0</v>
      </c>
      <c r="AU57" s="232">
        <v>0</v>
      </c>
      <c r="AV57" s="232">
        <v>0</v>
      </c>
      <c r="AW57" s="232">
        <v>0</v>
      </c>
      <c r="AX57" s="232">
        <v>0</v>
      </c>
      <c r="AY57" s="232">
        <v>0</v>
      </c>
      <c r="AZ57" s="232">
        <v>0</v>
      </c>
      <c r="BA57" s="232">
        <v>0</v>
      </c>
      <c r="BB57" s="232">
        <v>0</v>
      </c>
      <c r="BC57" s="232">
        <v>0</v>
      </c>
      <c r="BD57" s="232">
        <v>0</v>
      </c>
      <c r="BE57" s="232">
        <v>0</v>
      </c>
      <c r="BF57" s="232">
        <v>0</v>
      </c>
      <c r="BG57" s="232">
        <v>0</v>
      </c>
      <c r="BH57" s="232">
        <v>0</v>
      </c>
      <c r="BI57" s="232">
        <v>0</v>
      </c>
      <c r="BJ57" s="232">
        <v>0</v>
      </c>
    </row>
    <row r="58" spans="1:62" ht="38.25">
      <c r="A58" s="227" t="s">
        <v>1650</v>
      </c>
      <c r="B58" s="227" t="s">
        <v>1651</v>
      </c>
      <c r="C58" s="228" t="s">
        <v>1652</v>
      </c>
      <c r="D58" s="228" t="s">
        <v>1653</v>
      </c>
      <c r="E58" s="228" t="s">
        <v>1654</v>
      </c>
      <c r="F58" s="228"/>
      <c r="G58" s="228"/>
      <c r="H58" s="228"/>
      <c r="I58" s="228"/>
      <c r="J58" s="228"/>
      <c r="K58" s="228"/>
      <c r="L58" s="228"/>
      <c r="M58" s="228"/>
      <c r="N58" s="228"/>
      <c r="O58" s="228"/>
      <c r="P58" s="228"/>
      <c r="Q58" s="228"/>
      <c r="R58" s="228"/>
      <c r="S58" s="228"/>
      <c r="T58" s="228"/>
      <c r="U58" s="228"/>
      <c r="V58" s="228"/>
      <c r="W58" s="228"/>
      <c r="X58" s="228"/>
      <c r="Y58" s="228"/>
      <c r="Z58" s="228"/>
      <c r="AA58" s="228"/>
      <c r="AB58" s="228"/>
      <c r="AC58" s="228"/>
      <c r="AD58" s="228"/>
      <c r="AE58" s="228"/>
      <c r="AF58" s="228"/>
      <c r="AG58" s="232">
        <v>2.8</v>
      </c>
      <c r="AH58" s="232">
        <v>1.8</v>
      </c>
      <c r="AI58" s="232">
        <v>4.4000000000000004</v>
      </c>
      <c r="AJ58" s="232">
        <v>0</v>
      </c>
      <c r="AK58" s="232">
        <v>0</v>
      </c>
      <c r="AL58" s="232">
        <v>0</v>
      </c>
      <c r="AM58" s="232">
        <v>0</v>
      </c>
      <c r="AN58" s="232">
        <v>0</v>
      </c>
      <c r="AO58" s="232">
        <v>0</v>
      </c>
      <c r="AP58" s="232">
        <v>0</v>
      </c>
      <c r="AQ58" s="232">
        <v>0</v>
      </c>
      <c r="AR58" s="232">
        <v>0</v>
      </c>
      <c r="AS58" s="232">
        <v>0</v>
      </c>
      <c r="AT58" s="232">
        <v>0</v>
      </c>
      <c r="AU58" s="232">
        <v>0</v>
      </c>
      <c r="AV58" s="232">
        <v>0</v>
      </c>
      <c r="AW58" s="232">
        <v>0</v>
      </c>
      <c r="AX58" s="232">
        <v>0</v>
      </c>
      <c r="AY58" s="232">
        <v>0</v>
      </c>
      <c r="AZ58" s="232">
        <v>0</v>
      </c>
      <c r="BA58" s="232">
        <v>0</v>
      </c>
      <c r="BB58" s="232">
        <v>0</v>
      </c>
      <c r="BC58" s="232">
        <v>0</v>
      </c>
      <c r="BD58" s="232">
        <v>0</v>
      </c>
      <c r="BE58" s="232">
        <v>0</v>
      </c>
      <c r="BF58" s="232">
        <v>0</v>
      </c>
      <c r="BG58" s="232">
        <v>0</v>
      </c>
      <c r="BH58" s="232">
        <v>0</v>
      </c>
      <c r="BI58" s="232">
        <v>0</v>
      </c>
      <c r="BJ58" s="232">
        <v>0</v>
      </c>
    </row>
    <row r="59" spans="1:62" ht="25.5">
      <c r="A59" s="227" t="s">
        <v>1655</v>
      </c>
      <c r="B59" s="227" t="s">
        <v>1656</v>
      </c>
      <c r="C59" s="230" t="s">
        <v>1657</v>
      </c>
      <c r="D59" s="230"/>
      <c r="E59" s="228"/>
      <c r="F59" s="228"/>
      <c r="G59" s="228"/>
      <c r="H59" s="228"/>
      <c r="I59" s="228"/>
      <c r="J59" s="228"/>
      <c r="K59" s="228"/>
      <c r="L59" s="228"/>
      <c r="M59" s="228"/>
      <c r="N59" s="228"/>
      <c r="O59" s="228"/>
      <c r="P59" s="228"/>
      <c r="Q59" s="228"/>
      <c r="R59" s="228"/>
      <c r="S59" s="228"/>
      <c r="T59" s="228"/>
      <c r="U59" s="228"/>
      <c r="V59" s="228"/>
      <c r="W59" s="228"/>
      <c r="X59" s="228"/>
      <c r="Y59" s="228"/>
      <c r="Z59" s="228"/>
      <c r="AA59" s="228"/>
      <c r="AB59" s="228"/>
      <c r="AC59" s="228"/>
      <c r="AD59" s="228"/>
      <c r="AE59" s="228"/>
      <c r="AF59" s="228"/>
      <c r="AG59" s="232">
        <v>8.4</v>
      </c>
      <c r="AH59" s="232">
        <v>0</v>
      </c>
      <c r="AI59" s="232">
        <v>0</v>
      </c>
      <c r="AJ59" s="232">
        <v>0</v>
      </c>
      <c r="AK59" s="232">
        <v>0</v>
      </c>
      <c r="AL59" s="232">
        <v>0</v>
      </c>
      <c r="AM59" s="232">
        <v>0</v>
      </c>
      <c r="AN59" s="232">
        <v>0</v>
      </c>
      <c r="AO59" s="232">
        <v>0</v>
      </c>
      <c r="AP59" s="232">
        <v>0</v>
      </c>
      <c r="AQ59" s="232">
        <v>0</v>
      </c>
      <c r="AR59" s="232">
        <v>0</v>
      </c>
      <c r="AS59" s="232">
        <v>0</v>
      </c>
      <c r="AT59" s="232">
        <v>0</v>
      </c>
      <c r="AU59" s="232">
        <v>0</v>
      </c>
      <c r="AV59" s="232">
        <v>0</v>
      </c>
      <c r="AW59" s="232">
        <v>0</v>
      </c>
      <c r="AX59" s="232">
        <v>0</v>
      </c>
      <c r="AY59" s="232">
        <v>0</v>
      </c>
      <c r="AZ59" s="232">
        <v>0</v>
      </c>
      <c r="BA59" s="232">
        <v>0</v>
      </c>
      <c r="BB59" s="232">
        <v>0</v>
      </c>
      <c r="BC59" s="232">
        <v>0</v>
      </c>
      <c r="BD59" s="232">
        <v>0</v>
      </c>
      <c r="BE59" s="232">
        <v>0</v>
      </c>
      <c r="BF59" s="232">
        <v>0</v>
      </c>
      <c r="BG59" s="232">
        <v>0</v>
      </c>
      <c r="BH59" s="232">
        <v>0</v>
      </c>
      <c r="BI59" s="232">
        <v>0</v>
      </c>
      <c r="BJ59" s="232">
        <v>0</v>
      </c>
    </row>
    <row r="60" spans="1:62" ht="38.25">
      <c r="A60" s="227" t="s">
        <v>1658</v>
      </c>
      <c r="B60" s="227" t="s">
        <v>1659</v>
      </c>
      <c r="C60" s="228" t="s">
        <v>1660</v>
      </c>
      <c r="D60" s="230" t="s">
        <v>1661</v>
      </c>
      <c r="E60" s="228" t="s">
        <v>1662</v>
      </c>
      <c r="F60" s="228"/>
      <c r="G60" s="228"/>
      <c r="H60" s="228"/>
      <c r="I60" s="228"/>
      <c r="J60" s="228"/>
      <c r="K60" s="228"/>
      <c r="L60" s="228"/>
      <c r="M60" s="228"/>
      <c r="N60" s="228"/>
      <c r="O60" s="228"/>
      <c r="P60" s="228"/>
      <c r="Q60" s="228"/>
      <c r="R60" s="228"/>
      <c r="S60" s="228"/>
      <c r="T60" s="228"/>
      <c r="U60" s="228"/>
      <c r="V60" s="228"/>
      <c r="W60" s="228"/>
      <c r="X60" s="228"/>
      <c r="Y60" s="228"/>
      <c r="Z60" s="228"/>
      <c r="AA60" s="228"/>
      <c r="AB60" s="228"/>
      <c r="AC60" s="228"/>
      <c r="AD60" s="228"/>
      <c r="AE60" s="228"/>
      <c r="AF60" s="228"/>
      <c r="AG60" s="232">
        <v>3.7</v>
      </c>
      <c r="AH60" s="232">
        <v>6.3</v>
      </c>
      <c r="AI60" s="232">
        <v>7</v>
      </c>
      <c r="AJ60" s="232">
        <v>0</v>
      </c>
      <c r="AK60" s="232">
        <v>0</v>
      </c>
      <c r="AL60" s="232">
        <v>0</v>
      </c>
      <c r="AM60" s="232">
        <v>0</v>
      </c>
      <c r="AN60" s="232">
        <v>0</v>
      </c>
      <c r="AO60" s="232">
        <v>0</v>
      </c>
      <c r="AP60" s="232">
        <v>0</v>
      </c>
      <c r="AQ60" s="232">
        <v>0</v>
      </c>
      <c r="AR60" s="232">
        <v>0</v>
      </c>
      <c r="AS60" s="232">
        <v>0</v>
      </c>
      <c r="AT60" s="232">
        <v>0</v>
      </c>
      <c r="AU60" s="232">
        <v>0</v>
      </c>
      <c r="AV60" s="232">
        <v>0</v>
      </c>
      <c r="AW60" s="232">
        <v>0</v>
      </c>
      <c r="AX60" s="232">
        <v>0</v>
      </c>
      <c r="AY60" s="232">
        <v>0</v>
      </c>
      <c r="AZ60" s="232">
        <v>0</v>
      </c>
      <c r="BA60" s="232">
        <v>0</v>
      </c>
      <c r="BB60" s="232">
        <v>0</v>
      </c>
      <c r="BC60" s="232">
        <v>0</v>
      </c>
      <c r="BD60" s="232">
        <v>0</v>
      </c>
      <c r="BE60" s="232">
        <v>0</v>
      </c>
      <c r="BF60" s="232">
        <v>0</v>
      </c>
      <c r="BG60" s="232">
        <v>0</v>
      </c>
      <c r="BH60" s="232">
        <v>0</v>
      </c>
      <c r="BI60" s="232">
        <v>0</v>
      </c>
      <c r="BJ60" s="232">
        <v>0</v>
      </c>
    </row>
    <row r="61" spans="1:62" ht="25.5">
      <c r="A61" s="227" t="s">
        <v>1658</v>
      </c>
      <c r="B61" s="227" t="s">
        <v>1663</v>
      </c>
      <c r="C61" s="228" t="s">
        <v>1664</v>
      </c>
      <c r="D61" s="228" t="s">
        <v>1665</v>
      </c>
      <c r="E61" s="228"/>
      <c r="F61" s="228"/>
      <c r="G61" s="228"/>
      <c r="H61" s="228"/>
      <c r="I61" s="228"/>
      <c r="J61" s="228"/>
      <c r="K61" s="228"/>
      <c r="L61" s="228"/>
      <c r="M61" s="228"/>
      <c r="N61" s="228"/>
      <c r="O61" s="228"/>
      <c r="P61" s="228"/>
      <c r="Q61" s="228"/>
      <c r="R61" s="228"/>
      <c r="S61" s="228"/>
      <c r="T61" s="228"/>
      <c r="U61" s="228"/>
      <c r="V61" s="228"/>
      <c r="W61" s="228"/>
      <c r="X61" s="228"/>
      <c r="Y61" s="228"/>
      <c r="Z61" s="228"/>
      <c r="AA61" s="228"/>
      <c r="AB61" s="228"/>
      <c r="AC61" s="228"/>
      <c r="AD61" s="228"/>
      <c r="AE61" s="228"/>
      <c r="AF61" s="228"/>
      <c r="AG61" s="232">
        <v>6.9</v>
      </c>
      <c r="AH61" s="232">
        <v>5.9</v>
      </c>
      <c r="AI61" s="232">
        <v>0</v>
      </c>
      <c r="AJ61" s="232">
        <v>0</v>
      </c>
      <c r="AK61" s="232">
        <v>0</v>
      </c>
      <c r="AL61" s="232">
        <v>0</v>
      </c>
      <c r="AM61" s="232">
        <v>0</v>
      </c>
      <c r="AN61" s="232">
        <v>0</v>
      </c>
      <c r="AO61" s="232">
        <v>0</v>
      </c>
      <c r="AP61" s="232">
        <v>0</v>
      </c>
      <c r="AQ61" s="232">
        <v>0</v>
      </c>
      <c r="AR61" s="232">
        <v>0</v>
      </c>
      <c r="AS61" s="232">
        <v>0</v>
      </c>
      <c r="AT61" s="232">
        <v>0</v>
      </c>
      <c r="AU61" s="232">
        <v>0</v>
      </c>
      <c r="AV61" s="232">
        <v>0</v>
      </c>
      <c r="AW61" s="232">
        <v>0</v>
      </c>
      <c r="AX61" s="232">
        <v>0</v>
      </c>
      <c r="AY61" s="232">
        <v>0</v>
      </c>
      <c r="AZ61" s="232">
        <v>0</v>
      </c>
      <c r="BA61" s="232">
        <v>0</v>
      </c>
      <c r="BB61" s="232">
        <v>0</v>
      </c>
      <c r="BC61" s="232">
        <v>0</v>
      </c>
      <c r="BD61" s="232">
        <v>0</v>
      </c>
      <c r="BE61" s="232">
        <v>0</v>
      </c>
      <c r="BF61" s="232">
        <v>0</v>
      </c>
      <c r="BG61" s="232">
        <v>0</v>
      </c>
      <c r="BH61" s="232">
        <v>0</v>
      </c>
      <c r="BI61" s="232">
        <v>0</v>
      </c>
      <c r="BJ61" s="232">
        <v>0</v>
      </c>
    </row>
    <row r="62" spans="1:62" ht="51">
      <c r="A62" s="227" t="s">
        <v>1666</v>
      </c>
      <c r="B62" s="227" t="s">
        <v>1667</v>
      </c>
      <c r="C62" s="228"/>
      <c r="D62" s="230" t="s">
        <v>1668</v>
      </c>
      <c r="E62" s="228" t="s">
        <v>1669</v>
      </c>
      <c r="F62" s="228" t="s">
        <v>1670</v>
      </c>
      <c r="G62" s="228" t="s">
        <v>1671</v>
      </c>
      <c r="H62" s="228" t="s">
        <v>1672</v>
      </c>
      <c r="I62" s="228" t="s">
        <v>1673</v>
      </c>
      <c r="J62" s="230" t="s">
        <v>1674</v>
      </c>
      <c r="K62" s="228" t="s">
        <v>1675</v>
      </c>
      <c r="L62" s="228"/>
      <c r="M62" s="228"/>
      <c r="N62" s="228"/>
      <c r="O62" s="228"/>
      <c r="P62" s="228"/>
      <c r="Q62" s="228"/>
      <c r="R62" s="228"/>
      <c r="S62" s="228"/>
      <c r="T62" s="228"/>
      <c r="U62" s="228"/>
      <c r="V62" s="228"/>
      <c r="W62" s="228"/>
      <c r="X62" s="228"/>
      <c r="Y62" s="228"/>
      <c r="Z62" s="228"/>
      <c r="AA62" s="228"/>
      <c r="AB62" s="228"/>
      <c r="AC62" s="228"/>
      <c r="AD62" s="228"/>
      <c r="AE62" s="228"/>
      <c r="AF62" s="228"/>
      <c r="AG62" s="232">
        <v>0</v>
      </c>
      <c r="AH62" s="232">
        <v>4.2</v>
      </c>
      <c r="AI62" s="232">
        <v>3.6</v>
      </c>
      <c r="AJ62" s="232">
        <v>2.2999999999999998</v>
      </c>
      <c r="AK62" s="232">
        <v>5.2</v>
      </c>
      <c r="AL62" s="232">
        <v>0</v>
      </c>
      <c r="AM62" s="232">
        <v>5.4</v>
      </c>
      <c r="AN62" s="232">
        <v>6.3</v>
      </c>
      <c r="AO62" s="232">
        <v>0</v>
      </c>
      <c r="AP62" s="232">
        <v>0</v>
      </c>
      <c r="AQ62" s="232">
        <v>0</v>
      </c>
      <c r="AR62" s="232">
        <v>0</v>
      </c>
      <c r="AS62" s="232">
        <v>0</v>
      </c>
      <c r="AT62" s="232">
        <v>0</v>
      </c>
      <c r="AU62" s="232">
        <v>0</v>
      </c>
      <c r="AV62" s="232">
        <v>0</v>
      </c>
      <c r="AW62" s="232">
        <v>0</v>
      </c>
      <c r="AX62" s="232">
        <v>0</v>
      </c>
      <c r="AY62" s="232">
        <v>0</v>
      </c>
      <c r="AZ62" s="232">
        <v>0</v>
      </c>
      <c r="BA62" s="232">
        <v>0</v>
      </c>
      <c r="BB62" s="232">
        <v>0</v>
      </c>
      <c r="BC62" s="232">
        <v>0</v>
      </c>
      <c r="BD62" s="232">
        <v>0</v>
      </c>
      <c r="BE62" s="232">
        <v>0</v>
      </c>
      <c r="BF62" s="232">
        <v>0</v>
      </c>
      <c r="BG62" s="232">
        <v>0</v>
      </c>
      <c r="BH62" s="232">
        <v>0</v>
      </c>
      <c r="BI62" s="232">
        <v>0</v>
      </c>
      <c r="BJ62" s="232">
        <v>0</v>
      </c>
    </row>
    <row r="63" spans="1:62" ht="51">
      <c r="A63" s="227" t="s">
        <v>1676</v>
      </c>
      <c r="B63" s="227" t="s">
        <v>1677</v>
      </c>
      <c r="C63" s="230" t="s">
        <v>1678</v>
      </c>
      <c r="D63" s="228" t="s">
        <v>1679</v>
      </c>
      <c r="E63" s="228"/>
      <c r="F63" s="228"/>
      <c r="G63" s="228"/>
      <c r="H63" s="228"/>
      <c r="I63" s="228"/>
      <c r="J63" s="228"/>
      <c r="K63" s="228"/>
      <c r="L63" s="228"/>
      <c r="M63" s="228"/>
      <c r="N63" s="228"/>
      <c r="O63" s="228"/>
      <c r="P63" s="228"/>
      <c r="Q63" s="228"/>
      <c r="R63" s="228"/>
      <c r="S63" s="228"/>
      <c r="T63" s="228"/>
      <c r="U63" s="228"/>
      <c r="V63" s="228"/>
      <c r="W63" s="228"/>
      <c r="X63" s="228"/>
      <c r="Y63" s="228"/>
      <c r="Z63" s="228"/>
      <c r="AA63" s="228"/>
      <c r="AB63" s="228"/>
      <c r="AC63" s="228"/>
      <c r="AD63" s="228"/>
      <c r="AE63" s="228"/>
      <c r="AF63" s="228"/>
      <c r="AG63" s="232">
        <v>4.0999999999999996</v>
      </c>
      <c r="AH63" s="232">
        <v>3.4</v>
      </c>
      <c r="AI63" s="232">
        <v>0</v>
      </c>
      <c r="AJ63" s="232">
        <v>0</v>
      </c>
      <c r="AK63" s="232">
        <v>0</v>
      </c>
      <c r="AL63" s="232">
        <v>0</v>
      </c>
      <c r="AM63" s="232">
        <v>0</v>
      </c>
      <c r="AN63" s="232">
        <v>0</v>
      </c>
      <c r="AO63" s="232">
        <v>0</v>
      </c>
      <c r="AP63" s="232">
        <v>0</v>
      </c>
      <c r="AQ63" s="232">
        <v>0</v>
      </c>
      <c r="AR63" s="232">
        <v>0</v>
      </c>
      <c r="AS63" s="232">
        <v>0</v>
      </c>
      <c r="AT63" s="232">
        <v>0</v>
      </c>
      <c r="AU63" s="232">
        <v>0</v>
      </c>
      <c r="AV63" s="232">
        <v>0</v>
      </c>
      <c r="AW63" s="232">
        <v>0</v>
      </c>
      <c r="AX63" s="232">
        <v>0</v>
      </c>
      <c r="AY63" s="232">
        <v>0</v>
      </c>
      <c r="AZ63" s="232">
        <v>0</v>
      </c>
      <c r="BA63" s="232">
        <v>0</v>
      </c>
      <c r="BB63" s="232">
        <v>0</v>
      </c>
      <c r="BC63" s="232">
        <v>0</v>
      </c>
      <c r="BD63" s="232">
        <v>0</v>
      </c>
      <c r="BE63" s="232">
        <v>0</v>
      </c>
      <c r="BF63" s="232">
        <v>0</v>
      </c>
      <c r="BG63" s="232">
        <v>0</v>
      </c>
      <c r="BH63" s="232">
        <v>0</v>
      </c>
      <c r="BI63" s="232">
        <v>0</v>
      </c>
      <c r="BJ63" s="232">
        <v>0</v>
      </c>
    </row>
    <row r="64" spans="1:62" ht="38.25">
      <c r="A64" s="227" t="s">
        <v>1680</v>
      </c>
      <c r="B64" s="227" t="s">
        <v>1681</v>
      </c>
      <c r="C64" s="230" t="s">
        <v>1682</v>
      </c>
      <c r="D64" s="228" t="s">
        <v>1683</v>
      </c>
      <c r="E64" s="228"/>
      <c r="F64" s="228"/>
      <c r="G64" s="228"/>
      <c r="H64" s="228"/>
      <c r="I64" s="228"/>
      <c r="J64" s="228"/>
      <c r="K64" s="228"/>
      <c r="L64" s="228"/>
      <c r="M64" s="228"/>
      <c r="N64" s="228"/>
      <c r="O64" s="228"/>
      <c r="P64" s="228"/>
      <c r="Q64" s="228"/>
      <c r="R64" s="228"/>
      <c r="S64" s="228"/>
      <c r="T64" s="228"/>
      <c r="U64" s="228"/>
      <c r="V64" s="228"/>
      <c r="W64" s="228"/>
      <c r="X64" s="228"/>
      <c r="Y64" s="228"/>
      <c r="Z64" s="228"/>
      <c r="AA64" s="228"/>
      <c r="AB64" s="228"/>
      <c r="AC64" s="228"/>
      <c r="AD64" s="228"/>
      <c r="AE64" s="228"/>
      <c r="AF64" s="228"/>
      <c r="AG64" s="232">
        <v>4.3</v>
      </c>
      <c r="AH64" s="232">
        <v>4.3</v>
      </c>
      <c r="AI64" s="232">
        <v>0</v>
      </c>
      <c r="AJ64" s="232">
        <v>0</v>
      </c>
      <c r="AK64" s="232">
        <v>0</v>
      </c>
      <c r="AL64" s="232">
        <v>0</v>
      </c>
      <c r="AM64" s="232">
        <v>0</v>
      </c>
      <c r="AN64" s="232">
        <v>0</v>
      </c>
      <c r="AO64" s="232">
        <v>0</v>
      </c>
      <c r="AP64" s="232">
        <v>0</v>
      </c>
      <c r="AQ64" s="232">
        <v>0</v>
      </c>
      <c r="AR64" s="232">
        <v>0</v>
      </c>
      <c r="AS64" s="232">
        <v>0</v>
      </c>
      <c r="AT64" s="232">
        <v>0</v>
      </c>
      <c r="AU64" s="232">
        <v>0</v>
      </c>
      <c r="AV64" s="232">
        <v>0</v>
      </c>
      <c r="AW64" s="232">
        <v>0</v>
      </c>
      <c r="AX64" s="232">
        <v>0</v>
      </c>
      <c r="AY64" s="232">
        <v>0</v>
      </c>
      <c r="AZ64" s="232">
        <v>0</v>
      </c>
      <c r="BA64" s="232">
        <v>0</v>
      </c>
      <c r="BB64" s="232">
        <v>0</v>
      </c>
      <c r="BC64" s="232">
        <v>0</v>
      </c>
      <c r="BD64" s="232">
        <v>0</v>
      </c>
      <c r="BE64" s="232">
        <v>0</v>
      </c>
      <c r="BF64" s="232">
        <v>0</v>
      </c>
      <c r="BG64" s="232">
        <v>0</v>
      </c>
      <c r="BH64" s="232">
        <v>0</v>
      </c>
      <c r="BI64" s="232">
        <v>0</v>
      </c>
      <c r="BJ64" s="232">
        <v>0</v>
      </c>
    </row>
    <row r="65" spans="1:62" ht="25.5">
      <c r="A65" s="227" t="s">
        <v>1684</v>
      </c>
      <c r="B65" s="227" t="s">
        <v>1685</v>
      </c>
      <c r="C65" s="228"/>
      <c r="D65" s="228" t="s">
        <v>1686</v>
      </c>
      <c r="E65" s="228"/>
      <c r="F65" s="228"/>
      <c r="G65" s="228"/>
      <c r="H65" s="228"/>
      <c r="I65" s="228"/>
      <c r="J65" s="228"/>
      <c r="K65" s="228"/>
      <c r="L65" s="228"/>
      <c r="M65" s="228"/>
      <c r="N65" s="228"/>
      <c r="O65" s="228"/>
      <c r="P65" s="228"/>
      <c r="Q65" s="228"/>
      <c r="R65" s="228"/>
      <c r="S65" s="228"/>
      <c r="T65" s="228"/>
      <c r="U65" s="228"/>
      <c r="V65" s="228"/>
      <c r="W65" s="228"/>
      <c r="X65" s="228"/>
      <c r="Y65" s="228"/>
      <c r="Z65" s="228"/>
      <c r="AA65" s="228"/>
      <c r="AB65" s="228"/>
      <c r="AC65" s="228"/>
      <c r="AD65" s="228"/>
      <c r="AE65" s="228"/>
      <c r="AF65" s="228"/>
      <c r="AG65" s="232">
        <v>0</v>
      </c>
      <c r="AH65" s="232">
        <v>5.3</v>
      </c>
      <c r="AI65" s="232">
        <v>0</v>
      </c>
      <c r="AJ65" s="232">
        <v>0</v>
      </c>
      <c r="AK65" s="232">
        <v>0</v>
      </c>
      <c r="AL65" s="232">
        <v>0</v>
      </c>
      <c r="AM65" s="232">
        <v>0</v>
      </c>
      <c r="AN65" s="232">
        <v>0</v>
      </c>
      <c r="AO65" s="232">
        <v>0</v>
      </c>
      <c r="AP65" s="232">
        <v>0</v>
      </c>
      <c r="AQ65" s="232">
        <v>0</v>
      </c>
      <c r="AR65" s="232">
        <v>0</v>
      </c>
      <c r="AS65" s="232">
        <v>0</v>
      </c>
      <c r="AT65" s="232">
        <v>0</v>
      </c>
      <c r="AU65" s="232">
        <v>0</v>
      </c>
      <c r="AV65" s="232">
        <v>0</v>
      </c>
      <c r="AW65" s="232">
        <v>0</v>
      </c>
      <c r="AX65" s="232">
        <v>0</v>
      </c>
      <c r="AY65" s="232">
        <v>0</v>
      </c>
      <c r="AZ65" s="232">
        <v>0</v>
      </c>
      <c r="BA65" s="232">
        <v>0</v>
      </c>
      <c r="BB65" s="232">
        <v>0</v>
      </c>
      <c r="BC65" s="232">
        <v>0</v>
      </c>
      <c r="BD65" s="232">
        <v>0</v>
      </c>
      <c r="BE65" s="232">
        <v>0</v>
      </c>
      <c r="BF65" s="232">
        <v>0</v>
      </c>
      <c r="BG65" s="232">
        <v>0</v>
      </c>
      <c r="BH65" s="232">
        <v>0</v>
      </c>
      <c r="BI65" s="232">
        <v>0</v>
      </c>
      <c r="BJ65" s="232">
        <v>0</v>
      </c>
    </row>
  </sheetData>
  <sheetProtection password="857C" sheet="1" objects="1" scenarios="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7"/>
  <dimension ref="A1:AMK39"/>
  <sheetViews>
    <sheetView zoomScaleNormal="100" workbookViewId="0"/>
  </sheetViews>
  <sheetFormatPr defaultRowHeight="15"/>
  <cols>
    <col min="1" max="1" width="43" style="220" customWidth="1"/>
    <col min="2" max="2" width="28.7109375" style="221" customWidth="1"/>
    <col min="3" max="40" width="20.7109375" style="231" customWidth="1"/>
    <col min="41" max="41" width="10.28515625" style="231" customWidth="1"/>
    <col min="42" max="42" width="30" style="231" customWidth="1"/>
    <col min="43" max="82" width="20.7109375" style="231" customWidth="1"/>
    <col min="83" max="83" width="13" style="231" customWidth="1"/>
    <col min="84" max="1025" width="20.7109375" style="231" customWidth="1"/>
  </cols>
  <sheetData>
    <row r="1" spans="1:82">
      <c r="A1" s="223" t="s">
        <v>31</v>
      </c>
      <c r="B1" s="223" t="s">
        <v>32</v>
      </c>
      <c r="C1" s="234" t="s">
        <v>404</v>
      </c>
      <c r="D1" s="234" t="s">
        <v>1350</v>
      </c>
      <c r="E1" s="234" t="s">
        <v>406</v>
      </c>
      <c r="F1" s="234" t="s">
        <v>407</v>
      </c>
      <c r="G1" s="234" t="s">
        <v>408</v>
      </c>
      <c r="H1" s="234" t="s">
        <v>409</v>
      </c>
      <c r="I1" s="234" t="s">
        <v>410</v>
      </c>
      <c r="J1" s="234" t="s">
        <v>411</v>
      </c>
      <c r="K1" s="234" t="s">
        <v>412</v>
      </c>
      <c r="L1" s="234" t="s">
        <v>413</v>
      </c>
      <c r="M1" s="234" t="s">
        <v>414</v>
      </c>
      <c r="N1" s="234" t="s">
        <v>415</v>
      </c>
      <c r="O1" s="234" t="s">
        <v>416</v>
      </c>
      <c r="P1" s="234" t="s">
        <v>417</v>
      </c>
      <c r="Q1" s="234" t="s">
        <v>418</v>
      </c>
      <c r="R1" s="234" t="s">
        <v>419</v>
      </c>
      <c r="S1" s="234" t="s">
        <v>420</v>
      </c>
      <c r="T1" s="234" t="s">
        <v>421</v>
      </c>
      <c r="U1" s="234" t="s">
        <v>422</v>
      </c>
      <c r="V1" s="234" t="s">
        <v>423</v>
      </c>
      <c r="W1" s="234" t="s">
        <v>424</v>
      </c>
      <c r="X1" s="234" t="s">
        <v>425</v>
      </c>
      <c r="Y1" s="234" t="s">
        <v>426</v>
      </c>
      <c r="Z1" s="234" t="s">
        <v>427</v>
      </c>
      <c r="AA1" s="234" t="s">
        <v>428</v>
      </c>
      <c r="AB1" s="234" t="s">
        <v>429</v>
      </c>
      <c r="AC1" s="234" t="s">
        <v>430</v>
      </c>
      <c r="AD1" s="234" t="s">
        <v>431</v>
      </c>
      <c r="AE1" s="234" t="s">
        <v>432</v>
      </c>
      <c r="AF1" s="234" t="s">
        <v>433</v>
      </c>
      <c r="AG1" s="234" t="s">
        <v>434</v>
      </c>
      <c r="AH1" s="234" t="s">
        <v>435</v>
      </c>
      <c r="AI1" s="234" t="s">
        <v>436</v>
      </c>
      <c r="AJ1" s="234" t="s">
        <v>437</v>
      </c>
      <c r="AK1" s="234" t="s">
        <v>438</v>
      </c>
      <c r="AL1" s="234" t="s">
        <v>439</v>
      </c>
      <c r="AM1" s="234" t="s">
        <v>440</v>
      </c>
      <c r="AN1" s="234" t="s">
        <v>441</v>
      </c>
      <c r="AO1" s="234" t="s">
        <v>442</v>
      </c>
      <c r="AP1" s="234" t="s">
        <v>443</v>
      </c>
      <c r="AQ1" s="234" t="s">
        <v>517</v>
      </c>
      <c r="AR1" s="234" t="s">
        <v>518</v>
      </c>
      <c r="AS1" s="234" t="s">
        <v>519</v>
      </c>
      <c r="AT1" s="234" t="s">
        <v>520</v>
      </c>
      <c r="AU1" s="234" t="s">
        <v>521</v>
      </c>
      <c r="AV1" s="234" t="s">
        <v>522</v>
      </c>
      <c r="AW1" s="234" t="s">
        <v>523</v>
      </c>
      <c r="AX1" s="234" t="s">
        <v>524</v>
      </c>
      <c r="AY1" s="234" t="s">
        <v>525</v>
      </c>
      <c r="AZ1" s="234" t="s">
        <v>526</v>
      </c>
      <c r="BA1" s="234" t="s">
        <v>527</v>
      </c>
      <c r="BB1" s="234" t="s">
        <v>528</v>
      </c>
      <c r="BC1" s="234" t="s">
        <v>529</v>
      </c>
      <c r="BD1" s="234" t="s">
        <v>530</v>
      </c>
      <c r="BE1" s="234" t="s">
        <v>531</v>
      </c>
      <c r="BF1" s="234" t="s">
        <v>532</v>
      </c>
      <c r="BG1" s="234" t="s">
        <v>533</v>
      </c>
      <c r="BH1" s="234" t="s">
        <v>534</v>
      </c>
      <c r="BI1" s="234" t="s">
        <v>535</v>
      </c>
      <c r="BJ1" s="234" t="s">
        <v>536</v>
      </c>
      <c r="BK1" s="234" t="s">
        <v>537</v>
      </c>
      <c r="BL1" s="234" t="s">
        <v>538</v>
      </c>
      <c r="BM1" s="234" t="s">
        <v>539</v>
      </c>
      <c r="BN1" s="234" t="s">
        <v>540</v>
      </c>
      <c r="BO1" s="234" t="s">
        <v>541</v>
      </c>
      <c r="BP1" s="234" t="s">
        <v>542</v>
      </c>
      <c r="BQ1" s="234" t="s">
        <v>543</v>
      </c>
      <c r="BR1" s="234" t="s">
        <v>544</v>
      </c>
      <c r="BS1" s="234" t="s">
        <v>545</v>
      </c>
      <c r="BT1" s="234" t="s">
        <v>546</v>
      </c>
      <c r="BU1" s="234" t="s">
        <v>547</v>
      </c>
      <c r="BV1" s="234" t="s">
        <v>548</v>
      </c>
      <c r="BW1" s="234" t="s">
        <v>549</v>
      </c>
      <c r="BX1" s="234" t="s">
        <v>550</v>
      </c>
      <c r="BY1" s="234" t="s">
        <v>551</v>
      </c>
      <c r="BZ1" s="234" t="s">
        <v>552</v>
      </c>
      <c r="CA1" s="234" t="s">
        <v>553</v>
      </c>
      <c r="CB1" s="234" t="s">
        <v>554</v>
      </c>
      <c r="CC1" s="234" t="s">
        <v>555</v>
      </c>
      <c r="CD1" s="234" t="s">
        <v>556</v>
      </c>
    </row>
    <row r="2" spans="1:82" ht="38.25">
      <c r="A2" s="227" t="s">
        <v>1687</v>
      </c>
      <c r="B2" s="227" t="s">
        <v>1688</v>
      </c>
      <c r="C2" s="230" t="s">
        <v>1689</v>
      </c>
      <c r="D2" s="228" t="s">
        <v>1690</v>
      </c>
      <c r="E2" s="230" t="s">
        <v>1691</v>
      </c>
      <c r="F2" s="228" t="s">
        <v>1692</v>
      </c>
      <c r="G2" s="230" t="s">
        <v>1693</v>
      </c>
      <c r="H2" s="230" t="s">
        <v>1694</v>
      </c>
      <c r="I2" s="228"/>
      <c r="J2" s="228"/>
      <c r="K2" s="230"/>
      <c r="L2" s="230"/>
      <c r="M2" s="228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  <c r="AA2" s="235"/>
      <c r="AB2" s="235"/>
      <c r="AC2" s="235"/>
      <c r="AD2" s="235"/>
      <c r="AE2" s="235"/>
      <c r="AF2" s="235"/>
      <c r="AG2" s="235"/>
      <c r="AH2" s="235"/>
      <c r="AI2" s="235"/>
      <c r="AJ2" s="235"/>
      <c r="AK2" s="235"/>
      <c r="AL2" s="235"/>
      <c r="AM2" s="235"/>
      <c r="AN2" s="235"/>
      <c r="AO2" s="235"/>
      <c r="AP2" s="235"/>
      <c r="AQ2" s="232">
        <v>3.6</v>
      </c>
      <c r="AR2" s="232">
        <v>3.8</v>
      </c>
      <c r="AS2" s="232">
        <v>3.8</v>
      </c>
      <c r="AT2" s="232">
        <v>3.8</v>
      </c>
      <c r="AU2" s="232">
        <v>2</v>
      </c>
      <c r="AV2" s="232">
        <v>3.6</v>
      </c>
      <c r="AW2" s="232">
        <v>0</v>
      </c>
      <c r="AX2" s="232">
        <v>0</v>
      </c>
      <c r="AY2" s="232">
        <v>0</v>
      </c>
      <c r="AZ2" s="232">
        <v>0</v>
      </c>
      <c r="BA2" s="232">
        <v>0</v>
      </c>
      <c r="BB2" s="232">
        <v>0</v>
      </c>
      <c r="BC2" s="232">
        <v>0</v>
      </c>
      <c r="BD2" s="232">
        <v>0</v>
      </c>
      <c r="BE2" s="232">
        <v>0</v>
      </c>
      <c r="BF2" s="232">
        <v>0</v>
      </c>
      <c r="BG2" s="232">
        <v>0</v>
      </c>
      <c r="BH2" s="232">
        <v>0</v>
      </c>
      <c r="BI2" s="232">
        <v>0</v>
      </c>
      <c r="BJ2" s="232">
        <v>0</v>
      </c>
      <c r="BK2" s="232">
        <v>0</v>
      </c>
      <c r="BL2" s="232">
        <v>0</v>
      </c>
      <c r="BM2" s="232">
        <v>0</v>
      </c>
      <c r="BN2" s="232">
        <v>0</v>
      </c>
      <c r="BO2" s="232">
        <v>0</v>
      </c>
      <c r="BP2" s="232">
        <v>0</v>
      </c>
      <c r="BQ2" s="232">
        <v>0</v>
      </c>
      <c r="BR2" s="232">
        <v>0</v>
      </c>
      <c r="BS2" s="232">
        <v>0</v>
      </c>
      <c r="BT2" s="232">
        <v>0</v>
      </c>
      <c r="BU2" s="232">
        <v>0</v>
      </c>
      <c r="BV2" s="232">
        <v>0</v>
      </c>
      <c r="BW2" s="232">
        <v>0</v>
      </c>
      <c r="BX2" s="232">
        <v>0</v>
      </c>
      <c r="BY2" s="232">
        <v>0</v>
      </c>
      <c r="BZ2" s="232">
        <v>0</v>
      </c>
      <c r="CA2" s="232">
        <v>0</v>
      </c>
      <c r="CB2" s="232">
        <v>0</v>
      </c>
      <c r="CC2" s="232">
        <v>0</v>
      </c>
      <c r="CD2" s="232">
        <v>0</v>
      </c>
    </row>
    <row r="3" spans="1:82" ht="38.25">
      <c r="A3" s="227" t="s">
        <v>1695</v>
      </c>
      <c r="B3" s="227" t="s">
        <v>1696</v>
      </c>
      <c r="C3" s="230" t="s">
        <v>1697</v>
      </c>
      <c r="D3" s="230" t="s">
        <v>1698</v>
      </c>
      <c r="E3" s="230" t="s">
        <v>1699</v>
      </c>
      <c r="F3" s="228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35"/>
      <c r="AJ3" s="235"/>
      <c r="AK3" s="235"/>
      <c r="AL3" s="235"/>
      <c r="AM3" s="235"/>
      <c r="AN3" s="235"/>
      <c r="AO3" s="235"/>
      <c r="AP3" s="235"/>
      <c r="AQ3" s="232">
        <v>10.3</v>
      </c>
      <c r="AR3" s="232">
        <v>10.1</v>
      </c>
      <c r="AS3" s="232">
        <v>20</v>
      </c>
      <c r="AT3" s="232">
        <v>0</v>
      </c>
      <c r="AU3" s="232">
        <v>0</v>
      </c>
      <c r="AV3" s="232">
        <v>0</v>
      </c>
      <c r="AW3" s="232">
        <v>0</v>
      </c>
      <c r="AX3" s="232">
        <v>0</v>
      </c>
      <c r="AY3" s="232">
        <v>0</v>
      </c>
      <c r="AZ3" s="232">
        <v>0</v>
      </c>
      <c r="BA3" s="232">
        <v>0</v>
      </c>
      <c r="BB3" s="232">
        <v>0</v>
      </c>
      <c r="BC3" s="232">
        <v>0</v>
      </c>
      <c r="BD3" s="232">
        <v>0</v>
      </c>
      <c r="BE3" s="232">
        <v>0</v>
      </c>
      <c r="BF3" s="232">
        <v>0</v>
      </c>
      <c r="BG3" s="232">
        <v>0</v>
      </c>
      <c r="BH3" s="232">
        <v>0</v>
      </c>
      <c r="BI3" s="232">
        <v>0</v>
      </c>
      <c r="BJ3" s="232">
        <v>0</v>
      </c>
      <c r="BK3" s="232">
        <v>0</v>
      </c>
      <c r="BL3" s="232">
        <v>0</v>
      </c>
      <c r="BM3" s="232">
        <v>0</v>
      </c>
      <c r="BN3" s="232">
        <v>0</v>
      </c>
      <c r="BO3" s="232">
        <v>0</v>
      </c>
      <c r="BP3" s="232">
        <v>0</v>
      </c>
      <c r="BQ3" s="232">
        <v>0</v>
      </c>
      <c r="BR3" s="232">
        <v>0</v>
      </c>
      <c r="BS3" s="232">
        <v>0</v>
      </c>
      <c r="BT3" s="232">
        <v>0</v>
      </c>
      <c r="BU3" s="232">
        <v>0</v>
      </c>
      <c r="BV3" s="232">
        <v>0</v>
      </c>
      <c r="BW3" s="232">
        <v>0</v>
      </c>
      <c r="BX3" s="232">
        <v>0</v>
      </c>
      <c r="BY3" s="232">
        <v>0</v>
      </c>
      <c r="BZ3" s="232">
        <v>0</v>
      </c>
      <c r="CA3" s="232">
        <v>0</v>
      </c>
      <c r="CB3" s="232">
        <v>0</v>
      </c>
      <c r="CC3" s="232">
        <v>0</v>
      </c>
      <c r="CD3" s="232">
        <v>0</v>
      </c>
    </row>
    <row r="4" spans="1:82" ht="89.25">
      <c r="A4" s="227" t="s">
        <v>1700</v>
      </c>
      <c r="B4" s="227" t="s">
        <v>1701</v>
      </c>
      <c r="C4" s="230" t="s">
        <v>1702</v>
      </c>
      <c r="D4" s="230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  <c r="R4" s="235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35"/>
      <c r="AJ4" s="235"/>
      <c r="AK4" s="235"/>
      <c r="AL4" s="235"/>
      <c r="AM4" s="235"/>
      <c r="AN4" s="235"/>
      <c r="AO4" s="235"/>
      <c r="AP4" s="235"/>
      <c r="AQ4" s="232">
        <v>9.8000000000000007</v>
      </c>
      <c r="AR4" s="232">
        <v>0</v>
      </c>
      <c r="AS4" s="232">
        <v>0</v>
      </c>
      <c r="AT4" s="232">
        <v>0</v>
      </c>
      <c r="AU4" s="232">
        <v>0</v>
      </c>
      <c r="AV4" s="232">
        <v>0</v>
      </c>
      <c r="AW4" s="232">
        <v>0</v>
      </c>
      <c r="AX4" s="232">
        <v>0</v>
      </c>
      <c r="AY4" s="232">
        <v>0</v>
      </c>
      <c r="AZ4" s="232">
        <v>0</v>
      </c>
      <c r="BA4" s="232">
        <v>0</v>
      </c>
      <c r="BB4" s="232">
        <v>0</v>
      </c>
      <c r="BC4" s="232">
        <v>0</v>
      </c>
      <c r="BD4" s="232">
        <v>0</v>
      </c>
      <c r="BE4" s="232">
        <v>0</v>
      </c>
      <c r="BF4" s="232">
        <v>0</v>
      </c>
      <c r="BG4" s="232">
        <v>0</v>
      </c>
      <c r="BH4" s="232">
        <v>0</v>
      </c>
      <c r="BI4" s="232">
        <v>0</v>
      </c>
      <c r="BJ4" s="232">
        <v>0</v>
      </c>
      <c r="BK4" s="232">
        <v>0</v>
      </c>
      <c r="BL4" s="232">
        <v>0</v>
      </c>
      <c r="BM4" s="232">
        <v>0</v>
      </c>
      <c r="BN4" s="232">
        <v>0</v>
      </c>
      <c r="BO4" s="232">
        <v>0</v>
      </c>
      <c r="BP4" s="232">
        <v>0</v>
      </c>
      <c r="BQ4" s="232">
        <v>0</v>
      </c>
      <c r="BR4" s="232">
        <v>0</v>
      </c>
      <c r="BS4" s="232">
        <v>0</v>
      </c>
      <c r="BT4" s="232">
        <v>0</v>
      </c>
      <c r="BU4" s="232">
        <v>0</v>
      </c>
      <c r="BV4" s="232">
        <v>0</v>
      </c>
      <c r="BW4" s="232">
        <v>0</v>
      </c>
      <c r="BX4" s="232">
        <v>0</v>
      </c>
      <c r="BY4" s="232">
        <v>0</v>
      </c>
      <c r="BZ4" s="232">
        <v>0</v>
      </c>
      <c r="CA4" s="232">
        <v>0</v>
      </c>
      <c r="CB4" s="232">
        <v>0</v>
      </c>
      <c r="CC4" s="232">
        <v>0</v>
      </c>
      <c r="CD4" s="232">
        <v>0</v>
      </c>
    </row>
    <row r="5" spans="1:82" ht="38.25">
      <c r="A5" s="227" t="s">
        <v>1703</v>
      </c>
      <c r="B5" s="227" t="s">
        <v>1704</v>
      </c>
      <c r="C5" s="235" t="s">
        <v>1705</v>
      </c>
      <c r="D5" s="235" t="s">
        <v>1706</v>
      </c>
      <c r="E5" s="235" t="s">
        <v>1707</v>
      </c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35"/>
      <c r="AJ5" s="235"/>
      <c r="AK5" s="235"/>
      <c r="AL5" s="235"/>
      <c r="AM5" s="235"/>
      <c r="AN5" s="235"/>
      <c r="AO5" s="235"/>
      <c r="AP5" s="235"/>
      <c r="AQ5" s="232">
        <v>24</v>
      </c>
      <c r="AR5" s="232">
        <v>22.7</v>
      </c>
      <c r="AS5" s="232">
        <v>24.6</v>
      </c>
      <c r="AT5" s="232">
        <v>0</v>
      </c>
      <c r="AU5" s="232">
        <v>0</v>
      </c>
      <c r="AV5" s="232">
        <v>0</v>
      </c>
      <c r="AW5" s="232">
        <v>0</v>
      </c>
      <c r="AX5" s="232">
        <v>0</v>
      </c>
      <c r="AY5" s="232">
        <v>0</v>
      </c>
      <c r="AZ5" s="232">
        <v>0</v>
      </c>
      <c r="BA5" s="232">
        <v>0</v>
      </c>
      <c r="BB5" s="232">
        <v>0</v>
      </c>
      <c r="BC5" s="232">
        <v>0</v>
      </c>
      <c r="BD5" s="232">
        <v>0</v>
      </c>
      <c r="BE5" s="232">
        <v>0</v>
      </c>
      <c r="BF5" s="232">
        <v>0</v>
      </c>
      <c r="BG5" s="232">
        <v>0</v>
      </c>
      <c r="BH5" s="232">
        <v>0</v>
      </c>
      <c r="BI5" s="232">
        <v>0</v>
      </c>
      <c r="BJ5" s="232">
        <v>0</v>
      </c>
      <c r="BK5" s="232">
        <v>0</v>
      </c>
      <c r="BL5" s="232">
        <v>0</v>
      </c>
      <c r="BM5" s="232">
        <v>0</v>
      </c>
      <c r="BN5" s="232">
        <v>0</v>
      </c>
      <c r="BO5" s="232">
        <v>0</v>
      </c>
      <c r="BP5" s="232">
        <v>0</v>
      </c>
      <c r="BQ5" s="232">
        <v>0</v>
      </c>
      <c r="BR5" s="232">
        <v>0</v>
      </c>
      <c r="BS5" s="232">
        <v>0</v>
      </c>
      <c r="BT5" s="232">
        <v>0</v>
      </c>
      <c r="BU5" s="232">
        <v>0</v>
      </c>
      <c r="BV5" s="232">
        <v>0</v>
      </c>
      <c r="BW5" s="232">
        <v>0</v>
      </c>
      <c r="BX5" s="232">
        <v>0</v>
      </c>
      <c r="BY5" s="232">
        <v>0</v>
      </c>
      <c r="BZ5" s="232">
        <v>0</v>
      </c>
      <c r="CA5" s="232">
        <v>0</v>
      </c>
      <c r="CB5" s="232">
        <v>0</v>
      </c>
      <c r="CC5" s="232">
        <v>0</v>
      </c>
      <c r="CD5" s="232">
        <v>0</v>
      </c>
    </row>
    <row r="6" spans="1:82" ht="25.5">
      <c r="A6" s="227" t="s">
        <v>1708</v>
      </c>
      <c r="B6" s="227" t="s">
        <v>1709</v>
      </c>
      <c r="C6" s="235" t="s">
        <v>1710</v>
      </c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35"/>
      <c r="AJ6" s="235"/>
      <c r="AK6" s="235"/>
      <c r="AL6" s="235"/>
      <c r="AM6" s="235"/>
      <c r="AN6" s="235"/>
      <c r="AO6" s="235"/>
      <c r="AP6" s="235"/>
      <c r="AQ6" s="232">
        <v>2</v>
      </c>
      <c r="AR6" s="232">
        <v>0</v>
      </c>
      <c r="AS6" s="232">
        <v>0</v>
      </c>
      <c r="AT6" s="232">
        <v>0</v>
      </c>
      <c r="AU6" s="232">
        <v>0</v>
      </c>
      <c r="AV6" s="232">
        <v>0</v>
      </c>
      <c r="AW6" s="232">
        <v>0</v>
      </c>
      <c r="AX6" s="232">
        <v>0</v>
      </c>
      <c r="AY6" s="232">
        <v>0</v>
      </c>
      <c r="AZ6" s="232">
        <v>0</v>
      </c>
      <c r="BA6" s="232">
        <v>0</v>
      </c>
      <c r="BB6" s="232">
        <v>0</v>
      </c>
      <c r="BC6" s="232">
        <v>0</v>
      </c>
      <c r="BD6" s="232">
        <v>0</v>
      </c>
      <c r="BE6" s="232">
        <v>0</v>
      </c>
      <c r="BF6" s="232">
        <v>0</v>
      </c>
      <c r="BG6" s="232">
        <v>0</v>
      </c>
      <c r="BH6" s="232">
        <v>0</v>
      </c>
      <c r="BI6" s="232">
        <v>0</v>
      </c>
      <c r="BJ6" s="232">
        <v>0</v>
      </c>
      <c r="BK6" s="232">
        <v>0</v>
      </c>
      <c r="BL6" s="232">
        <v>0</v>
      </c>
      <c r="BM6" s="232">
        <v>0</v>
      </c>
      <c r="BN6" s="232">
        <v>0</v>
      </c>
      <c r="BO6" s="232">
        <v>0</v>
      </c>
      <c r="BP6" s="232">
        <v>0</v>
      </c>
      <c r="BQ6" s="232">
        <v>0</v>
      </c>
      <c r="BR6" s="232">
        <v>0</v>
      </c>
      <c r="BS6" s="232">
        <v>0</v>
      </c>
      <c r="BT6" s="232">
        <v>0</v>
      </c>
      <c r="BU6" s="232">
        <v>0</v>
      </c>
      <c r="BV6" s="232">
        <v>0</v>
      </c>
      <c r="BW6" s="232">
        <v>0</v>
      </c>
      <c r="BX6" s="232">
        <v>0</v>
      </c>
      <c r="BY6" s="232">
        <v>0</v>
      </c>
      <c r="BZ6" s="232">
        <v>0</v>
      </c>
      <c r="CA6" s="232">
        <v>0</v>
      </c>
      <c r="CB6" s="232">
        <v>0</v>
      </c>
      <c r="CC6" s="232">
        <v>0</v>
      </c>
      <c r="CD6" s="232">
        <v>0</v>
      </c>
    </row>
    <row r="7" spans="1:82" ht="89.25">
      <c r="A7" s="227" t="s">
        <v>1711</v>
      </c>
      <c r="B7" s="227" t="s">
        <v>1712</v>
      </c>
      <c r="C7" s="230" t="s">
        <v>1713</v>
      </c>
      <c r="D7" s="230"/>
      <c r="E7" s="228"/>
      <c r="F7" s="228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2">
        <v>9.8000000000000007</v>
      </c>
      <c r="AR7" s="232">
        <v>0</v>
      </c>
      <c r="AS7" s="232">
        <v>0</v>
      </c>
      <c r="AT7" s="232">
        <v>0</v>
      </c>
      <c r="AU7" s="232">
        <v>0</v>
      </c>
      <c r="AV7" s="232">
        <v>0</v>
      </c>
      <c r="AW7" s="232">
        <v>0</v>
      </c>
      <c r="AX7" s="232">
        <v>0</v>
      </c>
      <c r="AY7" s="232">
        <v>0</v>
      </c>
      <c r="AZ7" s="232">
        <v>0</v>
      </c>
      <c r="BA7" s="232">
        <v>0</v>
      </c>
      <c r="BB7" s="232">
        <v>0</v>
      </c>
      <c r="BC7" s="232">
        <v>0</v>
      </c>
      <c r="BD7" s="232">
        <v>0</v>
      </c>
      <c r="BE7" s="232">
        <v>0</v>
      </c>
      <c r="BF7" s="232">
        <v>0</v>
      </c>
      <c r="BG7" s="232">
        <v>0</v>
      </c>
      <c r="BH7" s="232">
        <v>0</v>
      </c>
      <c r="BI7" s="232">
        <v>0</v>
      </c>
      <c r="BJ7" s="232">
        <v>0</v>
      </c>
      <c r="BK7" s="232">
        <v>0</v>
      </c>
      <c r="BL7" s="232">
        <v>0</v>
      </c>
      <c r="BM7" s="232">
        <v>0</v>
      </c>
      <c r="BN7" s="232">
        <v>0</v>
      </c>
      <c r="BO7" s="232">
        <v>0</v>
      </c>
      <c r="BP7" s="232">
        <v>0</v>
      </c>
      <c r="BQ7" s="232">
        <v>0</v>
      </c>
      <c r="BR7" s="232">
        <v>0</v>
      </c>
      <c r="BS7" s="232">
        <v>0</v>
      </c>
      <c r="BT7" s="232">
        <v>0</v>
      </c>
      <c r="BU7" s="232">
        <v>0</v>
      </c>
      <c r="BV7" s="232">
        <v>0</v>
      </c>
      <c r="BW7" s="232">
        <v>0</v>
      </c>
      <c r="BX7" s="232">
        <v>0</v>
      </c>
      <c r="BY7" s="232">
        <v>0</v>
      </c>
      <c r="BZ7" s="232">
        <v>0</v>
      </c>
      <c r="CA7" s="232">
        <v>0</v>
      </c>
      <c r="CB7" s="232">
        <v>0</v>
      </c>
      <c r="CC7" s="232">
        <v>0</v>
      </c>
      <c r="CD7" s="232">
        <v>0</v>
      </c>
    </row>
    <row r="8" spans="1:82" ht="89.25">
      <c r="A8" s="227" t="s">
        <v>1714</v>
      </c>
      <c r="B8" s="227" t="s">
        <v>1715</v>
      </c>
      <c r="C8" s="230" t="s">
        <v>1716</v>
      </c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28"/>
      <c r="P8" s="228"/>
      <c r="Q8" s="228"/>
      <c r="R8" s="228"/>
      <c r="S8" s="228"/>
      <c r="T8" s="228"/>
      <c r="U8" s="228"/>
      <c r="V8" s="228"/>
      <c r="W8" s="228"/>
      <c r="X8" s="228"/>
      <c r="Y8" s="228"/>
      <c r="Z8" s="228"/>
      <c r="AA8" s="228"/>
      <c r="AB8" s="228"/>
      <c r="AC8" s="228"/>
      <c r="AD8" s="228"/>
      <c r="AE8" s="228"/>
      <c r="AF8" s="228"/>
      <c r="AG8" s="228"/>
      <c r="AH8" s="228"/>
      <c r="AI8" s="228"/>
      <c r="AJ8" s="235"/>
      <c r="AK8" s="235"/>
      <c r="AL8" s="235"/>
      <c r="AM8" s="235"/>
      <c r="AN8" s="235"/>
      <c r="AO8" s="235"/>
      <c r="AP8" s="235"/>
      <c r="AQ8" s="232">
        <v>10.199999999999999</v>
      </c>
      <c r="AR8" s="232">
        <v>0</v>
      </c>
      <c r="AS8" s="232">
        <v>0</v>
      </c>
      <c r="AT8" s="232">
        <v>0</v>
      </c>
      <c r="AU8" s="232">
        <v>0</v>
      </c>
      <c r="AV8" s="232">
        <v>0</v>
      </c>
      <c r="AW8" s="232">
        <v>0</v>
      </c>
      <c r="AX8" s="232">
        <v>0</v>
      </c>
      <c r="AY8" s="232">
        <v>0</v>
      </c>
      <c r="AZ8" s="232">
        <v>0</v>
      </c>
      <c r="BA8" s="232">
        <v>0</v>
      </c>
      <c r="BB8" s="232">
        <v>0</v>
      </c>
      <c r="BC8" s="232">
        <v>0</v>
      </c>
      <c r="BD8" s="232">
        <v>0</v>
      </c>
      <c r="BE8" s="232">
        <v>0</v>
      </c>
      <c r="BF8" s="232">
        <v>0</v>
      </c>
      <c r="BG8" s="232">
        <v>0</v>
      </c>
      <c r="BH8" s="232">
        <v>0</v>
      </c>
      <c r="BI8" s="232">
        <v>0</v>
      </c>
      <c r="BJ8" s="232">
        <v>0</v>
      </c>
      <c r="BK8" s="232">
        <v>0</v>
      </c>
      <c r="BL8" s="232">
        <v>0</v>
      </c>
      <c r="BM8" s="232">
        <v>0</v>
      </c>
      <c r="BN8" s="232">
        <v>0</v>
      </c>
      <c r="BO8" s="232">
        <v>0</v>
      </c>
      <c r="BP8" s="232">
        <v>0</v>
      </c>
      <c r="BQ8" s="232">
        <v>0</v>
      </c>
      <c r="BR8" s="232">
        <v>0</v>
      </c>
      <c r="BS8" s="232">
        <v>0</v>
      </c>
      <c r="BT8" s="232">
        <v>0</v>
      </c>
      <c r="BU8" s="232">
        <v>0</v>
      </c>
      <c r="BV8" s="232">
        <v>0</v>
      </c>
      <c r="BW8" s="232">
        <v>0</v>
      </c>
      <c r="BX8" s="232">
        <v>0</v>
      </c>
      <c r="BY8" s="232">
        <v>0</v>
      </c>
      <c r="BZ8" s="232">
        <v>0</v>
      </c>
      <c r="CA8" s="232">
        <v>0</v>
      </c>
      <c r="CB8" s="232">
        <v>0</v>
      </c>
      <c r="CC8" s="232">
        <v>0</v>
      </c>
      <c r="CD8" s="232">
        <v>0</v>
      </c>
    </row>
    <row r="9" spans="1:82" ht="89.25">
      <c r="A9" s="227" t="s">
        <v>1714</v>
      </c>
      <c r="B9" s="227" t="s">
        <v>1717</v>
      </c>
      <c r="C9" s="228" t="s">
        <v>1718</v>
      </c>
      <c r="D9" s="228" t="s">
        <v>1719</v>
      </c>
      <c r="E9" s="230" t="s">
        <v>1720</v>
      </c>
      <c r="F9" s="228" t="s">
        <v>1721</v>
      </c>
      <c r="G9" s="228" t="s">
        <v>1722</v>
      </c>
      <c r="H9" s="230" t="s">
        <v>1723</v>
      </c>
      <c r="I9" s="228" t="s">
        <v>1724</v>
      </c>
      <c r="J9" s="228" t="s">
        <v>1725</v>
      </c>
      <c r="K9" s="228" t="s">
        <v>1726</v>
      </c>
      <c r="L9" s="228" t="s">
        <v>1727</v>
      </c>
      <c r="M9" s="230" t="s">
        <v>1728</v>
      </c>
      <c r="N9" s="228" t="s">
        <v>1729</v>
      </c>
      <c r="O9" s="230" t="s">
        <v>1730</v>
      </c>
      <c r="P9" s="228" t="s">
        <v>1731</v>
      </c>
      <c r="Q9" s="230" t="s">
        <v>1732</v>
      </c>
      <c r="R9" s="228" t="s">
        <v>1733</v>
      </c>
      <c r="S9" s="228" t="s">
        <v>1734</v>
      </c>
      <c r="T9" s="228" t="s">
        <v>1735</v>
      </c>
      <c r="U9" s="230" t="s">
        <v>1736</v>
      </c>
      <c r="V9" s="228" t="s">
        <v>1737</v>
      </c>
      <c r="W9" s="228" t="s">
        <v>1738</v>
      </c>
      <c r="X9" s="230" t="s">
        <v>1739</v>
      </c>
      <c r="Y9" s="228" t="s">
        <v>1740</v>
      </c>
      <c r="Z9" s="230" t="s">
        <v>1741</v>
      </c>
      <c r="AA9" s="228" t="s">
        <v>1742</v>
      </c>
      <c r="AB9" s="230" t="s">
        <v>1743</v>
      </c>
      <c r="AC9" s="230" t="s">
        <v>1744</v>
      </c>
      <c r="AD9" s="228" t="s">
        <v>1745</v>
      </c>
      <c r="AE9" s="228" t="s">
        <v>1746</v>
      </c>
      <c r="AF9" s="228" t="s">
        <v>1747</v>
      </c>
      <c r="AG9" s="228"/>
      <c r="AH9" s="228"/>
      <c r="AI9" s="228"/>
      <c r="AJ9" s="235"/>
      <c r="AK9" s="235"/>
      <c r="AL9" s="235"/>
      <c r="AM9" s="235"/>
      <c r="AN9" s="235"/>
      <c r="AO9" s="235"/>
      <c r="AP9" s="235"/>
      <c r="AQ9" s="232">
        <v>9.9</v>
      </c>
      <c r="AR9" s="232">
        <v>10</v>
      </c>
      <c r="AS9" s="232">
        <v>9.8000000000000007</v>
      </c>
      <c r="AT9" s="232">
        <v>10.9</v>
      </c>
      <c r="AU9" s="232">
        <v>6.5</v>
      </c>
      <c r="AV9" s="232">
        <v>9.6999999999999993</v>
      </c>
      <c r="AW9" s="232">
        <v>13.9</v>
      </c>
      <c r="AX9" s="232">
        <v>9.1</v>
      </c>
      <c r="AY9" s="232">
        <v>10.199999999999999</v>
      </c>
      <c r="AZ9" s="232">
        <v>17.899999999999999</v>
      </c>
      <c r="BA9" s="232">
        <v>9.1999999999999993</v>
      </c>
      <c r="BB9" s="232">
        <v>9.8000000000000007</v>
      </c>
      <c r="BC9" s="232">
        <v>10.5</v>
      </c>
      <c r="BD9" s="232">
        <v>10.6</v>
      </c>
      <c r="BE9" s="232">
        <v>10.9</v>
      </c>
      <c r="BF9" s="232">
        <v>11.3</v>
      </c>
      <c r="BG9" s="232">
        <v>9.9</v>
      </c>
      <c r="BH9" s="232">
        <v>10.1</v>
      </c>
      <c r="BI9" s="232">
        <v>11.3</v>
      </c>
      <c r="BJ9" s="232">
        <v>11.5</v>
      </c>
      <c r="BK9" s="232">
        <v>11.4</v>
      </c>
      <c r="BL9" s="232">
        <v>8.9</v>
      </c>
      <c r="BM9" s="232">
        <v>6.9</v>
      </c>
      <c r="BN9" s="232">
        <v>10.4</v>
      </c>
      <c r="BO9" s="232">
        <v>8.5</v>
      </c>
      <c r="BP9" s="232">
        <v>6.7</v>
      </c>
      <c r="BQ9" s="232">
        <v>11.4</v>
      </c>
      <c r="BR9" s="232">
        <v>11.4</v>
      </c>
      <c r="BS9" s="232">
        <v>0</v>
      </c>
      <c r="BT9" s="232">
        <v>9.9</v>
      </c>
      <c r="BU9" s="232">
        <v>0</v>
      </c>
      <c r="BV9" s="232">
        <v>0</v>
      </c>
      <c r="BW9" s="232">
        <v>0</v>
      </c>
      <c r="BX9" s="232">
        <v>0</v>
      </c>
      <c r="BY9" s="232">
        <v>0</v>
      </c>
      <c r="BZ9" s="232">
        <v>0</v>
      </c>
      <c r="CA9" s="232">
        <v>0</v>
      </c>
      <c r="CB9" s="232">
        <v>0</v>
      </c>
      <c r="CC9" s="232">
        <v>0</v>
      </c>
      <c r="CD9" s="232">
        <v>0</v>
      </c>
    </row>
    <row r="10" spans="1:82" ht="89.25">
      <c r="A10" s="227" t="s">
        <v>1748</v>
      </c>
      <c r="B10" s="227" t="s">
        <v>1749</v>
      </c>
      <c r="C10" s="230" t="s">
        <v>1750</v>
      </c>
      <c r="D10" s="228" t="s">
        <v>1751</v>
      </c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35"/>
      <c r="AJ10" s="235"/>
      <c r="AK10" s="235"/>
      <c r="AL10" s="235"/>
      <c r="AM10" s="235"/>
      <c r="AN10" s="235"/>
      <c r="AO10" s="235"/>
      <c r="AP10" s="235"/>
      <c r="AQ10" s="232">
        <v>11.3</v>
      </c>
      <c r="AR10" s="232">
        <v>12.2</v>
      </c>
      <c r="AS10" s="232">
        <v>0</v>
      </c>
      <c r="AT10" s="232">
        <v>0</v>
      </c>
      <c r="AU10" s="232">
        <v>0</v>
      </c>
      <c r="AV10" s="232">
        <v>0</v>
      </c>
      <c r="AW10" s="232">
        <v>0</v>
      </c>
      <c r="AX10" s="232">
        <v>0</v>
      </c>
      <c r="AY10" s="232">
        <v>0</v>
      </c>
      <c r="AZ10" s="232">
        <v>0</v>
      </c>
      <c r="BA10" s="232">
        <v>0</v>
      </c>
      <c r="BB10" s="232">
        <v>0</v>
      </c>
      <c r="BC10" s="232">
        <v>0</v>
      </c>
      <c r="BD10" s="232">
        <v>0</v>
      </c>
      <c r="BE10" s="232">
        <v>0</v>
      </c>
      <c r="BF10" s="232">
        <v>0</v>
      </c>
      <c r="BG10" s="232">
        <v>0</v>
      </c>
      <c r="BH10" s="232">
        <v>0</v>
      </c>
      <c r="BI10" s="232">
        <v>0</v>
      </c>
      <c r="BJ10" s="232">
        <v>0</v>
      </c>
      <c r="BK10" s="232">
        <v>0</v>
      </c>
      <c r="BL10" s="232">
        <v>0</v>
      </c>
      <c r="BM10" s="232">
        <v>0</v>
      </c>
      <c r="BN10" s="232">
        <v>0</v>
      </c>
      <c r="BO10" s="232">
        <v>0</v>
      </c>
      <c r="BP10" s="232">
        <v>0</v>
      </c>
      <c r="BQ10" s="232">
        <v>0</v>
      </c>
      <c r="BR10" s="232">
        <v>0</v>
      </c>
      <c r="BS10" s="232">
        <v>0</v>
      </c>
      <c r="BT10" s="232">
        <v>0</v>
      </c>
      <c r="BU10" s="232">
        <v>0</v>
      </c>
      <c r="BV10" s="232">
        <v>0</v>
      </c>
      <c r="BW10" s="232">
        <v>0</v>
      </c>
      <c r="BX10" s="232">
        <v>0</v>
      </c>
      <c r="BY10" s="232">
        <v>0</v>
      </c>
      <c r="BZ10" s="232">
        <v>0</v>
      </c>
      <c r="CA10" s="232">
        <v>0</v>
      </c>
      <c r="CB10" s="232">
        <v>0</v>
      </c>
      <c r="CC10" s="232">
        <v>0</v>
      </c>
      <c r="CD10" s="232">
        <v>0</v>
      </c>
    </row>
    <row r="11" spans="1:82" ht="89.25">
      <c r="A11" s="227" t="s">
        <v>1752</v>
      </c>
      <c r="B11" s="227" t="s">
        <v>1753</v>
      </c>
      <c r="C11" s="228" t="s">
        <v>1754</v>
      </c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35"/>
      <c r="AJ11" s="235"/>
      <c r="AK11" s="235"/>
      <c r="AL11" s="235"/>
      <c r="AM11" s="235"/>
      <c r="AN11" s="235"/>
      <c r="AO11" s="235"/>
      <c r="AP11" s="235"/>
      <c r="AQ11" s="232">
        <v>91.5</v>
      </c>
      <c r="AR11" s="232">
        <v>0</v>
      </c>
      <c r="AS11" s="232">
        <v>0</v>
      </c>
      <c r="AT11" s="232">
        <v>0</v>
      </c>
      <c r="AU11" s="232">
        <v>0</v>
      </c>
      <c r="AV11" s="232">
        <v>0</v>
      </c>
      <c r="AW11" s="232">
        <v>0</v>
      </c>
      <c r="AX11" s="232">
        <v>0</v>
      </c>
      <c r="AY11" s="232">
        <v>0</v>
      </c>
      <c r="AZ11" s="232">
        <v>0</v>
      </c>
      <c r="BA11" s="232">
        <v>0</v>
      </c>
      <c r="BB11" s="232">
        <v>0</v>
      </c>
      <c r="BC11" s="232">
        <v>0</v>
      </c>
      <c r="BD11" s="232">
        <v>0</v>
      </c>
      <c r="BE11" s="232">
        <v>0</v>
      </c>
      <c r="BF11" s="232">
        <v>0</v>
      </c>
      <c r="BG11" s="232">
        <v>0</v>
      </c>
      <c r="BH11" s="232">
        <v>0</v>
      </c>
      <c r="BI11" s="232">
        <v>0</v>
      </c>
      <c r="BJ11" s="232">
        <v>0</v>
      </c>
      <c r="BK11" s="232">
        <v>0</v>
      </c>
      <c r="BL11" s="232">
        <v>0</v>
      </c>
      <c r="BM11" s="232">
        <v>0</v>
      </c>
      <c r="BN11" s="232">
        <v>0</v>
      </c>
      <c r="BO11" s="232">
        <v>0</v>
      </c>
      <c r="BP11" s="232">
        <v>0</v>
      </c>
      <c r="BQ11" s="232">
        <v>0</v>
      </c>
      <c r="BR11" s="232">
        <v>0</v>
      </c>
      <c r="BS11" s="232">
        <v>0</v>
      </c>
      <c r="BT11" s="232">
        <v>0</v>
      </c>
      <c r="BU11" s="232">
        <v>0</v>
      </c>
      <c r="BV11" s="232">
        <v>0</v>
      </c>
      <c r="BW11" s="232">
        <v>0</v>
      </c>
      <c r="BX11" s="232">
        <v>0</v>
      </c>
      <c r="BY11" s="232">
        <v>0</v>
      </c>
      <c r="BZ11" s="232">
        <v>0</v>
      </c>
      <c r="CA11" s="232">
        <v>0</v>
      </c>
      <c r="CB11" s="232">
        <v>0</v>
      </c>
      <c r="CC11" s="232">
        <v>0</v>
      </c>
      <c r="CD11" s="232">
        <v>0</v>
      </c>
    </row>
    <row r="12" spans="1:82" ht="89.25">
      <c r="A12" s="227" t="s">
        <v>1755</v>
      </c>
      <c r="B12" s="227" t="s">
        <v>1756</v>
      </c>
      <c r="C12" s="230" t="s">
        <v>1757</v>
      </c>
      <c r="D12" s="228" t="s">
        <v>1758</v>
      </c>
      <c r="E12" s="230" t="s">
        <v>1759</v>
      </c>
      <c r="F12" s="228" t="s">
        <v>1760</v>
      </c>
      <c r="G12" s="228"/>
      <c r="H12" s="228"/>
      <c r="I12" s="230" t="s">
        <v>1761</v>
      </c>
      <c r="J12" s="228" t="s">
        <v>1762</v>
      </c>
      <c r="K12" s="230" t="s">
        <v>1763</v>
      </c>
      <c r="L12" s="228" t="s">
        <v>1764</v>
      </c>
      <c r="M12" s="228" t="s">
        <v>1765</v>
      </c>
      <c r="N12" s="228" t="s">
        <v>1766</v>
      </c>
      <c r="O12" s="228" t="s">
        <v>1767</v>
      </c>
      <c r="P12" s="230" t="s">
        <v>1768</v>
      </c>
      <c r="Q12" s="228" t="s">
        <v>1769</v>
      </c>
      <c r="R12" s="230" t="s">
        <v>1770</v>
      </c>
      <c r="S12" s="228" t="s">
        <v>1771</v>
      </c>
      <c r="T12" s="230" t="s">
        <v>1772</v>
      </c>
      <c r="U12" s="228" t="s">
        <v>1773</v>
      </c>
      <c r="V12" s="228" t="s">
        <v>1774</v>
      </c>
      <c r="W12" s="230" t="s">
        <v>1775</v>
      </c>
      <c r="X12" s="228" t="s">
        <v>1776</v>
      </c>
      <c r="Y12" s="230" t="s">
        <v>1777</v>
      </c>
      <c r="Z12" s="228" t="s">
        <v>1778</v>
      </c>
      <c r="AA12" s="230" t="s">
        <v>1779</v>
      </c>
      <c r="AB12" s="228" t="s">
        <v>1780</v>
      </c>
      <c r="AC12" s="228" t="s">
        <v>1781</v>
      </c>
      <c r="AD12" s="228" t="s">
        <v>1782</v>
      </c>
      <c r="AE12" s="230" t="s">
        <v>1783</v>
      </c>
      <c r="AF12" s="228" t="s">
        <v>1784</v>
      </c>
      <c r="AG12" s="228" t="s">
        <v>1785</v>
      </c>
      <c r="AH12" s="230" t="s">
        <v>1786</v>
      </c>
      <c r="AI12" s="230" t="s">
        <v>1787</v>
      </c>
      <c r="AJ12" s="235"/>
      <c r="AK12" s="235"/>
      <c r="AL12" s="235"/>
      <c r="AM12" s="235"/>
      <c r="AN12" s="235"/>
      <c r="AO12" s="235"/>
      <c r="AP12" s="235"/>
      <c r="AQ12" s="232">
        <v>22.7</v>
      </c>
      <c r="AR12" s="232">
        <v>22.7</v>
      </c>
      <c r="AS12" s="232">
        <v>24.8</v>
      </c>
      <c r="AT12" s="232">
        <v>24.8</v>
      </c>
      <c r="AU12" s="232">
        <v>0</v>
      </c>
      <c r="AV12" s="232">
        <v>0</v>
      </c>
      <c r="AW12" s="232">
        <v>28.6</v>
      </c>
      <c r="AX12" s="232">
        <v>28.6</v>
      </c>
      <c r="AY12" s="232">
        <v>22.7</v>
      </c>
      <c r="AZ12" s="232">
        <v>22.7</v>
      </c>
      <c r="BA12" s="232">
        <v>0</v>
      </c>
      <c r="BB12" s="232">
        <v>0</v>
      </c>
      <c r="BC12" s="232">
        <v>0</v>
      </c>
      <c r="BD12" s="232">
        <v>26</v>
      </c>
      <c r="BE12" s="232">
        <v>26.2</v>
      </c>
      <c r="BF12" s="232">
        <v>26.5</v>
      </c>
      <c r="BG12" s="232">
        <v>26.5</v>
      </c>
      <c r="BH12" s="232">
        <v>24.3</v>
      </c>
      <c r="BI12" s="232">
        <v>24.3</v>
      </c>
      <c r="BJ12" s="232">
        <v>20.9</v>
      </c>
      <c r="BK12" s="232">
        <v>26.7</v>
      </c>
      <c r="BL12" s="232">
        <v>27.3</v>
      </c>
      <c r="BM12" s="232">
        <v>35</v>
      </c>
      <c r="BN12" s="232">
        <v>35</v>
      </c>
      <c r="BO12" s="232">
        <v>26.7</v>
      </c>
      <c r="BP12" s="232">
        <v>18.399999999999999</v>
      </c>
      <c r="BQ12" s="232">
        <v>0</v>
      </c>
      <c r="BR12" s="232">
        <v>28.9</v>
      </c>
      <c r="BS12" s="232">
        <v>31.8</v>
      </c>
      <c r="BT12" s="232">
        <v>0</v>
      </c>
      <c r="BU12" s="232">
        <v>0</v>
      </c>
      <c r="BV12" s="232">
        <v>15.6</v>
      </c>
      <c r="BW12" s="232">
        <v>11.7</v>
      </c>
      <c r="BX12" s="232">
        <v>0</v>
      </c>
      <c r="BY12" s="232">
        <v>0</v>
      </c>
      <c r="BZ12" s="232">
        <v>0</v>
      </c>
      <c r="CA12" s="232">
        <v>0</v>
      </c>
      <c r="CB12" s="232">
        <v>0</v>
      </c>
      <c r="CC12" s="232">
        <v>0</v>
      </c>
      <c r="CD12" s="232">
        <v>0</v>
      </c>
    </row>
    <row r="13" spans="1:82" ht="25.5">
      <c r="A13" s="227" t="s">
        <v>1788</v>
      </c>
      <c r="B13" s="227" t="s">
        <v>1789</v>
      </c>
      <c r="C13" s="228" t="s">
        <v>1790</v>
      </c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35"/>
      <c r="AJ13" s="235"/>
      <c r="AK13" s="235"/>
      <c r="AL13" s="235"/>
      <c r="AM13" s="235"/>
      <c r="AN13" s="235"/>
      <c r="AO13" s="235"/>
      <c r="AP13" s="235"/>
      <c r="AQ13" s="232">
        <v>9.9</v>
      </c>
      <c r="AR13" s="232">
        <v>0</v>
      </c>
      <c r="AS13" s="232">
        <v>0</v>
      </c>
      <c r="AT13" s="232">
        <v>0</v>
      </c>
      <c r="AU13" s="232">
        <v>0</v>
      </c>
      <c r="AV13" s="232">
        <v>0</v>
      </c>
      <c r="AW13" s="232">
        <v>0</v>
      </c>
      <c r="AX13" s="232">
        <v>0</v>
      </c>
      <c r="AY13" s="232">
        <v>0</v>
      </c>
      <c r="AZ13" s="232">
        <v>0</v>
      </c>
      <c r="BA13" s="232">
        <v>0</v>
      </c>
      <c r="BB13" s="232">
        <v>0</v>
      </c>
      <c r="BC13" s="232">
        <v>0</v>
      </c>
      <c r="BD13" s="232">
        <v>0</v>
      </c>
      <c r="BE13" s="232">
        <v>0</v>
      </c>
      <c r="BF13" s="232">
        <v>0</v>
      </c>
      <c r="BG13" s="232">
        <v>0</v>
      </c>
      <c r="BH13" s="232">
        <v>0</v>
      </c>
      <c r="BI13" s="232">
        <v>0</v>
      </c>
      <c r="BJ13" s="232">
        <v>0</v>
      </c>
      <c r="BK13" s="232">
        <v>0</v>
      </c>
      <c r="BL13" s="232">
        <v>0</v>
      </c>
      <c r="BM13" s="232">
        <v>0</v>
      </c>
      <c r="BN13" s="232">
        <v>0</v>
      </c>
      <c r="BO13" s="232">
        <v>0</v>
      </c>
      <c r="BP13" s="232">
        <v>0</v>
      </c>
      <c r="BQ13" s="232">
        <v>0</v>
      </c>
      <c r="BR13" s="232">
        <v>0</v>
      </c>
      <c r="BS13" s="232">
        <v>0</v>
      </c>
      <c r="BT13" s="232">
        <v>0</v>
      </c>
      <c r="BU13" s="232">
        <v>0</v>
      </c>
      <c r="BV13" s="232">
        <v>0</v>
      </c>
      <c r="BW13" s="232">
        <v>0</v>
      </c>
      <c r="BX13" s="232">
        <v>0</v>
      </c>
      <c r="BY13" s="232">
        <v>0</v>
      </c>
      <c r="BZ13" s="232">
        <v>0</v>
      </c>
      <c r="CA13" s="232">
        <v>0</v>
      </c>
      <c r="CB13" s="232">
        <v>0</v>
      </c>
      <c r="CC13" s="232">
        <v>0</v>
      </c>
      <c r="CD13" s="232">
        <v>0</v>
      </c>
    </row>
    <row r="14" spans="1:82" ht="38.25">
      <c r="A14" s="227" t="s">
        <v>1791</v>
      </c>
      <c r="B14" s="227" t="s">
        <v>1792</v>
      </c>
      <c r="C14" s="230" t="s">
        <v>1793</v>
      </c>
      <c r="D14" s="228" t="s">
        <v>1794</v>
      </c>
      <c r="E14" s="228"/>
      <c r="F14" s="228"/>
      <c r="G14" s="228"/>
      <c r="H14" s="235"/>
      <c r="I14" s="235"/>
      <c r="J14" s="235"/>
      <c r="K14" s="235"/>
      <c r="L14" s="235"/>
      <c r="M14" s="235"/>
      <c r="N14" s="235"/>
      <c r="O14" s="235"/>
      <c r="P14" s="235"/>
      <c r="Q14" s="235"/>
      <c r="R14" s="235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35"/>
      <c r="AJ14" s="235"/>
      <c r="AK14" s="235"/>
      <c r="AL14" s="235"/>
      <c r="AM14" s="235"/>
      <c r="AN14" s="235"/>
      <c r="AO14" s="235"/>
      <c r="AP14" s="235"/>
      <c r="AQ14" s="232">
        <v>23.6</v>
      </c>
      <c r="AR14" s="232">
        <v>23.6</v>
      </c>
      <c r="AS14" s="232">
        <v>0</v>
      </c>
      <c r="AT14" s="232">
        <v>0</v>
      </c>
      <c r="AU14" s="232">
        <v>0</v>
      </c>
      <c r="AV14" s="232">
        <v>0</v>
      </c>
      <c r="AW14" s="232">
        <v>0</v>
      </c>
      <c r="AX14" s="232">
        <v>0</v>
      </c>
      <c r="AY14" s="232">
        <v>0</v>
      </c>
      <c r="AZ14" s="232">
        <v>0</v>
      </c>
      <c r="BA14" s="232">
        <v>0</v>
      </c>
      <c r="BB14" s="232">
        <v>0</v>
      </c>
      <c r="BC14" s="232">
        <v>0</v>
      </c>
      <c r="BD14" s="232">
        <v>0</v>
      </c>
      <c r="BE14" s="232">
        <v>0</v>
      </c>
      <c r="BF14" s="232">
        <v>0</v>
      </c>
      <c r="BG14" s="232">
        <v>0</v>
      </c>
      <c r="BH14" s="232">
        <v>0</v>
      </c>
      <c r="BI14" s="232">
        <v>0</v>
      </c>
      <c r="BJ14" s="232">
        <v>0</v>
      </c>
      <c r="BK14" s="232">
        <v>0</v>
      </c>
      <c r="BL14" s="232">
        <v>0</v>
      </c>
      <c r="BM14" s="232">
        <v>0</v>
      </c>
      <c r="BN14" s="232">
        <v>0</v>
      </c>
      <c r="BO14" s="232">
        <v>0</v>
      </c>
      <c r="BP14" s="232">
        <v>0</v>
      </c>
      <c r="BQ14" s="232">
        <v>0</v>
      </c>
      <c r="BR14" s="232">
        <v>0</v>
      </c>
      <c r="BS14" s="232">
        <v>0</v>
      </c>
      <c r="BT14" s="232">
        <v>0</v>
      </c>
      <c r="BU14" s="232">
        <v>0</v>
      </c>
      <c r="BV14" s="232">
        <v>0</v>
      </c>
      <c r="BW14" s="232">
        <v>0</v>
      </c>
      <c r="BX14" s="232">
        <v>0</v>
      </c>
      <c r="BY14" s="232">
        <v>0</v>
      </c>
      <c r="BZ14" s="232">
        <v>0</v>
      </c>
      <c r="CA14" s="232">
        <v>0</v>
      </c>
      <c r="CB14" s="232">
        <v>0</v>
      </c>
      <c r="CC14" s="232">
        <v>0</v>
      </c>
      <c r="CD14" s="232">
        <v>0</v>
      </c>
    </row>
    <row r="15" spans="1:82" ht="63.75">
      <c r="A15" s="227" t="s">
        <v>1795</v>
      </c>
      <c r="B15" s="227" t="s">
        <v>1796</v>
      </c>
      <c r="C15" s="228"/>
      <c r="D15" s="228"/>
      <c r="E15" s="230" t="s">
        <v>1797</v>
      </c>
      <c r="F15" s="230"/>
      <c r="G15" s="230" t="s">
        <v>1798</v>
      </c>
      <c r="H15" s="230" t="s">
        <v>1799</v>
      </c>
      <c r="I15" s="235"/>
      <c r="J15" s="235"/>
      <c r="K15" s="235"/>
      <c r="L15" s="235"/>
      <c r="M15" s="235"/>
      <c r="N15" s="235"/>
      <c r="O15" s="235"/>
      <c r="P15" s="235"/>
      <c r="Q15" s="235"/>
      <c r="R15" s="235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35"/>
      <c r="AJ15" s="235"/>
      <c r="AK15" s="235"/>
      <c r="AL15" s="235"/>
      <c r="AM15" s="235"/>
      <c r="AN15" s="235"/>
      <c r="AO15" s="235"/>
      <c r="AP15" s="235"/>
      <c r="AQ15" s="232">
        <v>0</v>
      </c>
      <c r="AR15" s="232">
        <v>0</v>
      </c>
      <c r="AS15" s="232">
        <v>2.2999999999999998</v>
      </c>
      <c r="AT15" s="232">
        <v>0</v>
      </c>
      <c r="AU15" s="232">
        <v>5</v>
      </c>
      <c r="AV15" s="232">
        <v>19.3</v>
      </c>
      <c r="AW15" s="232">
        <v>0</v>
      </c>
      <c r="AX15" s="232">
        <v>0</v>
      </c>
      <c r="AY15" s="232">
        <v>0</v>
      </c>
      <c r="AZ15" s="232">
        <v>0</v>
      </c>
      <c r="BA15" s="232">
        <v>0</v>
      </c>
      <c r="BB15" s="232">
        <v>0</v>
      </c>
      <c r="BC15" s="232">
        <v>0</v>
      </c>
      <c r="BD15" s="232">
        <v>0</v>
      </c>
      <c r="BE15" s="232">
        <v>0</v>
      </c>
      <c r="BF15" s="232">
        <v>0</v>
      </c>
      <c r="BG15" s="232">
        <v>0</v>
      </c>
      <c r="BH15" s="232">
        <v>0</v>
      </c>
      <c r="BI15" s="232">
        <v>0</v>
      </c>
      <c r="BJ15" s="232">
        <v>0</v>
      </c>
      <c r="BK15" s="232">
        <v>0</v>
      </c>
      <c r="BL15" s="232">
        <v>0</v>
      </c>
      <c r="BM15" s="232">
        <v>0</v>
      </c>
      <c r="BN15" s="232">
        <v>0</v>
      </c>
      <c r="BO15" s="232">
        <v>0</v>
      </c>
      <c r="BP15" s="232">
        <v>0</v>
      </c>
      <c r="BQ15" s="232">
        <v>0</v>
      </c>
      <c r="BR15" s="232">
        <v>0</v>
      </c>
      <c r="BS15" s="232">
        <v>0</v>
      </c>
      <c r="BT15" s="232">
        <v>0</v>
      </c>
      <c r="BU15" s="232">
        <v>0</v>
      </c>
      <c r="BV15" s="232">
        <v>0</v>
      </c>
      <c r="BW15" s="232">
        <v>0</v>
      </c>
      <c r="BX15" s="232">
        <v>0</v>
      </c>
      <c r="BY15" s="232">
        <v>0</v>
      </c>
      <c r="BZ15" s="232">
        <v>0</v>
      </c>
      <c r="CA15" s="232">
        <v>0</v>
      </c>
      <c r="CB15" s="232">
        <v>0</v>
      </c>
      <c r="CC15" s="232">
        <v>0</v>
      </c>
      <c r="CD15" s="232">
        <v>0</v>
      </c>
    </row>
    <row r="16" spans="1:82" ht="51">
      <c r="A16" s="227" t="s">
        <v>1800</v>
      </c>
      <c r="B16" s="227" t="s">
        <v>1801</v>
      </c>
      <c r="C16" s="228" t="s">
        <v>1802</v>
      </c>
      <c r="D16" s="228" t="s">
        <v>1803</v>
      </c>
      <c r="E16" s="230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35"/>
      <c r="R16" s="235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35"/>
      <c r="AJ16" s="235"/>
      <c r="AK16" s="235"/>
      <c r="AL16" s="235"/>
      <c r="AM16" s="235"/>
      <c r="AN16" s="235"/>
      <c r="AO16" s="235"/>
      <c r="AP16" s="235"/>
      <c r="AQ16" s="232">
        <v>5.0999999999999996</v>
      </c>
      <c r="AR16" s="232">
        <v>15</v>
      </c>
      <c r="AS16" s="232">
        <v>0</v>
      </c>
      <c r="AT16" s="232">
        <v>0</v>
      </c>
      <c r="AU16" s="232">
        <v>0</v>
      </c>
      <c r="AV16" s="232">
        <v>0</v>
      </c>
      <c r="AW16" s="232">
        <v>0</v>
      </c>
      <c r="AX16" s="232">
        <v>0</v>
      </c>
      <c r="AY16" s="232">
        <v>0</v>
      </c>
      <c r="AZ16" s="232">
        <v>0</v>
      </c>
      <c r="BA16" s="232">
        <v>0</v>
      </c>
      <c r="BB16" s="232">
        <v>0</v>
      </c>
      <c r="BC16" s="232">
        <v>0</v>
      </c>
      <c r="BD16" s="232">
        <v>0</v>
      </c>
      <c r="BE16" s="232">
        <v>0</v>
      </c>
      <c r="BF16" s="232">
        <v>0</v>
      </c>
      <c r="BG16" s="232">
        <v>0</v>
      </c>
      <c r="BH16" s="232">
        <v>0</v>
      </c>
      <c r="BI16" s="232">
        <v>0</v>
      </c>
      <c r="BJ16" s="232">
        <v>0</v>
      </c>
      <c r="BK16" s="232">
        <v>0</v>
      </c>
      <c r="BL16" s="232">
        <v>0</v>
      </c>
      <c r="BM16" s="232">
        <v>0</v>
      </c>
      <c r="BN16" s="232">
        <v>0</v>
      </c>
      <c r="BO16" s="232">
        <v>0</v>
      </c>
      <c r="BP16" s="232">
        <v>0</v>
      </c>
      <c r="BQ16" s="232">
        <v>0</v>
      </c>
      <c r="BR16" s="232">
        <v>0</v>
      </c>
      <c r="BS16" s="232">
        <v>0</v>
      </c>
      <c r="BT16" s="232">
        <v>0</v>
      </c>
      <c r="BU16" s="232">
        <v>0</v>
      </c>
      <c r="BV16" s="232">
        <v>0</v>
      </c>
      <c r="BW16" s="232">
        <v>0</v>
      </c>
      <c r="BX16" s="232">
        <v>0</v>
      </c>
      <c r="BY16" s="232">
        <v>0</v>
      </c>
      <c r="BZ16" s="232">
        <v>0</v>
      </c>
      <c r="CA16" s="232">
        <v>0</v>
      </c>
      <c r="CB16" s="232">
        <v>0</v>
      </c>
      <c r="CC16" s="232">
        <v>0</v>
      </c>
      <c r="CD16" s="232">
        <v>0</v>
      </c>
    </row>
    <row r="17" spans="1:82" ht="102">
      <c r="A17" s="227" t="s">
        <v>1804</v>
      </c>
      <c r="B17" s="227" t="s">
        <v>1805</v>
      </c>
      <c r="C17" s="228" t="s">
        <v>1806</v>
      </c>
      <c r="D17" s="235" t="s">
        <v>1807</v>
      </c>
      <c r="E17" s="235" t="s">
        <v>1808</v>
      </c>
      <c r="F17" s="228"/>
      <c r="G17" s="228"/>
      <c r="H17" s="228" t="s">
        <v>1809</v>
      </c>
      <c r="I17" s="228"/>
      <c r="J17" s="228" t="s">
        <v>1810</v>
      </c>
      <c r="K17" s="228" t="s">
        <v>1811</v>
      </c>
      <c r="L17" s="228" t="s">
        <v>1812</v>
      </c>
      <c r="M17" s="228" t="s">
        <v>1813</v>
      </c>
      <c r="N17" s="228" t="s">
        <v>1814</v>
      </c>
      <c r="O17" s="228" t="s">
        <v>1815</v>
      </c>
      <c r="P17" s="228" t="s">
        <v>1816</v>
      </c>
      <c r="Q17" s="228" t="s">
        <v>1817</v>
      </c>
      <c r="R17" s="228" t="s">
        <v>1818</v>
      </c>
      <c r="S17" s="228" t="s">
        <v>1819</v>
      </c>
      <c r="T17" s="228" t="s">
        <v>1820</v>
      </c>
      <c r="U17" s="235"/>
      <c r="V17" s="235"/>
      <c r="W17" s="235"/>
      <c r="X17" s="235"/>
      <c r="Y17" s="235"/>
      <c r="Z17" s="235"/>
      <c r="AA17" s="235"/>
      <c r="AB17" s="235"/>
      <c r="AC17" s="235"/>
      <c r="AD17" s="235"/>
      <c r="AE17" s="235"/>
      <c r="AF17" s="235"/>
      <c r="AG17" s="235"/>
      <c r="AH17" s="235"/>
      <c r="AI17" s="235"/>
      <c r="AJ17" s="235"/>
      <c r="AK17" s="235"/>
      <c r="AL17" s="235"/>
      <c r="AM17" s="235"/>
      <c r="AN17" s="235"/>
      <c r="AO17" s="235"/>
      <c r="AP17" s="235"/>
      <c r="AQ17" s="232">
        <v>16.8</v>
      </c>
      <c r="AR17" s="232">
        <v>14</v>
      </c>
      <c r="AS17" s="232">
        <v>19.899999999999999</v>
      </c>
      <c r="AT17" s="232">
        <v>0</v>
      </c>
      <c r="AU17" s="232">
        <v>0</v>
      </c>
      <c r="AV17" s="232">
        <v>91.5</v>
      </c>
      <c r="AW17" s="232">
        <v>0</v>
      </c>
      <c r="AX17" s="232">
        <v>0</v>
      </c>
      <c r="AY17" s="232">
        <v>0</v>
      </c>
      <c r="AZ17" s="232">
        <v>0</v>
      </c>
      <c r="BA17" s="232">
        <v>0</v>
      </c>
      <c r="BB17" s="232">
        <v>0</v>
      </c>
      <c r="BC17" s="232">
        <v>25</v>
      </c>
      <c r="BD17" s="232">
        <v>0</v>
      </c>
      <c r="BE17" s="232">
        <v>0</v>
      </c>
      <c r="BF17" s="232">
        <v>22.1</v>
      </c>
      <c r="BG17" s="232">
        <v>0</v>
      </c>
      <c r="BH17" s="232">
        <v>0</v>
      </c>
      <c r="BI17" s="232">
        <v>0</v>
      </c>
      <c r="BJ17" s="232">
        <v>0</v>
      </c>
      <c r="BK17" s="232">
        <v>0</v>
      </c>
      <c r="BL17" s="232">
        <v>0</v>
      </c>
      <c r="BM17" s="232">
        <v>0</v>
      </c>
      <c r="BN17" s="232">
        <v>0</v>
      </c>
      <c r="BO17" s="232">
        <v>0</v>
      </c>
      <c r="BP17" s="232">
        <v>0</v>
      </c>
      <c r="BQ17" s="232">
        <v>0</v>
      </c>
      <c r="BR17" s="232">
        <v>0</v>
      </c>
      <c r="BS17" s="232">
        <v>0</v>
      </c>
      <c r="BT17" s="232">
        <v>0</v>
      </c>
      <c r="BU17" s="232">
        <v>0</v>
      </c>
      <c r="BV17" s="232">
        <v>0</v>
      </c>
      <c r="BW17" s="232">
        <v>0</v>
      </c>
      <c r="BX17" s="232">
        <v>0</v>
      </c>
      <c r="BY17" s="232">
        <v>0</v>
      </c>
      <c r="BZ17" s="232">
        <v>0</v>
      </c>
      <c r="CA17" s="232">
        <v>0</v>
      </c>
      <c r="CB17" s="232">
        <v>0</v>
      </c>
      <c r="CC17" s="232">
        <v>0</v>
      </c>
      <c r="CD17" s="232">
        <v>0</v>
      </c>
    </row>
    <row r="18" spans="1:82" ht="63.75">
      <c r="A18" s="227" t="s">
        <v>1821</v>
      </c>
      <c r="B18" s="227" t="s">
        <v>1822</v>
      </c>
      <c r="C18" s="230" t="s">
        <v>1823</v>
      </c>
      <c r="D18" s="230" t="s">
        <v>1824</v>
      </c>
      <c r="E18" s="230" t="s">
        <v>1825</v>
      </c>
      <c r="F18" s="228" t="s">
        <v>1826</v>
      </c>
      <c r="G18" s="228" t="s">
        <v>1827</v>
      </c>
      <c r="H18" s="228"/>
      <c r="I18" s="230"/>
      <c r="J18" s="228" t="s">
        <v>1828</v>
      </c>
      <c r="K18" s="235"/>
      <c r="L18" s="235"/>
      <c r="M18" s="235"/>
      <c r="N18" s="235"/>
      <c r="O18" s="235"/>
      <c r="P18" s="235"/>
      <c r="Q18" s="235"/>
      <c r="R18" s="235"/>
      <c r="S18" s="235"/>
      <c r="T18" s="235"/>
      <c r="U18" s="235"/>
      <c r="V18" s="235"/>
      <c r="W18" s="235"/>
      <c r="X18" s="235"/>
      <c r="Y18" s="235"/>
      <c r="Z18" s="235"/>
      <c r="AA18" s="235"/>
      <c r="AB18" s="235"/>
      <c r="AC18" s="235"/>
      <c r="AD18" s="235"/>
      <c r="AE18" s="235"/>
      <c r="AF18" s="235"/>
      <c r="AG18" s="235"/>
      <c r="AH18" s="235"/>
      <c r="AI18" s="235"/>
      <c r="AJ18" s="235"/>
      <c r="AK18" s="235"/>
      <c r="AL18" s="235"/>
      <c r="AM18" s="235"/>
      <c r="AN18" s="235"/>
      <c r="AO18" s="235"/>
      <c r="AP18" s="235"/>
      <c r="AQ18" s="232">
        <v>17.2</v>
      </c>
      <c r="AR18" s="232">
        <v>17.2</v>
      </c>
      <c r="AS18" s="232">
        <v>20.9</v>
      </c>
      <c r="AT18" s="232">
        <v>21.2</v>
      </c>
      <c r="AU18" s="232">
        <v>16.8</v>
      </c>
      <c r="AV18" s="232">
        <v>0</v>
      </c>
      <c r="AW18" s="232">
        <v>0</v>
      </c>
      <c r="AX18" s="232">
        <v>0</v>
      </c>
      <c r="AY18" s="232">
        <v>0</v>
      </c>
      <c r="AZ18" s="232">
        <v>0</v>
      </c>
      <c r="BA18" s="232">
        <v>0</v>
      </c>
      <c r="BB18" s="232">
        <v>0</v>
      </c>
      <c r="BC18" s="232">
        <v>0</v>
      </c>
      <c r="BD18" s="232">
        <v>0</v>
      </c>
      <c r="BE18" s="232">
        <v>0</v>
      </c>
      <c r="BF18" s="232">
        <v>0</v>
      </c>
      <c r="BG18" s="232">
        <v>0</v>
      </c>
      <c r="BH18" s="232">
        <v>0</v>
      </c>
      <c r="BI18" s="232">
        <v>0</v>
      </c>
      <c r="BJ18" s="232">
        <v>0</v>
      </c>
      <c r="BK18" s="232">
        <v>0</v>
      </c>
      <c r="BL18" s="232">
        <v>0</v>
      </c>
      <c r="BM18" s="232">
        <v>0</v>
      </c>
      <c r="BN18" s="232">
        <v>0</v>
      </c>
      <c r="BO18" s="232">
        <v>0</v>
      </c>
      <c r="BP18" s="232">
        <v>0</v>
      </c>
      <c r="BQ18" s="232">
        <v>0</v>
      </c>
      <c r="BR18" s="232">
        <v>0</v>
      </c>
      <c r="BS18" s="232">
        <v>0</v>
      </c>
      <c r="BT18" s="232">
        <v>0</v>
      </c>
      <c r="BU18" s="232">
        <v>0</v>
      </c>
      <c r="BV18" s="232">
        <v>0</v>
      </c>
      <c r="BW18" s="232">
        <v>0</v>
      </c>
      <c r="BX18" s="232">
        <v>0</v>
      </c>
      <c r="BY18" s="232">
        <v>0</v>
      </c>
      <c r="BZ18" s="232">
        <v>0</v>
      </c>
      <c r="CA18" s="232">
        <v>0</v>
      </c>
      <c r="CB18" s="232">
        <v>0</v>
      </c>
      <c r="CC18" s="232">
        <v>0</v>
      </c>
      <c r="CD18" s="232">
        <v>0</v>
      </c>
    </row>
    <row r="19" spans="1:82" ht="76.5">
      <c r="A19" s="227" t="s">
        <v>1829</v>
      </c>
      <c r="B19" s="227" t="s">
        <v>1830</v>
      </c>
      <c r="C19" s="230" t="s">
        <v>1831</v>
      </c>
      <c r="D19" s="228" t="s">
        <v>1832</v>
      </c>
      <c r="E19" s="230" t="s">
        <v>1833</v>
      </c>
      <c r="F19" s="228"/>
      <c r="G19" s="228" t="s">
        <v>1834</v>
      </c>
      <c r="H19" s="228" t="s">
        <v>765</v>
      </c>
      <c r="I19" s="230"/>
      <c r="J19" s="230" t="s">
        <v>1835</v>
      </c>
      <c r="K19" s="228" t="s">
        <v>1836</v>
      </c>
      <c r="L19" s="235"/>
      <c r="M19" s="235"/>
      <c r="N19" s="235"/>
      <c r="O19" s="235"/>
      <c r="P19" s="235"/>
      <c r="Q19" s="235"/>
      <c r="R19" s="235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35"/>
      <c r="AH19" s="235"/>
      <c r="AI19" s="235"/>
      <c r="AJ19" s="235"/>
      <c r="AK19" s="235"/>
      <c r="AL19" s="235"/>
      <c r="AM19" s="235"/>
      <c r="AN19" s="235"/>
      <c r="AO19" s="235"/>
      <c r="AP19" s="235"/>
      <c r="AQ19" s="232">
        <v>26.4</v>
      </c>
      <c r="AR19" s="232">
        <v>25.7</v>
      </c>
      <c r="AS19" s="232">
        <v>17.5</v>
      </c>
      <c r="AT19" s="232">
        <v>0</v>
      </c>
      <c r="AU19" s="232">
        <v>14.1</v>
      </c>
      <c r="AV19" s="232">
        <v>8.1999999999999993</v>
      </c>
      <c r="AW19" s="232">
        <v>0</v>
      </c>
      <c r="AX19" s="232">
        <v>22.7</v>
      </c>
      <c r="AY19" s="232">
        <v>0</v>
      </c>
      <c r="AZ19" s="232">
        <v>0</v>
      </c>
      <c r="BA19" s="232">
        <v>0</v>
      </c>
      <c r="BB19" s="232">
        <v>0</v>
      </c>
      <c r="BC19" s="232">
        <v>0</v>
      </c>
      <c r="BD19" s="232">
        <v>0</v>
      </c>
      <c r="BE19" s="232">
        <v>0</v>
      </c>
      <c r="BF19" s="232">
        <v>0</v>
      </c>
      <c r="BG19" s="232">
        <v>0</v>
      </c>
      <c r="BH19" s="232">
        <v>0</v>
      </c>
      <c r="BI19" s="232">
        <v>0</v>
      </c>
      <c r="BJ19" s="232">
        <v>0</v>
      </c>
      <c r="BK19" s="232">
        <v>0</v>
      </c>
      <c r="BL19" s="232">
        <v>0</v>
      </c>
      <c r="BM19" s="232">
        <v>0</v>
      </c>
      <c r="BN19" s="232">
        <v>0</v>
      </c>
      <c r="BO19" s="232">
        <v>0</v>
      </c>
      <c r="BP19" s="232">
        <v>0</v>
      </c>
      <c r="BQ19" s="232">
        <v>0</v>
      </c>
      <c r="BR19" s="232">
        <v>0</v>
      </c>
      <c r="BS19" s="232">
        <v>0</v>
      </c>
      <c r="BT19" s="232">
        <v>0</v>
      </c>
      <c r="BU19" s="232">
        <v>0</v>
      </c>
      <c r="BV19" s="232">
        <v>0</v>
      </c>
      <c r="BW19" s="232">
        <v>0</v>
      </c>
      <c r="BX19" s="232">
        <v>0</v>
      </c>
      <c r="BY19" s="232">
        <v>0</v>
      </c>
      <c r="BZ19" s="232">
        <v>0</v>
      </c>
      <c r="CA19" s="232">
        <v>0</v>
      </c>
      <c r="CB19" s="232">
        <v>0</v>
      </c>
      <c r="CC19" s="232">
        <v>0</v>
      </c>
      <c r="CD19" s="232">
        <v>0</v>
      </c>
    </row>
    <row r="20" spans="1:82" ht="38.25">
      <c r="A20" s="227" t="s">
        <v>2035</v>
      </c>
      <c r="B20" s="227" t="s">
        <v>1837</v>
      </c>
      <c r="C20" s="230" t="s">
        <v>1838</v>
      </c>
      <c r="D20" s="228"/>
      <c r="E20" s="228"/>
      <c r="F20" s="228"/>
      <c r="G20" s="228"/>
      <c r="H20" s="228"/>
      <c r="I20" s="228"/>
      <c r="J20" s="230" t="s">
        <v>1839</v>
      </c>
      <c r="K20" s="228" t="s">
        <v>1840</v>
      </c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35"/>
      <c r="AH20" s="235"/>
      <c r="AI20" s="235"/>
      <c r="AJ20" s="235"/>
      <c r="AK20" s="235"/>
      <c r="AL20" s="235"/>
      <c r="AM20" s="235"/>
      <c r="AN20" s="235"/>
      <c r="AO20" s="235"/>
      <c r="AP20" s="235"/>
      <c r="AQ20" s="232">
        <v>9.1999999999999993</v>
      </c>
      <c r="AR20" s="232">
        <v>0</v>
      </c>
      <c r="AS20" s="232">
        <v>0</v>
      </c>
      <c r="AT20" s="232">
        <v>0</v>
      </c>
      <c r="AU20" s="232">
        <v>0</v>
      </c>
      <c r="AV20" s="232">
        <v>0</v>
      </c>
      <c r="AW20" s="232">
        <v>0</v>
      </c>
      <c r="AX20" s="232">
        <v>9.1999999999999993</v>
      </c>
      <c r="AY20" s="232">
        <v>0</v>
      </c>
      <c r="AZ20" s="232">
        <v>0</v>
      </c>
      <c r="BA20" s="232">
        <v>0</v>
      </c>
      <c r="BB20" s="232">
        <v>0</v>
      </c>
      <c r="BC20" s="232">
        <v>0</v>
      </c>
      <c r="BD20" s="232">
        <v>0</v>
      </c>
      <c r="BE20" s="232">
        <v>0</v>
      </c>
      <c r="BF20" s="232">
        <v>0</v>
      </c>
      <c r="BG20" s="232">
        <v>0</v>
      </c>
      <c r="BH20" s="232">
        <v>0</v>
      </c>
      <c r="BI20" s="232">
        <v>0</v>
      </c>
      <c r="BJ20" s="232">
        <v>0</v>
      </c>
      <c r="BK20" s="232">
        <v>0</v>
      </c>
      <c r="BL20" s="232">
        <v>0</v>
      </c>
      <c r="BM20" s="232">
        <v>0</v>
      </c>
      <c r="BN20" s="232">
        <v>0</v>
      </c>
      <c r="BO20" s="232">
        <v>0</v>
      </c>
      <c r="BP20" s="232">
        <v>0</v>
      </c>
      <c r="BQ20" s="232">
        <v>0</v>
      </c>
      <c r="BR20" s="232">
        <v>0</v>
      </c>
      <c r="BS20" s="232">
        <v>0</v>
      </c>
      <c r="BT20" s="232">
        <v>0</v>
      </c>
      <c r="BU20" s="232">
        <v>0</v>
      </c>
      <c r="BV20" s="232">
        <v>0</v>
      </c>
      <c r="BW20" s="232">
        <v>0</v>
      </c>
      <c r="BX20" s="232">
        <v>0</v>
      </c>
      <c r="BY20" s="232">
        <v>0</v>
      </c>
      <c r="BZ20" s="232">
        <v>0</v>
      </c>
      <c r="CA20" s="232">
        <v>0</v>
      </c>
      <c r="CB20" s="232">
        <v>0</v>
      </c>
      <c r="CC20" s="232">
        <v>0</v>
      </c>
      <c r="CD20" s="232">
        <v>0</v>
      </c>
    </row>
    <row r="21" spans="1:82" ht="38.25">
      <c r="A21" s="227" t="s">
        <v>1841</v>
      </c>
      <c r="B21" s="227" t="s">
        <v>1842</v>
      </c>
      <c r="C21" s="228" t="s">
        <v>1843</v>
      </c>
      <c r="D21" s="230" t="s">
        <v>1844</v>
      </c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35"/>
      <c r="R21" s="235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35"/>
      <c r="AJ21" s="235"/>
      <c r="AK21" s="235"/>
      <c r="AL21" s="235"/>
      <c r="AM21" s="235"/>
      <c r="AN21" s="235"/>
      <c r="AO21" s="235"/>
      <c r="AP21" s="235"/>
      <c r="AQ21" s="232">
        <v>7.4</v>
      </c>
      <c r="AR21" s="232">
        <v>10.4</v>
      </c>
      <c r="AS21" s="232">
        <v>0</v>
      </c>
      <c r="AT21" s="232">
        <v>0</v>
      </c>
      <c r="AU21" s="232">
        <v>0</v>
      </c>
      <c r="AV21" s="232">
        <v>0</v>
      </c>
      <c r="AW21" s="232">
        <v>0</v>
      </c>
      <c r="AX21" s="232">
        <v>0</v>
      </c>
      <c r="AY21" s="232">
        <v>0</v>
      </c>
      <c r="AZ21" s="232">
        <v>0</v>
      </c>
      <c r="BA21" s="232">
        <v>0</v>
      </c>
      <c r="BB21" s="232">
        <v>0</v>
      </c>
      <c r="BC21" s="232">
        <v>0</v>
      </c>
      <c r="BD21" s="232">
        <v>0</v>
      </c>
      <c r="BE21" s="232">
        <v>0</v>
      </c>
      <c r="BF21" s="232">
        <v>0</v>
      </c>
      <c r="BG21" s="232">
        <v>0</v>
      </c>
      <c r="BH21" s="232">
        <v>0</v>
      </c>
      <c r="BI21" s="232">
        <v>0</v>
      </c>
      <c r="BJ21" s="232">
        <v>0</v>
      </c>
      <c r="BK21" s="232">
        <v>0</v>
      </c>
      <c r="BL21" s="232">
        <v>0</v>
      </c>
      <c r="BM21" s="232">
        <v>0</v>
      </c>
      <c r="BN21" s="232">
        <v>0</v>
      </c>
      <c r="BO21" s="232">
        <v>0</v>
      </c>
      <c r="BP21" s="232">
        <v>0</v>
      </c>
      <c r="BQ21" s="232">
        <v>0</v>
      </c>
      <c r="BR21" s="232">
        <v>0</v>
      </c>
      <c r="BS21" s="232">
        <v>0</v>
      </c>
      <c r="BT21" s="232">
        <v>0</v>
      </c>
      <c r="BU21" s="232">
        <v>0</v>
      </c>
      <c r="BV21" s="232">
        <v>0</v>
      </c>
      <c r="BW21" s="232">
        <v>0</v>
      </c>
      <c r="BX21" s="232">
        <v>0</v>
      </c>
      <c r="BY21" s="232">
        <v>0</v>
      </c>
      <c r="BZ21" s="232">
        <v>0</v>
      </c>
      <c r="CA21" s="232">
        <v>0</v>
      </c>
      <c r="CB21" s="232">
        <v>0</v>
      </c>
      <c r="CC21" s="232">
        <v>0</v>
      </c>
      <c r="CD21" s="232">
        <v>0</v>
      </c>
    </row>
    <row r="22" spans="1:82" ht="51">
      <c r="A22" s="227" t="s">
        <v>1841</v>
      </c>
      <c r="B22" s="227" t="s">
        <v>1845</v>
      </c>
      <c r="C22" s="230"/>
      <c r="D22" s="230" t="s">
        <v>1846</v>
      </c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35"/>
      <c r="R22" s="235"/>
      <c r="S22" s="235"/>
      <c r="T22" s="235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35"/>
      <c r="AJ22" s="235"/>
      <c r="AK22" s="235"/>
      <c r="AL22" s="235"/>
      <c r="AM22" s="235"/>
      <c r="AN22" s="235"/>
      <c r="AO22" s="235"/>
      <c r="AP22" s="235"/>
      <c r="AQ22" s="232">
        <v>0</v>
      </c>
      <c r="AR22" s="232">
        <v>9.4</v>
      </c>
      <c r="AS22" s="232">
        <v>0</v>
      </c>
      <c r="AT22" s="232">
        <v>0</v>
      </c>
      <c r="AU22" s="232">
        <v>0</v>
      </c>
      <c r="AV22" s="232">
        <v>0</v>
      </c>
      <c r="AW22" s="232">
        <v>0</v>
      </c>
      <c r="AX22" s="232">
        <v>0</v>
      </c>
      <c r="AY22" s="232">
        <v>0</v>
      </c>
      <c r="AZ22" s="232">
        <v>0</v>
      </c>
      <c r="BA22" s="232">
        <v>0</v>
      </c>
      <c r="BB22" s="232">
        <v>0</v>
      </c>
      <c r="BC22" s="232">
        <v>0</v>
      </c>
      <c r="BD22" s="232">
        <v>0</v>
      </c>
      <c r="BE22" s="232">
        <v>0</v>
      </c>
      <c r="BF22" s="232">
        <v>0</v>
      </c>
      <c r="BG22" s="232">
        <v>0</v>
      </c>
      <c r="BH22" s="232">
        <v>0</v>
      </c>
      <c r="BI22" s="232">
        <v>0</v>
      </c>
      <c r="BJ22" s="232">
        <v>0</v>
      </c>
      <c r="BK22" s="232">
        <v>0</v>
      </c>
      <c r="BL22" s="232">
        <v>0</v>
      </c>
      <c r="BM22" s="232">
        <v>0</v>
      </c>
      <c r="BN22" s="232">
        <v>0</v>
      </c>
      <c r="BO22" s="232">
        <v>0</v>
      </c>
      <c r="BP22" s="232">
        <v>0</v>
      </c>
      <c r="BQ22" s="232">
        <v>0</v>
      </c>
      <c r="BR22" s="232">
        <v>0</v>
      </c>
      <c r="BS22" s="232">
        <v>0</v>
      </c>
      <c r="BT22" s="232">
        <v>0</v>
      </c>
      <c r="BU22" s="232">
        <v>0</v>
      </c>
      <c r="BV22" s="232">
        <v>0</v>
      </c>
      <c r="BW22" s="232">
        <v>0</v>
      </c>
      <c r="BX22" s="232">
        <v>0</v>
      </c>
      <c r="BY22" s="232">
        <v>0</v>
      </c>
      <c r="BZ22" s="232">
        <v>0</v>
      </c>
      <c r="CA22" s="232">
        <v>0</v>
      </c>
      <c r="CB22" s="232">
        <v>0</v>
      </c>
      <c r="CC22" s="232">
        <v>0</v>
      </c>
      <c r="CD22" s="232">
        <v>0</v>
      </c>
    </row>
    <row r="23" spans="1:82" ht="76.5">
      <c r="A23" s="227" t="s">
        <v>1841</v>
      </c>
      <c r="B23" s="227" t="s">
        <v>1847</v>
      </c>
      <c r="C23" s="230" t="s">
        <v>1848</v>
      </c>
      <c r="D23" s="228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35"/>
      <c r="R23" s="235"/>
      <c r="S23" s="235"/>
      <c r="T23" s="235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5"/>
      <c r="AJ23" s="235"/>
      <c r="AK23" s="235"/>
      <c r="AL23" s="235"/>
      <c r="AM23" s="235"/>
      <c r="AN23" s="235"/>
      <c r="AO23" s="235"/>
      <c r="AP23" s="235"/>
      <c r="AQ23" s="232">
        <v>16.7</v>
      </c>
      <c r="AR23" s="232">
        <v>0</v>
      </c>
      <c r="AS23" s="232">
        <v>0</v>
      </c>
      <c r="AT23" s="232">
        <v>0</v>
      </c>
      <c r="AU23" s="232">
        <v>0</v>
      </c>
      <c r="AV23" s="232">
        <v>0</v>
      </c>
      <c r="AW23" s="232">
        <v>0</v>
      </c>
      <c r="AX23" s="232">
        <v>0</v>
      </c>
      <c r="AY23" s="232">
        <v>0</v>
      </c>
      <c r="AZ23" s="232">
        <v>0</v>
      </c>
      <c r="BA23" s="232">
        <v>0</v>
      </c>
      <c r="BB23" s="232">
        <v>0</v>
      </c>
      <c r="BC23" s="232">
        <v>0</v>
      </c>
      <c r="BD23" s="232">
        <v>0</v>
      </c>
      <c r="BE23" s="232">
        <v>0</v>
      </c>
      <c r="BF23" s="232">
        <v>0</v>
      </c>
      <c r="BG23" s="232">
        <v>0</v>
      </c>
      <c r="BH23" s="232">
        <v>0</v>
      </c>
      <c r="BI23" s="232">
        <v>0</v>
      </c>
      <c r="BJ23" s="232">
        <v>0</v>
      </c>
      <c r="BK23" s="232">
        <v>0</v>
      </c>
      <c r="BL23" s="232">
        <v>0</v>
      </c>
      <c r="BM23" s="232">
        <v>0</v>
      </c>
      <c r="BN23" s="232">
        <v>0</v>
      </c>
      <c r="BO23" s="232">
        <v>0</v>
      </c>
      <c r="BP23" s="232">
        <v>0</v>
      </c>
      <c r="BQ23" s="232">
        <v>0</v>
      </c>
      <c r="BR23" s="232">
        <v>0</v>
      </c>
      <c r="BS23" s="232">
        <v>0</v>
      </c>
      <c r="BT23" s="232">
        <v>0</v>
      </c>
      <c r="BU23" s="232">
        <v>0</v>
      </c>
      <c r="BV23" s="232">
        <v>0</v>
      </c>
      <c r="BW23" s="232">
        <v>0</v>
      </c>
      <c r="BX23" s="232">
        <v>0</v>
      </c>
      <c r="BY23" s="232">
        <v>0</v>
      </c>
      <c r="BZ23" s="232">
        <v>0</v>
      </c>
      <c r="CA23" s="232">
        <v>0</v>
      </c>
      <c r="CB23" s="232">
        <v>0</v>
      </c>
      <c r="CC23" s="232">
        <v>0</v>
      </c>
      <c r="CD23" s="232">
        <v>0</v>
      </c>
    </row>
    <row r="24" spans="1:82" ht="38.25">
      <c r="A24" s="227" t="s">
        <v>1849</v>
      </c>
      <c r="B24" s="227" t="s">
        <v>1850</v>
      </c>
      <c r="C24" s="230" t="s">
        <v>1851</v>
      </c>
      <c r="D24" s="228"/>
      <c r="E24" s="228"/>
      <c r="F24" s="230"/>
      <c r="G24" s="228"/>
      <c r="H24" s="228"/>
      <c r="I24" s="235"/>
      <c r="J24" s="235"/>
      <c r="K24" s="235"/>
      <c r="L24" s="235"/>
      <c r="M24" s="235"/>
      <c r="N24" s="235"/>
      <c r="O24" s="235"/>
      <c r="P24" s="235"/>
      <c r="Q24" s="235"/>
      <c r="R24" s="235"/>
      <c r="S24" s="235"/>
      <c r="T24" s="235"/>
      <c r="U24" s="235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235"/>
      <c r="AI24" s="235"/>
      <c r="AJ24" s="235"/>
      <c r="AK24" s="235"/>
      <c r="AL24" s="235"/>
      <c r="AM24" s="235"/>
      <c r="AN24" s="235"/>
      <c r="AO24" s="235"/>
      <c r="AP24" s="235"/>
      <c r="AQ24" s="232">
        <v>14.7</v>
      </c>
      <c r="AR24" s="232">
        <v>0</v>
      </c>
      <c r="AS24" s="232">
        <v>0</v>
      </c>
      <c r="AT24" s="232">
        <v>0</v>
      </c>
      <c r="AU24" s="232">
        <v>0</v>
      </c>
      <c r="AV24" s="232">
        <v>0</v>
      </c>
      <c r="AW24" s="232">
        <v>0</v>
      </c>
      <c r="AX24" s="232">
        <v>0</v>
      </c>
      <c r="AY24" s="232">
        <v>0</v>
      </c>
      <c r="AZ24" s="232">
        <v>0</v>
      </c>
      <c r="BA24" s="232">
        <v>0</v>
      </c>
      <c r="BB24" s="232">
        <v>0</v>
      </c>
      <c r="BC24" s="232">
        <v>0</v>
      </c>
      <c r="BD24" s="232">
        <v>0</v>
      </c>
      <c r="BE24" s="232">
        <v>0</v>
      </c>
      <c r="BF24" s="232">
        <v>0</v>
      </c>
      <c r="BG24" s="232">
        <v>0</v>
      </c>
      <c r="BH24" s="232">
        <v>0</v>
      </c>
      <c r="BI24" s="232">
        <v>0</v>
      </c>
      <c r="BJ24" s="232">
        <v>0</v>
      </c>
      <c r="BK24" s="232">
        <v>0</v>
      </c>
      <c r="BL24" s="232">
        <v>0</v>
      </c>
      <c r="BM24" s="232">
        <v>0</v>
      </c>
      <c r="BN24" s="232">
        <v>0</v>
      </c>
      <c r="BO24" s="232">
        <v>0</v>
      </c>
      <c r="BP24" s="232">
        <v>0</v>
      </c>
      <c r="BQ24" s="232">
        <v>0</v>
      </c>
      <c r="BR24" s="232">
        <v>0</v>
      </c>
      <c r="BS24" s="232">
        <v>0</v>
      </c>
      <c r="BT24" s="232">
        <v>0</v>
      </c>
      <c r="BU24" s="232">
        <v>0</v>
      </c>
      <c r="BV24" s="232">
        <v>0</v>
      </c>
      <c r="BW24" s="232">
        <v>0</v>
      </c>
      <c r="BX24" s="232">
        <v>0</v>
      </c>
      <c r="BY24" s="232">
        <v>0</v>
      </c>
      <c r="BZ24" s="232">
        <v>0</v>
      </c>
      <c r="CA24" s="232">
        <v>0</v>
      </c>
      <c r="CB24" s="232">
        <v>0</v>
      </c>
      <c r="CC24" s="232">
        <v>0</v>
      </c>
      <c r="CD24" s="232">
        <v>0</v>
      </c>
    </row>
    <row r="25" spans="1:82" ht="63.75">
      <c r="A25" s="227" t="s">
        <v>1852</v>
      </c>
      <c r="B25" s="227" t="s">
        <v>1853</v>
      </c>
      <c r="C25" s="228" t="s">
        <v>1854</v>
      </c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235"/>
      <c r="S25" s="235"/>
      <c r="T25" s="235"/>
      <c r="U25" s="235"/>
      <c r="V25" s="235"/>
      <c r="W25" s="235"/>
      <c r="X25" s="235"/>
      <c r="Y25" s="235"/>
      <c r="Z25" s="235"/>
      <c r="AA25" s="235"/>
      <c r="AB25" s="235"/>
      <c r="AC25" s="235"/>
      <c r="AD25" s="235"/>
      <c r="AE25" s="235"/>
      <c r="AF25" s="235"/>
      <c r="AG25" s="235"/>
      <c r="AH25" s="235"/>
      <c r="AI25" s="235"/>
      <c r="AJ25" s="235"/>
      <c r="AK25" s="235"/>
      <c r="AL25" s="235"/>
      <c r="AM25" s="235"/>
      <c r="AN25" s="235"/>
      <c r="AO25" s="235"/>
      <c r="AP25" s="235"/>
      <c r="AQ25" s="232">
        <v>11.7</v>
      </c>
      <c r="AR25" s="232">
        <v>0</v>
      </c>
      <c r="AS25" s="232">
        <v>0</v>
      </c>
      <c r="AT25" s="232">
        <v>0</v>
      </c>
      <c r="AU25" s="232">
        <v>0</v>
      </c>
      <c r="AV25" s="232">
        <v>0</v>
      </c>
      <c r="AW25" s="232">
        <v>0</v>
      </c>
      <c r="AX25" s="232">
        <v>0</v>
      </c>
      <c r="AY25" s="232">
        <v>0</v>
      </c>
      <c r="AZ25" s="232">
        <v>0</v>
      </c>
      <c r="BA25" s="232">
        <v>0</v>
      </c>
      <c r="BB25" s="232">
        <v>0</v>
      </c>
      <c r="BC25" s="232">
        <v>0</v>
      </c>
      <c r="BD25" s="232">
        <v>0</v>
      </c>
      <c r="BE25" s="232">
        <v>0</v>
      </c>
      <c r="BF25" s="232">
        <v>0</v>
      </c>
      <c r="BG25" s="232">
        <v>0</v>
      </c>
      <c r="BH25" s="232">
        <v>0</v>
      </c>
      <c r="BI25" s="232">
        <v>0</v>
      </c>
      <c r="BJ25" s="232">
        <v>0</v>
      </c>
      <c r="BK25" s="232">
        <v>0</v>
      </c>
      <c r="BL25" s="232">
        <v>0</v>
      </c>
      <c r="BM25" s="232">
        <v>0</v>
      </c>
      <c r="BN25" s="232">
        <v>0</v>
      </c>
      <c r="BO25" s="232">
        <v>0</v>
      </c>
      <c r="BP25" s="232">
        <v>0</v>
      </c>
      <c r="BQ25" s="232">
        <v>0</v>
      </c>
      <c r="BR25" s="232">
        <v>0</v>
      </c>
      <c r="BS25" s="232">
        <v>0</v>
      </c>
      <c r="BT25" s="232">
        <v>0</v>
      </c>
      <c r="BU25" s="232">
        <v>0</v>
      </c>
      <c r="BV25" s="232">
        <v>0</v>
      </c>
      <c r="BW25" s="232">
        <v>0</v>
      </c>
      <c r="BX25" s="232">
        <v>0</v>
      </c>
      <c r="BY25" s="232">
        <v>0</v>
      </c>
      <c r="BZ25" s="232">
        <v>0</v>
      </c>
      <c r="CA25" s="232">
        <v>0</v>
      </c>
      <c r="CB25" s="232">
        <v>0</v>
      </c>
      <c r="CC25" s="232">
        <v>0</v>
      </c>
      <c r="CD25" s="232">
        <v>0</v>
      </c>
    </row>
    <row r="26" spans="1:82" ht="89.25">
      <c r="A26" s="227" t="s">
        <v>1855</v>
      </c>
      <c r="B26" s="227" t="s">
        <v>1856</v>
      </c>
      <c r="C26" s="228"/>
      <c r="D26" s="228"/>
      <c r="E26" s="228" t="s">
        <v>1857</v>
      </c>
      <c r="F26" s="228" t="s">
        <v>1858</v>
      </c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35"/>
      <c r="R26" s="235"/>
      <c r="S26" s="235"/>
      <c r="T26" s="235"/>
      <c r="U26" s="235"/>
      <c r="V26" s="235"/>
      <c r="W26" s="235"/>
      <c r="X26" s="235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35"/>
      <c r="AJ26" s="235"/>
      <c r="AK26" s="235"/>
      <c r="AL26" s="235"/>
      <c r="AM26" s="235"/>
      <c r="AN26" s="235"/>
      <c r="AO26" s="235"/>
      <c r="AP26" s="235"/>
      <c r="AQ26" s="232">
        <v>0</v>
      </c>
      <c r="AR26" s="232">
        <v>0</v>
      </c>
      <c r="AS26" s="232">
        <v>8.8000000000000007</v>
      </c>
      <c r="AT26" s="232">
        <v>8.8000000000000007</v>
      </c>
      <c r="AU26" s="232">
        <v>0</v>
      </c>
      <c r="AV26" s="232">
        <v>0</v>
      </c>
      <c r="AW26" s="232">
        <v>0</v>
      </c>
      <c r="AX26" s="232">
        <v>0</v>
      </c>
      <c r="AY26" s="232">
        <v>0</v>
      </c>
      <c r="AZ26" s="232">
        <v>0</v>
      </c>
      <c r="BA26" s="232">
        <v>0</v>
      </c>
      <c r="BB26" s="232">
        <v>0</v>
      </c>
      <c r="BC26" s="232">
        <v>0</v>
      </c>
      <c r="BD26" s="232">
        <v>0</v>
      </c>
      <c r="BE26" s="232">
        <v>0</v>
      </c>
      <c r="BF26" s="232">
        <v>0</v>
      </c>
      <c r="BG26" s="232">
        <v>0</v>
      </c>
      <c r="BH26" s="232">
        <v>0</v>
      </c>
      <c r="BI26" s="232">
        <v>0</v>
      </c>
      <c r="BJ26" s="232">
        <v>0</v>
      </c>
      <c r="BK26" s="232">
        <v>0</v>
      </c>
      <c r="BL26" s="232">
        <v>0</v>
      </c>
      <c r="BM26" s="232">
        <v>0</v>
      </c>
      <c r="BN26" s="232">
        <v>0</v>
      </c>
      <c r="BO26" s="232">
        <v>0</v>
      </c>
      <c r="BP26" s="232">
        <v>0</v>
      </c>
      <c r="BQ26" s="232">
        <v>0</v>
      </c>
      <c r="BR26" s="232">
        <v>0</v>
      </c>
      <c r="BS26" s="232">
        <v>0</v>
      </c>
      <c r="BT26" s="232">
        <v>0</v>
      </c>
      <c r="BU26" s="232">
        <v>0</v>
      </c>
      <c r="BV26" s="232">
        <v>0</v>
      </c>
      <c r="BW26" s="232">
        <v>0</v>
      </c>
      <c r="BX26" s="232">
        <v>0</v>
      </c>
      <c r="BY26" s="232">
        <v>0</v>
      </c>
      <c r="BZ26" s="232">
        <v>0</v>
      </c>
      <c r="CA26" s="232">
        <v>0</v>
      </c>
      <c r="CB26" s="232">
        <v>0</v>
      </c>
      <c r="CC26" s="232">
        <v>0</v>
      </c>
      <c r="CD26" s="232">
        <v>0</v>
      </c>
    </row>
    <row r="27" spans="1:82" ht="38.25">
      <c r="A27" s="227" t="s">
        <v>1859</v>
      </c>
      <c r="B27" s="227" t="s">
        <v>1860</v>
      </c>
      <c r="C27" s="228" t="s">
        <v>1861</v>
      </c>
      <c r="D27" s="228"/>
      <c r="E27" s="228"/>
      <c r="F27" s="228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35"/>
      <c r="R27" s="235"/>
      <c r="S27" s="235"/>
      <c r="T27" s="235"/>
      <c r="U27" s="235"/>
      <c r="V27" s="235"/>
      <c r="W27" s="235"/>
      <c r="X27" s="235"/>
      <c r="Y27" s="235"/>
      <c r="Z27" s="235"/>
      <c r="AA27" s="235"/>
      <c r="AB27" s="235"/>
      <c r="AC27" s="235"/>
      <c r="AD27" s="235"/>
      <c r="AE27" s="235"/>
      <c r="AF27" s="235"/>
      <c r="AG27" s="235"/>
      <c r="AH27" s="235"/>
      <c r="AI27" s="235"/>
      <c r="AJ27" s="235"/>
      <c r="AK27" s="235"/>
      <c r="AL27" s="235"/>
      <c r="AM27" s="235"/>
      <c r="AN27" s="235"/>
      <c r="AO27" s="235"/>
      <c r="AP27" s="235"/>
      <c r="AQ27" s="232">
        <v>15.2</v>
      </c>
      <c r="AR27" s="232">
        <v>0</v>
      </c>
      <c r="AS27" s="232">
        <v>0</v>
      </c>
      <c r="AT27" s="232">
        <v>0</v>
      </c>
      <c r="AU27" s="232">
        <v>0</v>
      </c>
      <c r="AV27" s="232">
        <v>0</v>
      </c>
      <c r="AW27" s="232">
        <v>0</v>
      </c>
      <c r="AX27" s="232">
        <v>0</v>
      </c>
      <c r="AY27" s="232">
        <v>0</v>
      </c>
      <c r="AZ27" s="232">
        <v>0</v>
      </c>
      <c r="BA27" s="232">
        <v>0</v>
      </c>
      <c r="BB27" s="232">
        <v>0</v>
      </c>
      <c r="BC27" s="232">
        <v>0</v>
      </c>
      <c r="BD27" s="232">
        <v>0</v>
      </c>
      <c r="BE27" s="232">
        <v>0</v>
      </c>
      <c r="BF27" s="232">
        <v>0</v>
      </c>
      <c r="BG27" s="232">
        <v>0</v>
      </c>
      <c r="BH27" s="232">
        <v>0</v>
      </c>
      <c r="BI27" s="232">
        <v>0</v>
      </c>
      <c r="BJ27" s="232">
        <v>0</v>
      </c>
      <c r="BK27" s="232">
        <v>0</v>
      </c>
      <c r="BL27" s="232">
        <v>0</v>
      </c>
      <c r="BM27" s="232">
        <v>0</v>
      </c>
      <c r="BN27" s="232">
        <v>0</v>
      </c>
      <c r="BO27" s="232">
        <v>0</v>
      </c>
      <c r="BP27" s="232">
        <v>0</v>
      </c>
      <c r="BQ27" s="232">
        <v>0</v>
      </c>
      <c r="BR27" s="232">
        <v>0</v>
      </c>
      <c r="BS27" s="232">
        <v>0</v>
      </c>
      <c r="BT27" s="232">
        <v>0</v>
      </c>
      <c r="BU27" s="232">
        <v>0</v>
      </c>
      <c r="BV27" s="232">
        <v>0</v>
      </c>
      <c r="BW27" s="232">
        <v>0</v>
      </c>
      <c r="BX27" s="232">
        <v>0</v>
      </c>
      <c r="BY27" s="232">
        <v>0</v>
      </c>
      <c r="BZ27" s="232">
        <v>0</v>
      </c>
      <c r="CA27" s="232">
        <v>0</v>
      </c>
      <c r="CB27" s="232">
        <v>0</v>
      </c>
      <c r="CC27" s="232">
        <v>0</v>
      </c>
      <c r="CD27" s="232">
        <v>0</v>
      </c>
    </row>
    <row r="28" spans="1:82" ht="25.5">
      <c r="A28" s="227" t="s">
        <v>1862</v>
      </c>
      <c r="B28" s="227" t="s">
        <v>1863</v>
      </c>
      <c r="C28" s="230" t="s">
        <v>1864</v>
      </c>
      <c r="D28" s="228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5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35"/>
      <c r="AH28" s="235"/>
      <c r="AI28" s="235"/>
      <c r="AJ28" s="235"/>
      <c r="AK28" s="235"/>
      <c r="AL28" s="235"/>
      <c r="AM28" s="235"/>
      <c r="AN28" s="235"/>
      <c r="AO28" s="235"/>
      <c r="AP28" s="235"/>
      <c r="AQ28" s="232">
        <v>15.2</v>
      </c>
      <c r="AR28" s="232">
        <v>0</v>
      </c>
      <c r="AS28" s="232">
        <v>0</v>
      </c>
      <c r="AT28" s="232">
        <v>0</v>
      </c>
      <c r="AU28" s="232">
        <v>0</v>
      </c>
      <c r="AV28" s="232">
        <v>0</v>
      </c>
      <c r="AW28" s="232">
        <v>0</v>
      </c>
      <c r="AX28" s="232">
        <v>0</v>
      </c>
      <c r="AY28" s="232">
        <v>0</v>
      </c>
      <c r="AZ28" s="232">
        <v>0</v>
      </c>
      <c r="BA28" s="232">
        <v>0</v>
      </c>
      <c r="BB28" s="232">
        <v>0</v>
      </c>
      <c r="BC28" s="232">
        <v>0</v>
      </c>
      <c r="BD28" s="232">
        <v>0</v>
      </c>
      <c r="BE28" s="232">
        <v>0</v>
      </c>
      <c r="BF28" s="232">
        <v>0</v>
      </c>
      <c r="BG28" s="232">
        <v>0</v>
      </c>
      <c r="BH28" s="232">
        <v>0</v>
      </c>
      <c r="BI28" s="232">
        <v>0</v>
      </c>
      <c r="BJ28" s="232">
        <v>0</v>
      </c>
      <c r="BK28" s="232">
        <v>0</v>
      </c>
      <c r="BL28" s="232">
        <v>0</v>
      </c>
      <c r="BM28" s="232">
        <v>0</v>
      </c>
      <c r="BN28" s="232">
        <v>0</v>
      </c>
      <c r="BO28" s="232">
        <v>0</v>
      </c>
      <c r="BP28" s="232">
        <v>0</v>
      </c>
      <c r="BQ28" s="232">
        <v>0</v>
      </c>
      <c r="BR28" s="232">
        <v>0</v>
      </c>
      <c r="BS28" s="232">
        <v>0</v>
      </c>
      <c r="BT28" s="232">
        <v>0</v>
      </c>
      <c r="BU28" s="232">
        <v>0</v>
      </c>
      <c r="BV28" s="232">
        <v>0</v>
      </c>
      <c r="BW28" s="232">
        <v>0</v>
      </c>
      <c r="BX28" s="232">
        <v>0</v>
      </c>
      <c r="BY28" s="232">
        <v>0</v>
      </c>
      <c r="BZ28" s="232">
        <v>0</v>
      </c>
      <c r="CA28" s="232">
        <v>0</v>
      </c>
      <c r="CB28" s="232">
        <v>0</v>
      </c>
      <c r="CC28" s="232">
        <v>0</v>
      </c>
      <c r="CD28" s="232">
        <v>0</v>
      </c>
    </row>
    <row r="29" spans="1:82" ht="76.5">
      <c r="A29" s="227" t="s">
        <v>1865</v>
      </c>
      <c r="B29" s="227" t="s">
        <v>1866</v>
      </c>
      <c r="C29" s="228" t="s">
        <v>1867</v>
      </c>
      <c r="D29" s="228"/>
      <c r="E29" s="228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R29" s="235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35"/>
      <c r="AH29" s="235"/>
      <c r="AI29" s="235"/>
      <c r="AJ29" s="235"/>
      <c r="AK29" s="235"/>
      <c r="AL29" s="235"/>
      <c r="AM29" s="235"/>
      <c r="AN29" s="235"/>
      <c r="AO29" s="235"/>
      <c r="AP29" s="235"/>
      <c r="AQ29" s="232">
        <v>8.1999999999999993</v>
      </c>
      <c r="AR29" s="232">
        <v>0</v>
      </c>
      <c r="AS29" s="232">
        <v>0</v>
      </c>
      <c r="AT29" s="232">
        <v>0</v>
      </c>
      <c r="AU29" s="232">
        <v>0</v>
      </c>
      <c r="AV29" s="232">
        <v>0</v>
      </c>
      <c r="AW29" s="232">
        <v>0</v>
      </c>
      <c r="AX29" s="232">
        <v>0</v>
      </c>
      <c r="AY29" s="232">
        <v>0</v>
      </c>
      <c r="AZ29" s="232">
        <v>0</v>
      </c>
      <c r="BA29" s="232">
        <v>0</v>
      </c>
      <c r="BB29" s="232">
        <v>0</v>
      </c>
      <c r="BC29" s="232">
        <v>0</v>
      </c>
      <c r="BD29" s="232">
        <v>0</v>
      </c>
      <c r="BE29" s="232">
        <v>0</v>
      </c>
      <c r="BF29" s="232">
        <v>0</v>
      </c>
      <c r="BG29" s="232">
        <v>0</v>
      </c>
      <c r="BH29" s="232">
        <v>0</v>
      </c>
      <c r="BI29" s="232">
        <v>0</v>
      </c>
      <c r="BJ29" s="232">
        <v>0</v>
      </c>
      <c r="BK29" s="232">
        <v>0</v>
      </c>
      <c r="BL29" s="232">
        <v>0</v>
      </c>
      <c r="BM29" s="232">
        <v>0</v>
      </c>
      <c r="BN29" s="232">
        <v>0</v>
      </c>
      <c r="BO29" s="232">
        <v>0</v>
      </c>
      <c r="BP29" s="232">
        <v>0</v>
      </c>
      <c r="BQ29" s="232">
        <v>0</v>
      </c>
      <c r="BR29" s="232">
        <v>0</v>
      </c>
      <c r="BS29" s="232">
        <v>0</v>
      </c>
      <c r="BT29" s="232">
        <v>0</v>
      </c>
      <c r="BU29" s="232">
        <v>0</v>
      </c>
      <c r="BV29" s="232">
        <v>0</v>
      </c>
      <c r="BW29" s="232">
        <v>0</v>
      </c>
      <c r="BX29" s="232">
        <v>0</v>
      </c>
      <c r="BY29" s="232">
        <v>0</v>
      </c>
      <c r="BZ29" s="232">
        <v>0</v>
      </c>
      <c r="CA29" s="232">
        <v>0</v>
      </c>
      <c r="CB29" s="232">
        <v>0</v>
      </c>
      <c r="CC29" s="232">
        <v>0</v>
      </c>
      <c r="CD29" s="232">
        <v>0</v>
      </c>
    </row>
    <row r="30" spans="1:82" ht="38.25">
      <c r="A30" s="227" t="s">
        <v>1868</v>
      </c>
      <c r="B30" s="227" t="s">
        <v>1869</v>
      </c>
      <c r="C30" s="228" t="s">
        <v>1870</v>
      </c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R30" s="235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35"/>
      <c r="AJ30" s="235"/>
      <c r="AK30" s="235"/>
      <c r="AL30" s="235"/>
      <c r="AM30" s="235"/>
      <c r="AN30" s="235"/>
      <c r="AO30" s="235"/>
      <c r="AP30" s="235"/>
      <c r="AQ30" s="232">
        <v>17.2</v>
      </c>
      <c r="AR30" s="232">
        <v>0</v>
      </c>
      <c r="AS30" s="232">
        <v>0</v>
      </c>
      <c r="AT30" s="232">
        <v>0</v>
      </c>
      <c r="AU30" s="232">
        <v>0</v>
      </c>
      <c r="AV30" s="232">
        <v>0</v>
      </c>
      <c r="AW30" s="232">
        <v>0</v>
      </c>
      <c r="AX30" s="232">
        <v>0</v>
      </c>
      <c r="AY30" s="232">
        <v>0</v>
      </c>
      <c r="AZ30" s="232">
        <v>0</v>
      </c>
      <c r="BA30" s="232">
        <v>0</v>
      </c>
      <c r="BB30" s="232">
        <v>0</v>
      </c>
      <c r="BC30" s="232">
        <v>0</v>
      </c>
      <c r="BD30" s="232">
        <v>0</v>
      </c>
      <c r="BE30" s="232">
        <v>0</v>
      </c>
      <c r="BF30" s="232">
        <v>0</v>
      </c>
      <c r="BG30" s="232">
        <v>0</v>
      </c>
      <c r="BH30" s="232">
        <v>0</v>
      </c>
      <c r="BI30" s="232">
        <v>0</v>
      </c>
      <c r="BJ30" s="232">
        <v>0</v>
      </c>
      <c r="BK30" s="232">
        <v>0</v>
      </c>
      <c r="BL30" s="232">
        <v>0</v>
      </c>
      <c r="BM30" s="232">
        <v>0</v>
      </c>
      <c r="BN30" s="232">
        <v>0</v>
      </c>
      <c r="BO30" s="232">
        <v>0</v>
      </c>
      <c r="BP30" s="232">
        <v>0</v>
      </c>
      <c r="BQ30" s="232">
        <v>0</v>
      </c>
      <c r="BR30" s="232">
        <v>0</v>
      </c>
      <c r="BS30" s="232">
        <v>0</v>
      </c>
      <c r="BT30" s="232">
        <v>0</v>
      </c>
      <c r="BU30" s="232">
        <v>0</v>
      </c>
      <c r="BV30" s="232">
        <v>0</v>
      </c>
      <c r="BW30" s="232">
        <v>0</v>
      </c>
      <c r="BX30" s="232">
        <v>0</v>
      </c>
      <c r="BY30" s="232">
        <v>0</v>
      </c>
      <c r="BZ30" s="232">
        <v>0</v>
      </c>
      <c r="CA30" s="232">
        <v>0</v>
      </c>
      <c r="CB30" s="232">
        <v>0</v>
      </c>
      <c r="CC30" s="232">
        <v>0</v>
      </c>
      <c r="CD30" s="232">
        <v>0</v>
      </c>
    </row>
    <row r="31" spans="1:82" ht="63.75">
      <c r="A31" s="227" t="s">
        <v>1871</v>
      </c>
      <c r="B31" s="227" t="s">
        <v>1872</v>
      </c>
      <c r="C31" s="230" t="s">
        <v>1873</v>
      </c>
      <c r="D31" s="228" t="s">
        <v>1874</v>
      </c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35"/>
      <c r="R31" s="235"/>
      <c r="S31" s="235"/>
      <c r="T31" s="235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35"/>
      <c r="AJ31" s="235"/>
      <c r="AK31" s="235"/>
      <c r="AL31" s="235"/>
      <c r="AM31" s="235"/>
      <c r="AN31" s="235"/>
      <c r="AO31" s="235"/>
      <c r="AP31" s="235"/>
      <c r="AQ31" s="232">
        <v>9.1999999999999993</v>
      </c>
      <c r="AR31" s="232">
        <v>9.8000000000000007</v>
      </c>
      <c r="AS31" s="232">
        <v>0</v>
      </c>
      <c r="AT31" s="232">
        <v>0</v>
      </c>
      <c r="AU31" s="232">
        <v>0</v>
      </c>
      <c r="AV31" s="232">
        <v>0</v>
      </c>
      <c r="AW31" s="232">
        <v>0</v>
      </c>
      <c r="AX31" s="232">
        <v>0</v>
      </c>
      <c r="AY31" s="232">
        <v>0</v>
      </c>
      <c r="AZ31" s="232">
        <v>0</v>
      </c>
      <c r="BA31" s="232">
        <v>0</v>
      </c>
      <c r="BB31" s="232">
        <v>0</v>
      </c>
      <c r="BC31" s="232">
        <v>0</v>
      </c>
      <c r="BD31" s="232">
        <v>0</v>
      </c>
      <c r="BE31" s="232">
        <v>0</v>
      </c>
      <c r="BF31" s="232">
        <v>0</v>
      </c>
      <c r="BG31" s="232">
        <v>0</v>
      </c>
      <c r="BH31" s="232">
        <v>0</v>
      </c>
      <c r="BI31" s="232">
        <v>0</v>
      </c>
      <c r="BJ31" s="232">
        <v>0</v>
      </c>
      <c r="BK31" s="232">
        <v>0</v>
      </c>
      <c r="BL31" s="232">
        <v>0</v>
      </c>
      <c r="BM31" s="232">
        <v>0</v>
      </c>
      <c r="BN31" s="232">
        <v>0</v>
      </c>
      <c r="BO31" s="232">
        <v>0</v>
      </c>
      <c r="BP31" s="232">
        <v>0</v>
      </c>
      <c r="BQ31" s="232">
        <v>0</v>
      </c>
      <c r="BR31" s="232">
        <v>0</v>
      </c>
      <c r="BS31" s="232">
        <v>0</v>
      </c>
      <c r="BT31" s="232">
        <v>0</v>
      </c>
      <c r="BU31" s="232">
        <v>0</v>
      </c>
      <c r="BV31" s="232">
        <v>0</v>
      </c>
      <c r="BW31" s="232">
        <v>0</v>
      </c>
      <c r="BX31" s="232">
        <v>0</v>
      </c>
      <c r="BY31" s="232">
        <v>0</v>
      </c>
      <c r="BZ31" s="232">
        <v>0</v>
      </c>
      <c r="CA31" s="232">
        <v>0</v>
      </c>
      <c r="CB31" s="232">
        <v>0</v>
      </c>
      <c r="CC31" s="232">
        <v>0</v>
      </c>
      <c r="CD31" s="232">
        <v>0</v>
      </c>
    </row>
    <row r="32" spans="1:82" ht="76.5">
      <c r="A32" s="227" t="s">
        <v>1875</v>
      </c>
      <c r="B32" s="227" t="s">
        <v>1876</v>
      </c>
      <c r="C32" s="230" t="s">
        <v>1877</v>
      </c>
      <c r="D32" s="230" t="s">
        <v>1878</v>
      </c>
      <c r="E32" s="228" t="s">
        <v>1879</v>
      </c>
      <c r="F32" s="228"/>
      <c r="G32" s="228"/>
      <c r="H32" s="228"/>
      <c r="I32" s="230" t="s">
        <v>1880</v>
      </c>
      <c r="J32" s="228" t="s">
        <v>1881</v>
      </c>
      <c r="K32" s="230" t="s">
        <v>1882</v>
      </c>
      <c r="L32" s="228" t="s">
        <v>1883</v>
      </c>
      <c r="M32" s="228" t="s">
        <v>1884</v>
      </c>
      <c r="N32" s="230" t="s">
        <v>1885</v>
      </c>
      <c r="O32" s="230" t="s">
        <v>1886</v>
      </c>
      <c r="P32" s="228" t="s">
        <v>1887</v>
      </c>
      <c r="Q32" s="228" t="s">
        <v>1888</v>
      </c>
      <c r="R32" s="228" t="s">
        <v>1330</v>
      </c>
      <c r="S32" s="230" t="s">
        <v>1889</v>
      </c>
      <c r="T32" s="230" t="s">
        <v>1890</v>
      </c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35"/>
      <c r="AJ32" s="235"/>
      <c r="AK32" s="235"/>
      <c r="AL32" s="235"/>
      <c r="AM32" s="235"/>
      <c r="AN32" s="235"/>
      <c r="AO32" s="235"/>
      <c r="AP32" s="235"/>
      <c r="AQ32" s="232">
        <v>10.199999999999999</v>
      </c>
      <c r="AR32" s="232">
        <v>9.4</v>
      </c>
      <c r="AS32" s="232">
        <v>9.4</v>
      </c>
      <c r="AT32" s="232">
        <v>0</v>
      </c>
      <c r="AU32" s="232">
        <v>0</v>
      </c>
      <c r="AV32" s="232">
        <v>0</v>
      </c>
      <c r="AW32" s="232">
        <v>22.4</v>
      </c>
      <c r="AX32" s="232">
        <v>22.4</v>
      </c>
      <c r="AY32" s="232">
        <v>0</v>
      </c>
      <c r="AZ32" s="232">
        <v>0</v>
      </c>
      <c r="BA32" s="232">
        <v>0</v>
      </c>
      <c r="BB32" s="232">
        <v>16.7</v>
      </c>
      <c r="BC32" s="232">
        <v>10.6</v>
      </c>
      <c r="BD32" s="232">
        <v>0</v>
      </c>
      <c r="BE32" s="232">
        <v>0</v>
      </c>
      <c r="BF32" s="232">
        <v>12.2</v>
      </c>
      <c r="BG32" s="232">
        <v>11.5</v>
      </c>
      <c r="BH32" s="232">
        <v>12.8</v>
      </c>
      <c r="BI32" s="232">
        <v>0</v>
      </c>
      <c r="BJ32" s="232">
        <v>0</v>
      </c>
      <c r="BK32" s="232">
        <v>0</v>
      </c>
      <c r="BL32" s="232">
        <v>0</v>
      </c>
      <c r="BM32" s="232">
        <v>0</v>
      </c>
      <c r="BN32" s="232">
        <v>0</v>
      </c>
      <c r="BO32" s="232">
        <v>0</v>
      </c>
      <c r="BP32" s="232">
        <v>0</v>
      </c>
      <c r="BQ32" s="232">
        <v>0</v>
      </c>
      <c r="BR32" s="232">
        <v>0</v>
      </c>
      <c r="BS32" s="232">
        <v>0</v>
      </c>
      <c r="BT32" s="232">
        <v>0</v>
      </c>
      <c r="BU32" s="232">
        <v>0</v>
      </c>
      <c r="BV32" s="232">
        <v>0</v>
      </c>
      <c r="BW32" s="232">
        <v>0</v>
      </c>
      <c r="BX32" s="232">
        <v>0</v>
      </c>
      <c r="BY32" s="232">
        <v>0</v>
      </c>
      <c r="BZ32" s="232">
        <v>0</v>
      </c>
      <c r="CA32" s="232">
        <v>0</v>
      </c>
      <c r="CB32" s="232">
        <v>0</v>
      </c>
      <c r="CC32" s="232">
        <v>0</v>
      </c>
      <c r="CD32" s="232">
        <v>0</v>
      </c>
    </row>
    <row r="33" spans="1:82" ht="102">
      <c r="A33" s="227" t="s">
        <v>2034</v>
      </c>
      <c r="B33" s="227" t="s">
        <v>38</v>
      </c>
      <c r="C33" s="230" t="s">
        <v>1891</v>
      </c>
      <c r="D33" s="228" t="s">
        <v>1892</v>
      </c>
      <c r="E33" s="230" t="s">
        <v>39</v>
      </c>
      <c r="F33" s="228"/>
      <c r="G33" s="228"/>
      <c r="H33" s="230" t="s">
        <v>1893</v>
      </c>
      <c r="I33" s="228" t="s">
        <v>1894</v>
      </c>
      <c r="J33" s="228" t="s">
        <v>1895</v>
      </c>
      <c r="K33" s="228" t="s">
        <v>1896</v>
      </c>
      <c r="L33" s="228" t="s">
        <v>1897</v>
      </c>
      <c r="M33" s="230" t="s">
        <v>1898</v>
      </c>
      <c r="N33" s="228" t="s">
        <v>1899</v>
      </c>
      <c r="O33" s="228" t="s">
        <v>1900</v>
      </c>
      <c r="P33" s="228" t="s">
        <v>1901</v>
      </c>
      <c r="Q33" s="228" t="s">
        <v>1902</v>
      </c>
      <c r="R33" s="228" t="s">
        <v>1903</v>
      </c>
      <c r="S33" s="228" t="s">
        <v>1904</v>
      </c>
      <c r="T33" s="228" t="s">
        <v>1905</v>
      </c>
      <c r="U33" s="228" t="s">
        <v>1906</v>
      </c>
      <c r="V33" s="228" t="s">
        <v>1907</v>
      </c>
      <c r="W33" s="228" t="s">
        <v>1908</v>
      </c>
      <c r="X33" s="228" t="s">
        <v>1909</v>
      </c>
      <c r="Y33" s="228" t="s">
        <v>1910</v>
      </c>
      <c r="Z33" s="228" t="s">
        <v>1911</v>
      </c>
      <c r="AA33" s="228" t="s">
        <v>1912</v>
      </c>
      <c r="AB33" s="228" t="s">
        <v>1913</v>
      </c>
      <c r="AC33" s="228" t="s">
        <v>1914</v>
      </c>
      <c r="AD33" s="235"/>
      <c r="AE33" s="235"/>
      <c r="AF33" s="235"/>
      <c r="AG33" s="235"/>
      <c r="AH33" s="235"/>
      <c r="AI33" s="235"/>
      <c r="AJ33" s="235"/>
      <c r="AK33" s="235"/>
      <c r="AL33" s="235"/>
      <c r="AM33" s="235"/>
      <c r="AN33" s="235"/>
      <c r="AO33" s="235"/>
      <c r="AP33" s="235"/>
      <c r="AQ33" s="232">
        <v>15.6</v>
      </c>
      <c r="AR33" s="232">
        <v>30.4</v>
      </c>
      <c r="AS33" s="232">
        <v>8.8000000000000007</v>
      </c>
      <c r="AT33" s="232">
        <v>0</v>
      </c>
      <c r="AU33" s="232">
        <v>0</v>
      </c>
      <c r="AV33" s="232">
        <v>10.4</v>
      </c>
      <c r="AW33" s="232">
        <v>7.4</v>
      </c>
      <c r="AX33" s="232">
        <v>0</v>
      </c>
      <c r="AY33" s="232">
        <v>0</v>
      </c>
      <c r="AZ33" s="232">
        <v>14</v>
      </c>
      <c r="BA33" s="232">
        <v>19.899999999999999</v>
      </c>
      <c r="BB33" s="232">
        <v>0</v>
      </c>
      <c r="BC33" s="232">
        <v>0</v>
      </c>
      <c r="BD33" s="232">
        <v>91.5</v>
      </c>
      <c r="BE33" s="232">
        <v>0</v>
      </c>
      <c r="BF33" s="232">
        <v>0</v>
      </c>
      <c r="BG33" s="232">
        <v>0</v>
      </c>
      <c r="BH33" s="232">
        <v>0</v>
      </c>
      <c r="BI33" s="232">
        <v>0</v>
      </c>
      <c r="BJ33" s="232">
        <v>0</v>
      </c>
      <c r="BK33" s="232">
        <v>25</v>
      </c>
      <c r="BL33" s="232">
        <v>0</v>
      </c>
      <c r="BM33" s="232">
        <v>0</v>
      </c>
      <c r="BN33" s="232">
        <v>22.1</v>
      </c>
      <c r="BO33" s="232">
        <v>0</v>
      </c>
      <c r="BP33" s="232">
        <v>0</v>
      </c>
      <c r="BQ33" s="232">
        <v>16.8</v>
      </c>
      <c r="BR33" s="232">
        <v>0</v>
      </c>
      <c r="BS33" s="232">
        <v>0</v>
      </c>
      <c r="BT33" s="232">
        <v>0</v>
      </c>
      <c r="BU33" s="232">
        <v>0</v>
      </c>
      <c r="BV33" s="232">
        <v>0</v>
      </c>
      <c r="BW33" s="232">
        <v>0</v>
      </c>
      <c r="BX33" s="232">
        <v>0</v>
      </c>
      <c r="BY33" s="232">
        <v>0</v>
      </c>
      <c r="BZ33" s="232">
        <v>0</v>
      </c>
      <c r="CA33" s="232">
        <v>0</v>
      </c>
      <c r="CB33" s="232">
        <v>0</v>
      </c>
      <c r="CC33" s="232">
        <v>0</v>
      </c>
      <c r="CD33" s="232">
        <v>0</v>
      </c>
    </row>
    <row r="34" spans="1:82" ht="51">
      <c r="A34" s="227" t="s">
        <v>2034</v>
      </c>
      <c r="B34" s="227" t="s">
        <v>1915</v>
      </c>
      <c r="C34" s="228" t="s">
        <v>1916</v>
      </c>
      <c r="D34" s="230" t="s">
        <v>1917</v>
      </c>
      <c r="E34" s="228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5"/>
      <c r="Q34" s="235"/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235"/>
      <c r="AI34" s="235"/>
      <c r="AJ34" s="235"/>
      <c r="AK34" s="235"/>
      <c r="AL34" s="235"/>
      <c r="AM34" s="235"/>
      <c r="AN34" s="235"/>
      <c r="AO34" s="235"/>
      <c r="AP34" s="235"/>
      <c r="AQ34" s="232">
        <v>2.4</v>
      </c>
      <c r="AR34" s="232">
        <v>6.4</v>
      </c>
      <c r="AS34" s="232">
        <v>0</v>
      </c>
      <c r="AT34" s="232">
        <v>0</v>
      </c>
      <c r="AU34" s="232">
        <v>0</v>
      </c>
      <c r="AV34" s="232">
        <v>0</v>
      </c>
      <c r="AW34" s="232">
        <v>0</v>
      </c>
      <c r="AX34" s="232">
        <v>0</v>
      </c>
      <c r="AY34" s="232">
        <v>0</v>
      </c>
      <c r="AZ34" s="232">
        <v>0</v>
      </c>
      <c r="BA34" s="232">
        <v>0</v>
      </c>
      <c r="BB34" s="232">
        <v>0</v>
      </c>
      <c r="BC34" s="232">
        <v>0</v>
      </c>
      <c r="BD34" s="232">
        <v>0</v>
      </c>
      <c r="BE34" s="232">
        <v>0</v>
      </c>
      <c r="BF34" s="232">
        <v>0</v>
      </c>
      <c r="BG34" s="232">
        <v>0</v>
      </c>
      <c r="BH34" s="232">
        <v>0</v>
      </c>
      <c r="BI34" s="232">
        <v>0</v>
      </c>
      <c r="BJ34" s="232">
        <v>0</v>
      </c>
      <c r="BK34" s="232">
        <v>0</v>
      </c>
      <c r="BL34" s="232">
        <v>0</v>
      </c>
      <c r="BM34" s="232">
        <v>0</v>
      </c>
      <c r="BN34" s="232">
        <v>0</v>
      </c>
      <c r="BO34" s="232">
        <v>0</v>
      </c>
      <c r="BP34" s="232">
        <v>0</v>
      </c>
      <c r="BQ34" s="232">
        <v>0</v>
      </c>
      <c r="BR34" s="232">
        <v>0</v>
      </c>
      <c r="BS34" s="232">
        <v>0</v>
      </c>
      <c r="BT34" s="232">
        <v>0</v>
      </c>
      <c r="BU34" s="232">
        <v>0</v>
      </c>
      <c r="BV34" s="232">
        <v>0</v>
      </c>
      <c r="BW34" s="232">
        <v>0</v>
      </c>
      <c r="BX34" s="232">
        <v>0</v>
      </c>
      <c r="BY34" s="232">
        <v>0</v>
      </c>
      <c r="BZ34" s="232">
        <v>0</v>
      </c>
      <c r="CA34" s="232">
        <v>0</v>
      </c>
      <c r="CB34" s="232">
        <v>0</v>
      </c>
      <c r="CC34" s="232">
        <v>0</v>
      </c>
      <c r="CD34" s="232">
        <v>0</v>
      </c>
    </row>
    <row r="35" spans="1:82" ht="51">
      <c r="A35" s="227" t="s">
        <v>2034</v>
      </c>
      <c r="B35" s="227" t="s">
        <v>1918</v>
      </c>
      <c r="C35" s="230"/>
      <c r="D35" s="230" t="s">
        <v>1919</v>
      </c>
      <c r="E35" s="228" t="s">
        <v>1920</v>
      </c>
      <c r="F35" s="235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35"/>
      <c r="AH35" s="235"/>
      <c r="AI35" s="235"/>
      <c r="AJ35" s="235"/>
      <c r="AK35" s="235"/>
      <c r="AL35" s="235"/>
      <c r="AM35" s="235"/>
      <c r="AN35" s="235"/>
      <c r="AO35" s="235"/>
      <c r="AP35" s="235"/>
      <c r="AQ35" s="232">
        <v>0</v>
      </c>
      <c r="AR35" s="232">
        <v>15.6</v>
      </c>
      <c r="AS35" s="232">
        <v>30.4</v>
      </c>
      <c r="AT35" s="232">
        <v>0</v>
      </c>
      <c r="AU35" s="232">
        <v>0</v>
      </c>
      <c r="AV35" s="232">
        <v>0</v>
      </c>
      <c r="AW35" s="232">
        <v>0</v>
      </c>
      <c r="AX35" s="232">
        <v>0</v>
      </c>
      <c r="AY35" s="232">
        <v>0</v>
      </c>
      <c r="AZ35" s="232">
        <v>0</v>
      </c>
      <c r="BA35" s="232">
        <v>0</v>
      </c>
      <c r="BB35" s="232">
        <v>0</v>
      </c>
      <c r="BC35" s="232">
        <v>0</v>
      </c>
      <c r="BD35" s="232">
        <v>0</v>
      </c>
      <c r="BE35" s="232">
        <v>0</v>
      </c>
      <c r="BF35" s="232">
        <v>0</v>
      </c>
      <c r="BG35" s="232">
        <v>0</v>
      </c>
      <c r="BH35" s="232">
        <v>0</v>
      </c>
      <c r="BI35" s="232">
        <v>0</v>
      </c>
      <c r="BJ35" s="232">
        <v>0</v>
      </c>
      <c r="BK35" s="232">
        <v>0</v>
      </c>
      <c r="BL35" s="232">
        <v>0</v>
      </c>
      <c r="BM35" s="232">
        <v>0</v>
      </c>
      <c r="BN35" s="232">
        <v>0</v>
      </c>
      <c r="BO35" s="232">
        <v>0</v>
      </c>
      <c r="BP35" s="232">
        <v>0</v>
      </c>
      <c r="BQ35" s="232">
        <v>0</v>
      </c>
      <c r="BR35" s="232">
        <v>0</v>
      </c>
      <c r="BS35" s="232">
        <v>0</v>
      </c>
      <c r="BT35" s="232">
        <v>0</v>
      </c>
      <c r="BU35" s="232">
        <v>0</v>
      </c>
      <c r="BV35" s="232">
        <v>0</v>
      </c>
      <c r="BW35" s="232">
        <v>0</v>
      </c>
      <c r="BX35" s="232">
        <v>0</v>
      </c>
      <c r="BY35" s="232">
        <v>0</v>
      </c>
      <c r="BZ35" s="232">
        <v>0</v>
      </c>
      <c r="CA35" s="232">
        <v>0</v>
      </c>
      <c r="CB35" s="232">
        <v>0</v>
      </c>
      <c r="CC35" s="232">
        <v>0</v>
      </c>
      <c r="CD35" s="232">
        <v>0</v>
      </c>
    </row>
    <row r="36" spans="1:82" ht="51">
      <c r="A36" s="227" t="s">
        <v>2034</v>
      </c>
      <c r="B36" s="227" t="s">
        <v>1921</v>
      </c>
      <c r="C36" s="230" t="s">
        <v>1922</v>
      </c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235"/>
      <c r="S36" s="235"/>
      <c r="T36" s="235"/>
      <c r="U36" s="235"/>
      <c r="V36" s="235"/>
      <c r="W36" s="235"/>
      <c r="X36" s="235"/>
      <c r="Y36" s="235"/>
      <c r="Z36" s="235"/>
      <c r="AA36" s="235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35"/>
      <c r="AN36" s="235"/>
      <c r="AO36" s="235"/>
      <c r="AP36" s="235"/>
      <c r="AQ36" s="232">
        <v>6.4</v>
      </c>
      <c r="AR36" s="232">
        <v>0</v>
      </c>
      <c r="AS36" s="232">
        <v>0</v>
      </c>
      <c r="AT36" s="232">
        <v>0</v>
      </c>
      <c r="AU36" s="232">
        <v>0</v>
      </c>
      <c r="AV36" s="232">
        <v>0</v>
      </c>
      <c r="AW36" s="232">
        <v>0</v>
      </c>
      <c r="AX36" s="232">
        <v>0</v>
      </c>
      <c r="AY36" s="232">
        <v>0</v>
      </c>
      <c r="AZ36" s="232">
        <v>0</v>
      </c>
      <c r="BA36" s="232">
        <v>0</v>
      </c>
      <c r="BB36" s="232">
        <v>0</v>
      </c>
      <c r="BC36" s="232">
        <v>0</v>
      </c>
      <c r="BD36" s="232">
        <v>0</v>
      </c>
      <c r="BE36" s="232">
        <v>0</v>
      </c>
      <c r="BF36" s="232">
        <v>0</v>
      </c>
      <c r="BG36" s="232">
        <v>0</v>
      </c>
      <c r="BH36" s="232">
        <v>0</v>
      </c>
      <c r="BI36" s="232">
        <v>0</v>
      </c>
      <c r="BJ36" s="232">
        <v>0</v>
      </c>
      <c r="BK36" s="232">
        <v>0</v>
      </c>
      <c r="BL36" s="232">
        <v>0</v>
      </c>
      <c r="BM36" s="232">
        <v>0</v>
      </c>
      <c r="BN36" s="232">
        <v>0</v>
      </c>
      <c r="BO36" s="232">
        <v>0</v>
      </c>
      <c r="BP36" s="232">
        <v>0</v>
      </c>
      <c r="BQ36" s="232">
        <v>0</v>
      </c>
      <c r="BR36" s="232">
        <v>0</v>
      </c>
      <c r="BS36" s="232">
        <v>0</v>
      </c>
      <c r="BT36" s="232">
        <v>0</v>
      </c>
      <c r="BU36" s="232">
        <v>0</v>
      </c>
      <c r="BV36" s="232">
        <v>0</v>
      </c>
      <c r="BW36" s="232">
        <v>0</v>
      </c>
      <c r="BX36" s="232">
        <v>0</v>
      </c>
      <c r="BY36" s="232">
        <v>0</v>
      </c>
      <c r="BZ36" s="232">
        <v>0</v>
      </c>
      <c r="CA36" s="232">
        <v>0</v>
      </c>
      <c r="CB36" s="232">
        <v>0</v>
      </c>
      <c r="CC36" s="232">
        <v>0</v>
      </c>
      <c r="CD36" s="232">
        <v>0</v>
      </c>
    </row>
    <row r="37" spans="1:82" ht="89.25">
      <c r="A37" s="227" t="s">
        <v>1923</v>
      </c>
      <c r="B37" s="227" t="s">
        <v>1924</v>
      </c>
      <c r="C37" s="230" t="s">
        <v>1925</v>
      </c>
      <c r="D37" s="228" t="s">
        <v>1926</v>
      </c>
      <c r="E37" s="228"/>
      <c r="F37" s="228"/>
      <c r="G37" s="228" t="s">
        <v>1927</v>
      </c>
      <c r="H37" s="228" t="s">
        <v>1928</v>
      </c>
      <c r="I37" s="230" t="s">
        <v>1929</v>
      </c>
      <c r="J37" s="228" t="s">
        <v>1930</v>
      </c>
      <c r="K37" s="228" t="s">
        <v>1931</v>
      </c>
      <c r="L37" s="230" t="s">
        <v>1932</v>
      </c>
      <c r="M37" s="228" t="s">
        <v>1933</v>
      </c>
      <c r="N37" s="228" t="s">
        <v>1934</v>
      </c>
      <c r="O37" s="230" t="s">
        <v>1935</v>
      </c>
      <c r="P37" s="228" t="s">
        <v>1936</v>
      </c>
      <c r="Q37" s="228" t="s">
        <v>1937</v>
      </c>
      <c r="R37" s="228" t="s">
        <v>1938</v>
      </c>
      <c r="S37" s="228" t="s">
        <v>1939</v>
      </c>
      <c r="T37" s="230" t="s">
        <v>1940</v>
      </c>
      <c r="U37" s="228" t="s">
        <v>1941</v>
      </c>
      <c r="V37" s="230" t="s">
        <v>1942</v>
      </c>
      <c r="W37" s="228" t="s">
        <v>1943</v>
      </c>
      <c r="X37" s="230" t="s">
        <v>1944</v>
      </c>
      <c r="Y37" s="228" t="s">
        <v>1945</v>
      </c>
      <c r="Z37" s="228" t="s">
        <v>1946</v>
      </c>
      <c r="AA37" s="228" t="s">
        <v>1947</v>
      </c>
      <c r="AB37" s="230" t="s">
        <v>1948</v>
      </c>
      <c r="AC37" s="228" t="s">
        <v>1949</v>
      </c>
      <c r="AD37" s="228" t="s">
        <v>1950</v>
      </c>
      <c r="AE37" s="230" t="s">
        <v>1951</v>
      </c>
      <c r="AF37" s="228" t="s">
        <v>1952</v>
      </c>
      <c r="AG37" s="230" t="s">
        <v>1953</v>
      </c>
      <c r="AH37" s="228" t="s">
        <v>1954</v>
      </c>
      <c r="AI37" s="230" t="s">
        <v>1955</v>
      </c>
      <c r="AJ37" s="230" t="s">
        <v>1956</v>
      </c>
      <c r="AK37" s="228" t="s">
        <v>1957</v>
      </c>
      <c r="AL37" s="228" t="s">
        <v>1958</v>
      </c>
      <c r="AM37" s="228" t="s">
        <v>1959</v>
      </c>
      <c r="AN37" s="228" t="s">
        <v>1960</v>
      </c>
      <c r="AO37" s="228" t="s">
        <v>1961</v>
      </c>
      <c r="AP37" s="228" t="s">
        <v>1962</v>
      </c>
      <c r="AQ37" s="232">
        <v>11.4</v>
      </c>
      <c r="AR37" s="232">
        <v>11.3</v>
      </c>
      <c r="AS37" s="232">
        <v>0</v>
      </c>
      <c r="AT37" s="232">
        <v>0</v>
      </c>
      <c r="AU37" s="232">
        <v>11.8</v>
      </c>
      <c r="AV37" s="232">
        <v>11.2</v>
      </c>
      <c r="AW37" s="232">
        <v>10.199999999999999</v>
      </c>
      <c r="AX37" s="232">
        <v>9.9</v>
      </c>
      <c r="AY37" s="232">
        <v>10</v>
      </c>
      <c r="AZ37" s="232">
        <v>9.8000000000000007</v>
      </c>
      <c r="BA37" s="232">
        <v>10.9</v>
      </c>
      <c r="BB37" s="232">
        <v>6.5</v>
      </c>
      <c r="BC37" s="232">
        <v>9.6999999999999993</v>
      </c>
      <c r="BD37" s="232">
        <v>13.9</v>
      </c>
      <c r="BE37" s="232">
        <v>9.1</v>
      </c>
      <c r="BF37" s="232">
        <v>10.199999999999999</v>
      </c>
      <c r="BG37" s="232">
        <v>17.899999999999999</v>
      </c>
      <c r="BH37" s="232">
        <v>9.1999999999999993</v>
      </c>
      <c r="BI37" s="232">
        <v>9.8000000000000007</v>
      </c>
      <c r="BJ37" s="232">
        <v>10.5</v>
      </c>
      <c r="BK37" s="232">
        <v>10.6</v>
      </c>
      <c r="BL37" s="232">
        <v>10.9</v>
      </c>
      <c r="BM37" s="232">
        <v>11.3</v>
      </c>
      <c r="BN37" s="232">
        <v>9.9</v>
      </c>
      <c r="BO37" s="232">
        <v>10.1</v>
      </c>
      <c r="BP37" s="232">
        <v>11.3</v>
      </c>
      <c r="BQ37" s="232">
        <v>11.5</v>
      </c>
      <c r="BR37" s="232">
        <v>11.4</v>
      </c>
      <c r="BS37" s="232">
        <v>8.9</v>
      </c>
      <c r="BT37" s="232">
        <v>6.9</v>
      </c>
      <c r="BU37" s="232">
        <v>10.4</v>
      </c>
      <c r="BV37" s="232">
        <v>8.5</v>
      </c>
      <c r="BW37" s="232">
        <v>6.7</v>
      </c>
      <c r="BX37" s="232">
        <v>11.4</v>
      </c>
      <c r="BY37" s="232">
        <v>11.4</v>
      </c>
      <c r="BZ37" s="232">
        <v>0</v>
      </c>
      <c r="CA37" s="232">
        <v>9.9</v>
      </c>
      <c r="CB37" s="232">
        <v>9.6</v>
      </c>
      <c r="CC37" s="232">
        <v>12.7</v>
      </c>
      <c r="CD37" s="232">
        <v>0</v>
      </c>
    </row>
    <row r="38" spans="1:82" ht="89.25">
      <c r="A38" s="227" t="s">
        <v>1963</v>
      </c>
      <c r="B38" s="227" t="s">
        <v>1964</v>
      </c>
      <c r="C38" s="230"/>
      <c r="D38" s="228"/>
      <c r="E38" s="230"/>
      <c r="F38" s="230"/>
      <c r="G38" s="230"/>
      <c r="H38" s="230"/>
      <c r="I38" s="230" t="s">
        <v>1965</v>
      </c>
      <c r="J38" s="230" t="s">
        <v>1966</v>
      </c>
      <c r="K38" s="235"/>
      <c r="L38" s="235"/>
      <c r="M38" s="235"/>
      <c r="N38" s="235"/>
      <c r="O38" s="235"/>
      <c r="P38" s="235"/>
      <c r="Q38" s="235"/>
      <c r="R38" s="235"/>
      <c r="S38" s="235"/>
      <c r="T38" s="235"/>
      <c r="U38" s="235"/>
      <c r="V38" s="235"/>
      <c r="W38" s="235"/>
      <c r="X38" s="235"/>
      <c r="Y38" s="235"/>
      <c r="Z38" s="235"/>
      <c r="AA38" s="235"/>
      <c r="AB38" s="235"/>
      <c r="AC38" s="235"/>
      <c r="AD38" s="235"/>
      <c r="AE38" s="235"/>
      <c r="AF38" s="235"/>
      <c r="AG38" s="235"/>
      <c r="AH38" s="235"/>
      <c r="AI38" s="235"/>
      <c r="AJ38" s="235"/>
      <c r="AK38" s="235"/>
      <c r="AL38" s="235"/>
      <c r="AM38" s="235"/>
      <c r="AN38" s="235"/>
      <c r="AO38" s="235"/>
      <c r="AP38" s="235"/>
      <c r="AQ38" s="232">
        <v>0</v>
      </c>
      <c r="AR38" s="232">
        <v>0</v>
      </c>
      <c r="AS38" s="232">
        <v>0</v>
      </c>
      <c r="AT38" s="232">
        <v>0</v>
      </c>
      <c r="AU38" s="232">
        <v>0</v>
      </c>
      <c r="AV38" s="232">
        <v>0</v>
      </c>
      <c r="AW38" s="232">
        <v>9.1999999999999993</v>
      </c>
      <c r="AX38" s="232">
        <v>9.8000000000000007</v>
      </c>
      <c r="AY38" s="232">
        <v>0</v>
      </c>
      <c r="AZ38" s="232">
        <v>0</v>
      </c>
      <c r="BA38" s="232">
        <v>0</v>
      </c>
      <c r="BB38" s="232">
        <v>0</v>
      </c>
      <c r="BC38" s="232">
        <v>0</v>
      </c>
      <c r="BD38" s="232">
        <v>0</v>
      </c>
      <c r="BE38" s="232">
        <v>0</v>
      </c>
      <c r="BF38" s="232">
        <v>0</v>
      </c>
      <c r="BG38" s="232">
        <v>0</v>
      </c>
      <c r="BH38" s="232">
        <v>0</v>
      </c>
      <c r="BI38" s="232">
        <v>0</v>
      </c>
      <c r="BJ38" s="232">
        <v>0</v>
      </c>
      <c r="BK38" s="232">
        <v>0</v>
      </c>
      <c r="BL38" s="232">
        <v>0</v>
      </c>
      <c r="BM38" s="232">
        <v>0</v>
      </c>
      <c r="BN38" s="232">
        <v>0</v>
      </c>
      <c r="BO38" s="232">
        <v>0</v>
      </c>
      <c r="BP38" s="232">
        <v>0</v>
      </c>
      <c r="BQ38" s="232">
        <v>0</v>
      </c>
      <c r="BR38" s="232">
        <v>0</v>
      </c>
      <c r="BS38" s="232">
        <v>0</v>
      </c>
      <c r="BT38" s="232">
        <v>0</v>
      </c>
      <c r="BU38" s="232">
        <v>0</v>
      </c>
      <c r="BV38" s="232">
        <v>0</v>
      </c>
      <c r="BW38" s="232">
        <v>0</v>
      </c>
      <c r="BX38" s="232">
        <v>0</v>
      </c>
      <c r="BY38" s="232">
        <v>0</v>
      </c>
      <c r="BZ38" s="232">
        <v>0</v>
      </c>
      <c r="CA38" s="232">
        <v>0</v>
      </c>
      <c r="CB38" s="232">
        <v>0</v>
      </c>
      <c r="CC38" s="232">
        <v>0</v>
      </c>
      <c r="CD38" s="232">
        <v>0</v>
      </c>
    </row>
    <row r="39" spans="1:82" ht="25.5">
      <c r="A39" s="227" t="s">
        <v>1967</v>
      </c>
      <c r="B39" s="227" t="s">
        <v>1968</v>
      </c>
      <c r="C39" s="228" t="s">
        <v>1969</v>
      </c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5"/>
      <c r="W39" s="235"/>
      <c r="X39" s="235"/>
      <c r="Y39" s="235"/>
      <c r="Z39" s="235"/>
      <c r="AA39" s="235"/>
      <c r="AB39" s="235"/>
      <c r="AC39" s="235"/>
      <c r="AD39" s="235"/>
      <c r="AE39" s="235"/>
      <c r="AF39" s="235"/>
      <c r="AG39" s="235"/>
      <c r="AH39" s="235"/>
      <c r="AI39" s="235"/>
      <c r="AJ39" s="235"/>
      <c r="AK39" s="235"/>
      <c r="AL39" s="235"/>
      <c r="AM39" s="235"/>
      <c r="AN39" s="235"/>
      <c r="AO39" s="235"/>
      <c r="AP39" s="235"/>
      <c r="AQ39" s="232">
        <v>14</v>
      </c>
      <c r="AR39" s="232">
        <v>0</v>
      </c>
      <c r="AS39" s="232">
        <v>0</v>
      </c>
      <c r="AT39" s="232">
        <v>0</v>
      </c>
      <c r="AU39" s="232">
        <v>0</v>
      </c>
      <c r="AV39" s="232">
        <v>0</v>
      </c>
      <c r="AW39" s="232">
        <v>0</v>
      </c>
      <c r="AX39" s="232">
        <v>0</v>
      </c>
      <c r="AY39" s="232">
        <v>0</v>
      </c>
      <c r="AZ39" s="232">
        <v>0</v>
      </c>
      <c r="BA39" s="232">
        <v>0</v>
      </c>
      <c r="BB39" s="232">
        <v>0</v>
      </c>
      <c r="BC39" s="232">
        <v>0</v>
      </c>
      <c r="BD39" s="232">
        <v>0</v>
      </c>
      <c r="BE39" s="232">
        <v>0</v>
      </c>
      <c r="BF39" s="232">
        <v>0</v>
      </c>
      <c r="BG39" s="232">
        <v>0</v>
      </c>
      <c r="BH39" s="232">
        <v>0</v>
      </c>
      <c r="BI39" s="232">
        <v>0</v>
      </c>
      <c r="BJ39" s="232">
        <v>0</v>
      </c>
      <c r="BK39" s="232">
        <v>0</v>
      </c>
      <c r="BL39" s="232">
        <v>0</v>
      </c>
      <c r="BM39" s="232">
        <v>0</v>
      </c>
      <c r="BN39" s="232">
        <v>0</v>
      </c>
      <c r="BO39" s="232">
        <v>0</v>
      </c>
      <c r="BP39" s="232">
        <v>0</v>
      </c>
      <c r="BQ39" s="232">
        <v>0</v>
      </c>
      <c r="BR39" s="232">
        <v>0</v>
      </c>
      <c r="BS39" s="232">
        <v>0</v>
      </c>
      <c r="BT39" s="232">
        <v>0</v>
      </c>
      <c r="BU39" s="232">
        <v>0</v>
      </c>
      <c r="BV39" s="232">
        <v>0</v>
      </c>
      <c r="BW39" s="232">
        <v>0</v>
      </c>
      <c r="BX39" s="232">
        <v>0</v>
      </c>
      <c r="BY39" s="232">
        <v>0</v>
      </c>
      <c r="BZ39" s="232">
        <v>0</v>
      </c>
      <c r="CA39" s="232">
        <v>0</v>
      </c>
      <c r="CB39" s="232">
        <v>0</v>
      </c>
      <c r="CC39" s="232">
        <v>0</v>
      </c>
      <c r="CD39" s="232">
        <v>0</v>
      </c>
    </row>
  </sheetData>
  <sheetProtection password="857C" sheet="1" objects="1" scenarios="1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B3"/>
  <sheetViews>
    <sheetView workbookViewId="0">
      <selection activeCell="B2" sqref="B2"/>
    </sheetView>
  </sheetViews>
  <sheetFormatPr defaultRowHeight="15"/>
  <sheetData>
    <row r="2" spans="2:2">
      <c r="B2" s="236" t="s">
        <v>2</v>
      </c>
    </row>
    <row r="3" spans="2:2">
      <c r="B3" s="236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9D356C-C696-45CD-8997-05E4F404E8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349</vt:i4>
      </vt:variant>
    </vt:vector>
  </HeadingPairs>
  <TitlesOfParts>
    <vt:vector size="365" baseType="lpstr">
      <vt:lpstr>Customer Details</vt:lpstr>
      <vt:lpstr>Fin-1</vt:lpstr>
      <vt:lpstr>Fin-3</vt:lpstr>
      <vt:lpstr>Fin-2</vt:lpstr>
      <vt:lpstr>CAM</vt:lpstr>
      <vt:lpstr>DSCR</vt:lpstr>
      <vt:lpstr>Eligibility (LAEP)</vt:lpstr>
      <vt:lpstr>Banking</vt:lpstr>
      <vt:lpstr>VAT</vt:lpstr>
      <vt:lpstr>Existing Loans</vt:lpstr>
      <vt:lpstr>Deviation Sheet</vt:lpstr>
      <vt:lpstr>WithHolding Percentage</vt:lpstr>
      <vt:lpstr>Industry Margin - Mfg</vt:lpstr>
      <vt:lpstr>Industry Margin - Trading</vt:lpstr>
      <vt:lpstr>Industry Margin - Service</vt:lpstr>
      <vt:lpstr>Sheet1</vt:lpstr>
      <vt:lpstr>'Industry Margin - Mfg'!_FilterDatabase</vt:lpstr>
      <vt:lpstr>'Industry Margin - Service'!_FilterDatabase</vt:lpstr>
      <vt:lpstr>'Industry Margin - Trading'!_FilterDatabase</vt:lpstr>
      <vt:lpstr>Accnt_Holder</vt:lpstr>
      <vt:lpstr>Agriculture_M</vt:lpstr>
      <vt:lpstr>Agriculture_Trading</vt:lpstr>
      <vt:lpstr>Aluminium_and_Aluminium_Products__manufacturers___Mfg_Segment_</vt:lpstr>
      <vt:lpstr>Aluminium_and_Aluminium_Products__manufacturers__Trading_Segment</vt:lpstr>
      <vt:lpstr>Animal_Feed__Mfg_Segment_</vt:lpstr>
      <vt:lpstr>Authorised_car_dealers__servicing__manufacturers_Service_Segment</vt:lpstr>
      <vt:lpstr>Authorised_car_dealers_servicing_manufacturers__Mfg_Segment_</vt:lpstr>
      <vt:lpstr>Authorised_car_dealers_servicing_manufacturers_Trading_Segment</vt:lpstr>
      <vt:lpstr>Auto_Ancilliaries__Mfg_Segment_</vt:lpstr>
      <vt:lpstr>Auto_Ancilliaries_M</vt:lpstr>
      <vt:lpstr>Auto_Ancilliaries_Trading</vt:lpstr>
      <vt:lpstr>Auto_Ancilliaries_Trading_Segment</vt:lpstr>
      <vt:lpstr>Automobile_2W_Trading</vt:lpstr>
      <vt:lpstr>Automobile_4W_M</vt:lpstr>
      <vt:lpstr>Automobile_4W_Services_Industry</vt:lpstr>
      <vt:lpstr>Automobile_4W_Trading</vt:lpstr>
      <vt:lpstr>Aviation_Services_Industry</vt:lpstr>
      <vt:lpstr>BankNames</vt:lpstr>
      <vt:lpstr>Bearings__Mfg_Segment_</vt:lpstr>
      <vt:lpstr>Beer_Wine_and_Distilled_Alcoholic_Beverages__Mfg_Segment_</vt:lpstr>
      <vt:lpstr>Beer_Wine_and_Distilled_Alcoholic_Beverages_Trading_Segment</vt:lpstr>
      <vt:lpstr>Biotech_Research__Mfg_Segment_</vt:lpstr>
      <vt:lpstr>Biz_Type</vt:lpstr>
      <vt:lpstr>Books_office_supplies_and_stationery_Trading_Segment</vt:lpstr>
      <vt:lpstr>Branch</vt:lpstr>
      <vt:lpstr>Branches</vt:lpstr>
      <vt:lpstr>Cable_and_other_pay_TV_services_Service_Segment</vt:lpstr>
      <vt:lpstr>Cable_TV_Services_Industry</vt:lpstr>
      <vt:lpstr>Casting_and_Forgings_M</vt:lpstr>
      <vt:lpstr>Castings_and_Forgings__Mfg_Segment_</vt:lpstr>
      <vt:lpstr>Cement_and_Asbestos_Products__Mfg_Segment_</vt:lpstr>
      <vt:lpstr>Cement_and_Asbestos_Products_Trading_Segment</vt:lpstr>
      <vt:lpstr>Cement_M</vt:lpstr>
      <vt:lpstr>Cement_Trading</vt:lpstr>
      <vt:lpstr>Chemicals_M</vt:lpstr>
      <vt:lpstr>Chemicals_petrochemicals_specility_chemicals__Mfg_Segment_</vt:lpstr>
      <vt:lpstr>Chemicals_petrochemicals_specility_chemicals_Trading_Segment</vt:lpstr>
      <vt:lpstr>Chemicals_Trading</vt:lpstr>
      <vt:lpstr>Clocks_and_Watches__Mfg_Segment_</vt:lpstr>
      <vt:lpstr>Clocks_and_Watches_Trading_Segment</vt:lpstr>
      <vt:lpstr>Coal_and_Lignite_Minerals__Mfg_Segment_</vt:lpstr>
      <vt:lpstr>Coal_and_Lignite_Minerals_Trading_Segment</vt:lpstr>
      <vt:lpstr>Coal_M</vt:lpstr>
      <vt:lpstr>Coal_Trading</vt:lpstr>
      <vt:lpstr>Cocoa_Confectionary_Dairy_packaged_food_bakery__Mfg_Segment_</vt:lpstr>
      <vt:lpstr>Cocoa_Confectionary_Dairy_packaged_food_bakery_Trading_Segment</vt:lpstr>
      <vt:lpstr>Coffee_M</vt:lpstr>
      <vt:lpstr>Coffee_Producers_and_coffee_chains__Mfg_Segment_</vt:lpstr>
      <vt:lpstr>Coffee_Producers_and_coffee_chains_Trading_Segment</vt:lpstr>
      <vt:lpstr>Coffee_Trading</vt:lpstr>
      <vt:lpstr>Cold_storage_chains_Service_Segment</vt:lpstr>
      <vt:lpstr>Cold_Storage_Services_Industry</vt:lpstr>
      <vt:lpstr>Commercial_residential_industrial_buildings_Service_Segment</vt:lpstr>
      <vt:lpstr>Commercial_Vehicle_M</vt:lpstr>
      <vt:lpstr>Commercial_Vehicle_Services_Industry</vt:lpstr>
      <vt:lpstr>Commercial_Vehicle_Trading</vt:lpstr>
      <vt:lpstr>Compressors__Mfg_Segment_</vt:lpstr>
      <vt:lpstr>Computer_and_Peripherals_Services_Industry</vt:lpstr>
      <vt:lpstr>Computer_Software_and_Education_and_post_production_animation_Service_Segment</vt:lpstr>
      <vt:lpstr>Construction_Equipment_Services_Industry</vt:lpstr>
      <vt:lpstr>Construction_materials_ceramic_tiles__Mfg_Segment_</vt:lpstr>
      <vt:lpstr>Construction_materials_ceramic_tiles_Trading_Segment</vt:lpstr>
      <vt:lpstr>Construction_Services_Industry</vt:lpstr>
      <vt:lpstr>Consumer_Durables_Services_Industry</vt:lpstr>
      <vt:lpstr>Consumer_Durables_Trading</vt:lpstr>
      <vt:lpstr>Consumer_Electronic_Spares___Components_Trading_Segment</vt:lpstr>
      <vt:lpstr>Contractor_Service_Segment</vt:lpstr>
      <vt:lpstr>Copper_and_Copper_Products__Mfg_Segment_</vt:lpstr>
      <vt:lpstr>Copper_and_Copper_Products_Trading_Segment</vt:lpstr>
      <vt:lpstr>Cosmetics_and_Toiletries_M</vt:lpstr>
      <vt:lpstr>Cosmetics_and_Toiletries_Trading</vt:lpstr>
      <vt:lpstr>Cotton_synthetic_blended_knitted_and_silk_fabric_or_cloth__Mfg_Segment_</vt:lpstr>
      <vt:lpstr>Cotton_synthetic_blended_knitted_and_silk_fabric_or_cloth_Trading_Segment</vt:lpstr>
      <vt:lpstr>CRAMS_or_Formulations_or_API_or_Ayurveda_or_Bulk_Drugs__Mfg_Segment_</vt:lpstr>
      <vt:lpstr>'Deviation Sheet'!Deviation</vt:lpstr>
      <vt:lpstr>Deviation_Detail</vt:lpstr>
      <vt:lpstr>Diagnostic_Centre__Hospitals_or_Gyms_or_health_Centre_Service_Segment</vt:lpstr>
      <vt:lpstr>Drug_Stores_M</vt:lpstr>
      <vt:lpstr>Drug_Stores_Trading</vt:lpstr>
      <vt:lpstr>Drugs_and_pharmaceuticals_drug_proprietaries_and_druggists_sundries__Mfg_Segment_</vt:lpstr>
      <vt:lpstr>Drugs_and_pharmaceuticals_drug_proprietaries_and_druggists_sundries_Trading_Segment</vt:lpstr>
      <vt:lpstr>Dry_Fruits__Mfg_Segment_</vt:lpstr>
      <vt:lpstr>Dry_Fruits_Trading_Segment</vt:lpstr>
      <vt:lpstr>Dyes_and_Pigments__Mfg_Segment_</vt:lpstr>
      <vt:lpstr>Dyes_and_Pigments_M</vt:lpstr>
      <vt:lpstr>Dyes_and_Pigments_Trading</vt:lpstr>
      <vt:lpstr>Dyes_and_Pigments_Trading_Segment</vt:lpstr>
      <vt:lpstr>Edible_Oils_Trading</vt:lpstr>
      <vt:lpstr>Edible_Oils_Trading_Segment</vt:lpstr>
      <vt:lpstr>Education_Service_Segment</vt:lpstr>
      <vt:lpstr>Education_Services_Industry</vt:lpstr>
      <vt:lpstr>Electrical_good_and_equipments__Mfg_Segment_</vt:lpstr>
      <vt:lpstr>Electrical_good_and_equipments_Trading_Segment</vt:lpstr>
      <vt:lpstr>Electricals_M</vt:lpstr>
      <vt:lpstr>Electricals_Trading</vt:lpstr>
      <vt:lpstr>Electronic_Equipment_Service_Segment</vt:lpstr>
      <vt:lpstr>Electronic_Equipment_Trading_Segment</vt:lpstr>
      <vt:lpstr>Engineering_M</vt:lpstr>
      <vt:lpstr>Engineering_Service_Segment</vt:lpstr>
      <vt:lpstr>Engineering_Services_Industry</vt:lpstr>
      <vt:lpstr>Engines__Mfg_Segment_</vt:lpstr>
      <vt:lpstr>Entertainment_and_Leisure_Services_Industry</vt:lpstr>
      <vt:lpstr>Entertainment_and_Medic_content_provider__motion_picture_production__distribution__exhibition_Service_Segment</vt:lpstr>
      <vt:lpstr>ERP_or_any_type_of_protecting_systems_or_anti_virus_Service_Segment</vt:lpstr>
      <vt:lpstr>Executive_search_or_manpower_servicess__hostel_management_Service_Segment</vt:lpstr>
      <vt:lpstr>Fertiliser_M</vt:lpstr>
      <vt:lpstr>Fertiliser_Trading</vt:lpstr>
      <vt:lpstr>Fertilisers__Mfg_Segment_</vt:lpstr>
      <vt:lpstr>Fertilisers_Trading_Segment</vt:lpstr>
      <vt:lpstr>Film_Industry_Services_Industry</vt:lpstr>
      <vt:lpstr>Finance_relared_companies_and_consultancies__advisory_firms_Service_Segment</vt:lpstr>
      <vt:lpstr>Financial_Services_Services_Industry</vt:lpstr>
      <vt:lpstr>Floriculture_Trading_Segment</vt:lpstr>
      <vt:lpstr>FMCG_Trading</vt:lpstr>
      <vt:lpstr>Food_processing__Mfg_Segment_</vt:lpstr>
      <vt:lpstr>Food_Processing_M</vt:lpstr>
      <vt:lpstr>Food_Processing_Trading</vt:lpstr>
      <vt:lpstr>Fruits_and_Nurts_and_Vegatables__Mfg_Segment_</vt:lpstr>
      <vt:lpstr>Future_Rentals_Services_Industry</vt:lpstr>
      <vt:lpstr>Gems_and_jewellery__Mfg_Segment_</vt:lpstr>
      <vt:lpstr>Gems_and_Jewellery_M</vt:lpstr>
      <vt:lpstr>Gems_and_Jewellery_Trading</vt:lpstr>
      <vt:lpstr>Gems_and_jewellery_Trading_Segment</vt:lpstr>
      <vt:lpstr>General_Merchandise_Stores___Kiryana_Stores_grocery_stores_etc_Trading_Segment</vt:lpstr>
      <vt:lpstr>General_Purpose_Machinery__Mfg_Segment_</vt:lpstr>
      <vt:lpstr>Ginning_of_cotton__Mfg_Segment_</vt:lpstr>
      <vt:lpstr>Glass_and_Glass_Products__Mfg_Segment_</vt:lpstr>
      <vt:lpstr>Glass_M</vt:lpstr>
      <vt:lpstr>Home_Appliances___Kitchen_Appliances_Trading_Segment</vt:lpstr>
      <vt:lpstr>Home_Furnishing___Kitchen_and_household_hardware_Trading_Segment</vt:lpstr>
      <vt:lpstr>Home_furnishing__Mfg_Segment_</vt:lpstr>
      <vt:lpstr>Home_Furnishing_or_Kitchen_and_household_hardware__Mfg_Segment_</vt:lpstr>
      <vt:lpstr>Hospitals_and_Clinics_Services_Industry</vt:lpstr>
      <vt:lpstr>Hotel_and_Restaurants_Services_Industry</vt:lpstr>
      <vt:lpstr>Hotels_and_Restaurants_Service_Segment</vt:lpstr>
      <vt:lpstr>HR_and_A_or_Medical_Transcriptions_Service_Segment</vt:lpstr>
      <vt:lpstr>Industrial_Equipment_or_Machinery_M</vt:lpstr>
      <vt:lpstr>Industrial_Equipment_or_Machinery_Services_Industry</vt:lpstr>
      <vt:lpstr>Industrial_Equipment_or_Machinery_Trading</vt:lpstr>
      <vt:lpstr>Industrial_Furnaces__Mfg_Segment_</vt:lpstr>
      <vt:lpstr>Industrial_Machinery__Mfg_Segment_</vt:lpstr>
      <vt:lpstr>Industrial_Machinery_Service_Segment</vt:lpstr>
      <vt:lpstr>Industrial_Machinery_Trading_Segment</vt:lpstr>
      <vt:lpstr>Industries_not_classified_elsewhere__Mfg_Segment_1</vt:lpstr>
      <vt:lpstr>Industry_not_classified_elsewhere_Service_Segment</vt:lpstr>
      <vt:lpstr>Industry_not_classified_elsewhere_Trading_Segment</vt:lpstr>
      <vt:lpstr>Iron__Steel_and_Steel_Alloys__Wires_and_Cables_Service_Segment</vt:lpstr>
      <vt:lpstr>Iron_Steel_and_Steel_Alloys_Wires_and_Cables__Mfg_Segment_</vt:lpstr>
      <vt:lpstr>Iron_Steel_and_Steel_Alloys_Wires_and_Cables_Trading_Segment</vt:lpstr>
      <vt:lpstr>IT_or_Software_or_ITES_or_BPO_or_KPO_Services_Industry</vt:lpstr>
      <vt:lpstr>ITES_or_Call_Centres_Service_Segment</vt:lpstr>
      <vt:lpstr>Jute__Mfg_Segment_</vt:lpstr>
      <vt:lpstr>Jute_M</vt:lpstr>
      <vt:lpstr>'Deviation Sheet'!L1_</vt:lpstr>
      <vt:lpstr>LCV__HCV__Commercial_Vehicles_Service_Segment</vt:lpstr>
      <vt:lpstr>LCV_HCV_Commercial_Vehicles__Mfg_Segment_</vt:lpstr>
      <vt:lpstr>LCV_HCV_Commercial_Vehicles_Trading_Segment</vt:lpstr>
      <vt:lpstr>Leather_M</vt:lpstr>
      <vt:lpstr>Liquor_or_Breweries_or_imfi_M</vt:lpstr>
      <vt:lpstr>Liquor_or_Breweries_or_imfi_Trading</vt:lpstr>
      <vt:lpstr>Live_Stock_M</vt:lpstr>
      <vt:lpstr>Loan</vt:lpstr>
      <vt:lpstr>Loan_Type</vt:lpstr>
      <vt:lpstr>LRD__lease_rentals__rental_income_Service_Segment</vt:lpstr>
      <vt:lpstr>Luggage_and_Leather_Goods_or_other_leather_prodycts__Mfg_Segment_</vt:lpstr>
      <vt:lpstr>Machine_Tools__Mfg_Segment_</vt:lpstr>
      <vt:lpstr>Machine_Tools_Trading_Segment</vt:lpstr>
      <vt:lpstr>Maintenance_and_overhauling_servicesl_ground_handling_Service_Segment</vt:lpstr>
      <vt:lpstr>Manufacturers_of_toiler_soaps_detergents_shampoos_toothpaste_shaving_products_shoe_polish_and_household_accessories__Mfg_Segment_</vt:lpstr>
      <vt:lpstr>Manufacturing</vt:lpstr>
      <vt:lpstr>Manufacturing_and_sales_of_pipes__PVC_including_dealers_Service_Segment</vt:lpstr>
      <vt:lpstr>Manufacturing_and_sales_of_pipes_PVC_including_dealers__Mfg_Segment_</vt:lpstr>
      <vt:lpstr>Manufacturing_and_sales_of_pipes_PVC_including_dealers_Trading_Segment</vt:lpstr>
      <vt:lpstr>Marble_and_Granite__Mfg_Segment_</vt:lpstr>
      <vt:lpstr>Marble_and_Granite_Trading_Segment</vt:lpstr>
      <vt:lpstr>Marine_Foods_Soya_bean_products__Mfg_Segment_</vt:lpstr>
      <vt:lpstr>Marine_Foods_Soya_bean_products_Trading_Segment</vt:lpstr>
      <vt:lpstr>Media__Advertising_and_Broadcasting__Animation_and_Post_production_Service_Segment</vt:lpstr>
      <vt:lpstr>Media_or_Entertainment_TV_Broadcasting_Services_Industry</vt:lpstr>
      <vt:lpstr>Medical_Equipment_Trading_Segment</vt:lpstr>
      <vt:lpstr>Medical_or_Pharma_Equipments_Trading</vt:lpstr>
      <vt:lpstr>Metals_aluminium_M</vt:lpstr>
      <vt:lpstr>Metals_aluminium_Trading</vt:lpstr>
      <vt:lpstr>Metals_copper_M</vt:lpstr>
      <vt:lpstr>Metals_copper_Trading</vt:lpstr>
      <vt:lpstr>Metals_Iron_and_Steel_M</vt:lpstr>
      <vt:lpstr>Metals_Iron_and_Steel_Services_Industry</vt:lpstr>
      <vt:lpstr>Metals_Iron_and_Steel_Trading</vt:lpstr>
      <vt:lpstr>Metals_others_M</vt:lpstr>
      <vt:lpstr>Metals_others_Trading</vt:lpstr>
      <vt:lpstr>Metals_zinc_M</vt:lpstr>
      <vt:lpstr>Metals_zinc_Trading</vt:lpstr>
      <vt:lpstr>Milling_Product__Mfg_Segment_</vt:lpstr>
      <vt:lpstr>Mining__Mfg_Segment_</vt:lpstr>
      <vt:lpstr>Mining_M</vt:lpstr>
      <vt:lpstr>Mining_Service_Segment</vt:lpstr>
      <vt:lpstr>Mining_Services_Industry</vt:lpstr>
      <vt:lpstr>Motors_Generator_and_pumps_and_other_power_equipments__Mfg_Segment_</vt:lpstr>
      <vt:lpstr>Multibrand_Stores_Trading_Segment</vt:lpstr>
      <vt:lpstr>N</vt:lpstr>
      <vt:lpstr>Office_Equipment__Networking_Service_Segment</vt:lpstr>
      <vt:lpstr>Other_communication_services__telex__wireless__fax__pager__other_telephone_or_communication_services__mobile_phones_retail_wholesale_seller_Service_Segment</vt:lpstr>
      <vt:lpstr>Other_communication_services__telex_wireless_fax_pager_other_telephone___communication_services__mobile_phones_retail_wholesale_seller_Trading_Segment</vt:lpstr>
      <vt:lpstr>other_than_iron_and_steel_zince_copper_aluminium__Mfg_Segment_</vt:lpstr>
      <vt:lpstr>other_than_iron_and_steel_zince_copper_aluminium_Trading_Segment</vt:lpstr>
      <vt:lpstr>Others_Mfg</vt:lpstr>
      <vt:lpstr>Others_Services_Industries</vt:lpstr>
      <vt:lpstr>Others_Tradings</vt:lpstr>
      <vt:lpstr>Packaging_M</vt:lpstr>
      <vt:lpstr>Packaging_Material__Mfg_Segment_</vt:lpstr>
      <vt:lpstr>Packaging_Services_Industry</vt:lpstr>
      <vt:lpstr>Paints_and_Varnishes__Mfg_Segment_</vt:lpstr>
      <vt:lpstr>Paints_and_Varnishes_Service_Segment</vt:lpstr>
      <vt:lpstr>Paints_and_Varnishes_Trading_Segment</vt:lpstr>
      <vt:lpstr>Paints_M</vt:lpstr>
      <vt:lpstr>Paints_Services_Industry</vt:lpstr>
      <vt:lpstr>Paints_Trading</vt:lpstr>
      <vt:lpstr>Paper_and_Paper_Products__Mfg_Segment_</vt:lpstr>
      <vt:lpstr>Paper_and_Paper_Products_Trading_Segment</vt:lpstr>
      <vt:lpstr>Paper_M</vt:lpstr>
      <vt:lpstr>Paper_Trading</vt:lpstr>
      <vt:lpstr>Perfumes_cosmetics_toiletries_hair_oil_cream__Mfg_Segment_</vt:lpstr>
      <vt:lpstr>Perfumes_cosmetics_toiletries_hair_oil_cream_Trading_Segment</vt:lpstr>
      <vt:lpstr>Period</vt:lpstr>
      <vt:lpstr>Pesticides_M</vt:lpstr>
      <vt:lpstr>Pesticides_Trading</vt:lpstr>
      <vt:lpstr>Pesticied__Mfg_Segment_</vt:lpstr>
      <vt:lpstr>Pesticied_Trading_Segment</vt:lpstr>
      <vt:lpstr>Pharmaceuticals_M</vt:lpstr>
      <vt:lpstr>Photgraphic_and_Allied_Products__Mfg_Segment_</vt:lpstr>
      <vt:lpstr>Photographic_and_Allied_Products_M</vt:lpstr>
      <vt:lpstr>Pipes_M</vt:lpstr>
      <vt:lpstr>Pipes_Services_Industry</vt:lpstr>
      <vt:lpstr>Pipes_Trading</vt:lpstr>
      <vt:lpstr>Plastic_Films__Mfg_Segment_</vt:lpstr>
      <vt:lpstr>Plastic_Packaging_Goods__Mfg_Segment_</vt:lpstr>
      <vt:lpstr>Plastic_Packaging_Goods_Service_Segment</vt:lpstr>
      <vt:lpstr>Plastic_tubes_and_sheets_and_other_plastic_products_plastic_resins_thermoplastics__Mfg_Segment_</vt:lpstr>
      <vt:lpstr>Plastic_tubes_and_sheets_and_other_plastic_products_plastic_resins_thermoplastics_Trading_Segment</vt:lpstr>
      <vt:lpstr>Plastics_M</vt:lpstr>
      <vt:lpstr>Plastics_Trading</vt:lpstr>
      <vt:lpstr>Polymers__Mfg_Segment_</vt:lpstr>
      <vt:lpstr>Polymers_Trading_Segment</vt:lpstr>
      <vt:lpstr>Poultry_and_Meat_Products__Mfg_Segment_</vt:lpstr>
      <vt:lpstr>Poultry_and_Meat_Products_Trading_Segment</vt:lpstr>
      <vt:lpstr>Poultry_M</vt:lpstr>
      <vt:lpstr>Poultry_Trading</vt:lpstr>
      <vt:lpstr>Power_M</vt:lpstr>
      <vt:lpstr>Power_Services_Industry</vt:lpstr>
      <vt:lpstr>Precision_Dyes_and_Parts_Fasteners__Mfg_Segment_</vt:lpstr>
      <vt:lpstr>Prime_Movers_Service_Segment</vt:lpstr>
      <vt:lpstr>Printing_and_Publishing_Services_Industry</vt:lpstr>
      <vt:lpstr>Professional_Services_Services_Industry</vt:lpstr>
      <vt:lpstr>Program</vt:lpstr>
      <vt:lpstr>Publishing_Service_Segment</vt:lpstr>
      <vt:lpstr>Pumps__Mfg_Segment_</vt:lpstr>
      <vt:lpstr>Pumps_Trading_Segment</vt:lpstr>
      <vt:lpstr>Readymade_garments__Mfg_Segment_</vt:lpstr>
      <vt:lpstr>Readymade_garments_Trading_Segment</vt:lpstr>
      <vt:lpstr>Real_Estate_Services_Industry</vt:lpstr>
      <vt:lpstr>Recreation_and_Amusement_parks__event_management__gyms_Service_Segment</vt:lpstr>
      <vt:lpstr>Retail_Trading</vt:lpstr>
      <vt:lpstr>Rubber_and_Rubber_products__Mfg_Segment_</vt:lpstr>
      <vt:lpstr>Rubber_and_Rubber_products_Trading_Segment</vt:lpstr>
      <vt:lpstr>Rubber_Natural_M</vt:lpstr>
      <vt:lpstr>Rubber_Natural_Trading</vt:lpstr>
      <vt:lpstr>Seed_Related__Mfg_Segment_</vt:lpstr>
      <vt:lpstr>Seed_Related_Trading_Segment</vt:lpstr>
      <vt:lpstr>Service</vt:lpstr>
      <vt:lpstr>Silk_PSF_VSF_nylon__Mfg_Segment_</vt:lpstr>
      <vt:lpstr>Soaps_and_Detergents_M</vt:lpstr>
      <vt:lpstr>Soaps_and_Detergents_Trading</vt:lpstr>
      <vt:lpstr>Soft_drinks_bottled_water_Non_alcoholic_beverages__Mfg_Segment_</vt:lpstr>
      <vt:lpstr>Speciality_M</vt:lpstr>
      <vt:lpstr>Speciality_Trading</vt:lpstr>
      <vt:lpstr>Spices_and_Grams__Mfg_Segment_</vt:lpstr>
      <vt:lpstr>Spices_and_Grams_Trading_Segment</vt:lpstr>
      <vt:lpstr>Sports_Goods_Sports_Academy__Mfg_Segment_</vt:lpstr>
      <vt:lpstr>Sports_Goods_Sports_Academy_Trading_Segment</vt:lpstr>
      <vt:lpstr>Status</vt:lpstr>
      <vt:lpstr>Storage_Batteries_Trading_Segment</vt:lpstr>
      <vt:lpstr>Structurals_Service_Segment</vt:lpstr>
      <vt:lpstr>SubIndLAEP</vt:lpstr>
      <vt:lpstr>Sugar__Mfg_Segment_</vt:lpstr>
      <vt:lpstr>Sugar_M</vt:lpstr>
      <vt:lpstr>Sugar_Trading</vt:lpstr>
      <vt:lpstr>Sugar_Trading_Segment</vt:lpstr>
      <vt:lpstr>Switching_Appratus__Mfg_Segment_</vt:lpstr>
      <vt:lpstr>Tax_and_Audit__Architects_Service_Segment</vt:lpstr>
      <vt:lpstr>Taxi_or_Car_Rental_Service_Segment</vt:lpstr>
      <vt:lpstr>Tea__Mfg_Segment_</vt:lpstr>
      <vt:lpstr>Tea_M</vt:lpstr>
      <vt:lpstr>Tea_Trading</vt:lpstr>
      <vt:lpstr>Tea_Trading_Segment</vt:lpstr>
      <vt:lpstr>Technical_Consultancy_and_Engg_services__IT_consulting__salaried_employees__doctors__only_rental_income_Service_Segment</vt:lpstr>
      <vt:lpstr>Telecom_and_Telecom_Products_Services_Industry</vt:lpstr>
      <vt:lpstr>Telecom_and_Telecom_Products_Trading</vt:lpstr>
      <vt:lpstr>Textile_Fabric_M</vt:lpstr>
      <vt:lpstr>Textile_Fabric_Trading</vt:lpstr>
      <vt:lpstr>Textile_Furnishing_M</vt:lpstr>
      <vt:lpstr>Textile_Garments_and_Apparels_M</vt:lpstr>
      <vt:lpstr>Textile_Garments_and_Apparels_Trading</vt:lpstr>
      <vt:lpstr>Textile_Ginning_M</vt:lpstr>
      <vt:lpstr>Textile_machinery__Mfg_Segment_</vt:lpstr>
      <vt:lpstr>Textile_Machinery_M</vt:lpstr>
      <vt:lpstr>Textile_other_than_mentioned_above__Mfg_Segment_</vt:lpstr>
      <vt:lpstr>Textile_other_than_mentioned_above_Trading_Segment</vt:lpstr>
      <vt:lpstr>Textile_Others_M</vt:lpstr>
      <vt:lpstr>Textile_Others_Trading</vt:lpstr>
      <vt:lpstr>Textile_Synthetic_M</vt:lpstr>
      <vt:lpstr>Textile_Yarn_M</vt:lpstr>
      <vt:lpstr>Textile_Yarn_Trading</vt:lpstr>
      <vt:lpstr>Textiles_Blended_Yarn__Mfg_Segment_</vt:lpstr>
      <vt:lpstr>Textiles_Blended_Yarn_Trading_Segment</vt:lpstr>
      <vt:lpstr>Tiles_Ceramic_or_Building_Construction_Material_M</vt:lpstr>
      <vt:lpstr>Tiles_Ceramic_or_Building_Construction_Material_Trading</vt:lpstr>
      <vt:lpstr>Timber_and_Timber_Products_M</vt:lpstr>
      <vt:lpstr>Timber_and_Timber_Products_Trading</vt:lpstr>
      <vt:lpstr>Tobacco_M</vt:lpstr>
      <vt:lpstr>Tobacco_Products__Mfg_Segment_</vt:lpstr>
      <vt:lpstr>Tobacco_Products_Trading_Segment</vt:lpstr>
      <vt:lpstr>Tobacco_Trading</vt:lpstr>
      <vt:lpstr>Tours_and_Travels_Services_Industry</vt:lpstr>
      <vt:lpstr>Tractors__Mfg_Segment_</vt:lpstr>
      <vt:lpstr>Tractors_M</vt:lpstr>
      <vt:lpstr>Tractors_Trading</vt:lpstr>
      <vt:lpstr>Tractors_Trading_Segment</vt:lpstr>
      <vt:lpstr>Trading</vt:lpstr>
      <vt:lpstr>Transformers__Mfg_Segment_</vt:lpstr>
      <vt:lpstr>Transmission_line_towers_and_equipment_Service_Segment</vt:lpstr>
      <vt:lpstr>Two_wheeler_dealers_and_manufacturers_including_scooters_bikes_etc_Trading_Segment</vt:lpstr>
      <vt:lpstr>Tyres__Mfg_Segment_</vt:lpstr>
      <vt:lpstr>Tyres_M</vt:lpstr>
      <vt:lpstr>Unsecured</vt:lpstr>
      <vt:lpstr>Valves__Mfg_Segment_</vt:lpstr>
      <vt:lpstr>Valves_Trading_Segment</vt:lpstr>
      <vt:lpstr>Watches_M</vt:lpstr>
      <vt:lpstr>Watches_Trading</vt:lpstr>
      <vt:lpstr>Wholesale_of_tea__coffee___cocoa</vt:lpstr>
      <vt:lpstr>Wholesales_of_food_products_Trading_Segment</vt:lpstr>
      <vt:lpstr>Wood_and_wood_products__including_furnitures__Mfg_Segment_</vt:lpstr>
      <vt:lpstr>Wood_and_wood_products__including_furnitures_Trading_Segment</vt:lpstr>
      <vt:lpstr>Woolen__Mfg_Segment_</vt:lpstr>
      <vt:lpstr>Zinc__Mfg_Segment_</vt:lpstr>
      <vt:lpstr>Zinc_Trading_Segment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Clix Capital</dc:creator>
  <cp:lastModifiedBy>VIDYA</cp:lastModifiedBy>
  <cp:revision>2</cp:revision>
  <cp:lastPrinted>2019-02-12T06:37:11Z</cp:lastPrinted>
  <dcterms:created xsi:type="dcterms:W3CDTF">2017-03-22T15:26:00Z</dcterms:created>
  <dcterms:modified xsi:type="dcterms:W3CDTF">2020-01-22T06:23:04Z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1033-10.2.0.5934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TitusGUID">
    <vt:lpwstr>7daf7bc4-ad51-46ca-a28d-b66d2b4588d6</vt:lpwstr>
  </property>
</Properties>
</file>